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OPC POD 1 (1-26)\Attachments\Q7\MFR B\"/>
    </mc:Choice>
  </mc:AlternateContent>
  <xr:revisionPtr revIDLastSave="0" documentId="13_ncr:1_{982679FC-3713-4FD1-A373-3ED2D7A83B69}" xr6:coauthVersionLast="47" xr6:coauthVersionMax="47" xr10:uidLastSave="{00000000-0000-0000-0000-000000000000}"/>
  <bookViews>
    <workbookView xWindow="-108" yWindow="-108" windowWidth="23256" windowHeight="12456" tabRatio="554" xr2:uid="{E0A7EB34-8FDB-4F32-80CF-5C22A6799213}"/>
  </bookViews>
  <sheets>
    <sheet name="Procedures &amp; Inputs" sheetId="10" r:id="rId1"/>
    <sheet name="MFR B-4" sheetId="1" r:id="rId2"/>
    <sheet name="REG FL  BS - 4 Results - 2022" sheetId="14" r:id="rId3"/>
    <sheet name="REG FL  BS - 4 Results - 2021" sheetId="15" r:id="rId4"/>
    <sheet name="REG FL  BS - 4 Results - 2020" sheetId="18" r:id="rId5"/>
  </sheets>
  <definedNames>
    <definedName name="\A" localSheetId="1">#REF!</definedName>
    <definedName name="\A">#REF!</definedName>
    <definedName name="\B" localSheetId="1">#REF!</definedName>
    <definedName name="\B">#REF!</definedName>
    <definedName name="\C" localSheetId="1">#REF!</definedName>
    <definedName name="\C">#REF!</definedName>
    <definedName name="\D" localSheetId="1">#REF!</definedName>
    <definedName name="\D">#REF!</definedName>
    <definedName name="\E" localSheetId="1">#REF!</definedName>
    <definedName name="\E">#REF!</definedName>
    <definedName name="\F" localSheetId="1">#REF!</definedName>
    <definedName name="\F">#REF!</definedName>
    <definedName name="\G" localSheetId="1">#REF!</definedName>
    <definedName name="\G">#REF!</definedName>
    <definedName name="\H" localSheetId="1">#REF!</definedName>
    <definedName name="\H">#REF!</definedName>
    <definedName name="\I" localSheetId="1">#REF!</definedName>
    <definedName name="\I">#REF!</definedName>
    <definedName name="\J" localSheetId="1">#REF!</definedName>
    <definedName name="\J">#REF!</definedName>
    <definedName name="\L" localSheetId="1">#REF!</definedName>
    <definedName name="\L">#REF!</definedName>
    <definedName name="\M" localSheetId="1">#REF!</definedName>
    <definedName name="\M">#REF!</definedName>
    <definedName name="\N" localSheetId="1">#REF!</definedName>
    <definedName name="\N">#REF!</definedName>
    <definedName name="\P" localSheetId="1">#REF!</definedName>
    <definedName name="\P">#REF!</definedName>
    <definedName name="\Q" localSheetId="1">#REF!</definedName>
    <definedName name="\Q">#REF!</definedName>
    <definedName name="\R" localSheetId="1">#REF!</definedName>
    <definedName name="\R">#REF!</definedName>
    <definedName name="\S" localSheetId="1">#REF!</definedName>
    <definedName name="\S">#REF!</definedName>
    <definedName name="\T" localSheetId="1">#REF!</definedName>
    <definedName name="\T">#REF!</definedName>
    <definedName name="\V" localSheetId="1">#REF!</definedName>
    <definedName name="\V">#REF!</definedName>
    <definedName name="\X" localSheetId="1">#REF!</definedName>
    <definedName name="\X">#REF!</definedName>
    <definedName name="\Y" localSheetId="1">#REF!</definedName>
    <definedName name="\Y">#REF!</definedName>
    <definedName name="\Z" localSheetId="1">#REF!</definedName>
    <definedName name="\Z">#REF!</definedName>
    <definedName name="____________fsd44" localSheetId="0" hidden="1">{#N/A,#N/A,FALSE,"Aging Summary";#N/A,#N/A,FALSE,"Ratio Analysis";#N/A,#N/A,FALSE,"Test 120 Day Accts";#N/A,#N/A,FALSE,"Tickmarks"}</definedName>
    <definedName name="____________fsd44" hidden="1">{#N/A,#N/A,FALSE,"Aging Summary";#N/A,#N/A,FALSE,"Ratio Analysis";#N/A,#N/A,FALSE,"Test 120 Day Accts";#N/A,#N/A,FALSE,"Tickmarks"}</definedName>
    <definedName name="__________fsd44" localSheetId="0" hidden="1">{#N/A,#N/A,FALSE,"Aging Summary";#N/A,#N/A,FALSE,"Ratio Analysis";#N/A,#N/A,FALSE,"Test 120 Day Accts";#N/A,#N/A,FALSE,"Tickmarks"}</definedName>
    <definedName name="__________fsd44" hidden="1">{#N/A,#N/A,FALSE,"Aging Summary";#N/A,#N/A,FALSE,"Ratio Analysis";#N/A,#N/A,FALSE,"Test 120 Day Accts";#N/A,#N/A,FALSE,"Tickmarks"}</definedName>
    <definedName name="_________x2" hidden="1">{"'Sheet1'!$A$1:$I$89"}</definedName>
    <definedName name="_________x88888" hidden="1">{"'Sheet1'!$A$1:$I$89"}</definedName>
    <definedName name="________x2" hidden="1">{"'Sheet1'!$A$1:$I$89"}</definedName>
    <definedName name="________x88888" hidden="1">{"'Sheet1'!$A$1:$I$89"}</definedName>
    <definedName name="_______fsd44" localSheetId="0" hidden="1">{#N/A,#N/A,FALSE,"Aging Summary";#N/A,#N/A,FALSE,"Ratio Analysis";#N/A,#N/A,FALSE,"Test 120 Day Accts";#N/A,#N/A,FALSE,"Tickmarks"}</definedName>
    <definedName name="_______fsd44" hidden="1">{#N/A,#N/A,FALSE,"Aging Summary";#N/A,#N/A,FALSE,"Ratio Analysis";#N/A,#N/A,FALSE,"Test 120 Day Accts";#N/A,#N/A,FALSE,"Tickmarks"}</definedName>
    <definedName name="_______x2" hidden="1">{"'Sheet1'!$A$1:$I$89"}</definedName>
    <definedName name="_______x88888" hidden="1">{"'Sheet1'!$A$1:$I$89"}</definedName>
    <definedName name="______fsd44" localSheetId="0" hidden="1">{#N/A,#N/A,FALSE,"Aging Summary";#N/A,#N/A,FALSE,"Ratio Analysis";#N/A,#N/A,FALSE,"Test 120 Day Accts";#N/A,#N/A,FALSE,"Tickmarks"}</definedName>
    <definedName name="______fsd44" hidden="1">{#N/A,#N/A,FALSE,"Aging Summary";#N/A,#N/A,FALSE,"Ratio Analysis";#N/A,#N/A,FALSE,"Test 120 Day Accts";#N/A,#N/A,FALSE,"Tickmarks"}</definedName>
    <definedName name="______x2" hidden="1">{"'Sheet1'!$A$1:$I$89"}</definedName>
    <definedName name="______x88888" hidden="1">{"'Sheet1'!$A$1:$I$89"}</definedName>
    <definedName name="_____fsd44" localSheetId="0" hidden="1">{#N/A,#N/A,FALSE,"Aging Summary";#N/A,#N/A,FALSE,"Ratio Analysis";#N/A,#N/A,FALSE,"Test 120 Day Accts";#N/A,#N/A,FALSE,"Tickmarks"}</definedName>
    <definedName name="_____fsd44" hidden="1">{#N/A,#N/A,FALSE,"Aging Summary";#N/A,#N/A,FALSE,"Ratio Analysis";#N/A,#N/A,FALSE,"Test 120 Day Accts";#N/A,#N/A,FALSE,"Tickmarks"}</definedName>
    <definedName name="_____x2" hidden="1">{"'Sheet1'!$A$1:$I$89"}</definedName>
    <definedName name="_____x88888" hidden="1">{"'Sheet1'!$A$1:$I$89"}</definedName>
    <definedName name="____fsd44" localSheetId="0" hidden="1">{#N/A,#N/A,FALSE,"Aging Summary";#N/A,#N/A,FALSE,"Ratio Analysis";#N/A,#N/A,FALSE,"Test 120 Day Accts";#N/A,#N/A,FALSE,"Tickmarks"}</definedName>
    <definedName name="____fsd44" hidden="1">{#N/A,#N/A,FALSE,"Aging Summary";#N/A,#N/A,FALSE,"Ratio Analysis";#N/A,#N/A,FALSE,"Test 120 Day Accts";#N/A,#N/A,FALSE,"Tickmarks"}</definedName>
    <definedName name="____x2" hidden="1">{"'Sheet1'!$A$1:$I$89"}</definedName>
    <definedName name="____x88888" hidden="1">{"'Sheet1'!$A$1:$I$89"}</definedName>
    <definedName name="___fsd44" localSheetId="0" hidden="1">{#N/A,#N/A,FALSE,"Aging Summary";#N/A,#N/A,FALSE,"Ratio Analysis";#N/A,#N/A,FALSE,"Test 120 Day Accts";#N/A,#N/A,FALSE,"Tickmarks"}</definedName>
    <definedName name="___fsd44" hidden="1">{#N/A,#N/A,FALSE,"Aging Summary";#N/A,#N/A,FALSE,"Ratio Analysis";#N/A,#N/A,FALSE,"Test 120 Day Accts";#N/A,#N/A,FALSE,"Tickmarks"}</definedName>
    <definedName name="___x2" hidden="1">{"'Sheet1'!$A$1:$I$89"}</definedName>
    <definedName name="___x88888" hidden="1">{"'Sheet1'!$A$1:$I$89"}</definedName>
    <definedName name="__123Graph_A" localSheetId="1" hidden="1">#REF!</definedName>
    <definedName name="__123Graph_A" localSheetId="0" hidden="1">#REF!</definedName>
    <definedName name="__123Graph_A" hidden="1">#REF!</definedName>
    <definedName name="__123Graph_AScreenCrv" hidden="1">#REF!</definedName>
    <definedName name="__123Graph_B" localSheetId="1" hidden="1">#REF!</definedName>
    <definedName name="__123Graph_B" hidden="1">#REF!</definedName>
    <definedName name="__123Graph_BScreenCrv" hidden="1">#REF!</definedName>
    <definedName name="__123Graph_C" localSheetId="1" hidden="1">#REF!</definedName>
    <definedName name="__123Graph_C" hidden="1">#REF!</definedName>
    <definedName name="__123Graph_CScreenCrv" hidden="1">#REF!</definedName>
    <definedName name="__123Graph_D" localSheetId="1" hidden="1">#REF!</definedName>
    <definedName name="__123Graph_D" hidden="1">#REF!</definedName>
    <definedName name="__123Graph_E" localSheetId="1" hidden="1">#REF!</definedName>
    <definedName name="__123Graph_E" hidden="1">#REF!</definedName>
    <definedName name="__123Graph_F" localSheetId="1" hidden="1">#REF!</definedName>
    <definedName name="__123Graph_F" hidden="1">#REF!</definedName>
    <definedName name="__123Graph_X" localSheetId="1" hidden="1">#REF!</definedName>
    <definedName name="__123Graph_X" localSheetId="0" hidden="1">#REF!</definedName>
    <definedName name="__123Graph_X" hidden="1">#REF!</definedName>
    <definedName name="__cp3" hidden="1">{#N/A,#N/A,FALSE,"ALLOC"}</definedName>
    <definedName name="__FDS_HYPERLINK_TOGGLE_STATE__" hidden="1">"ON"</definedName>
    <definedName name="__FPC1" localSheetId="1">#REF!</definedName>
    <definedName name="__FPC1">#REF!</definedName>
    <definedName name="__FPC2" localSheetId="1">#REF!</definedName>
    <definedName name="__FPC2">#REF!</definedName>
    <definedName name="__FPC3" localSheetId="1">#REF!</definedName>
    <definedName name="__FPC3">#REF!</definedName>
    <definedName name="__fsd44" localSheetId="0" hidden="1">{#N/A,#N/A,FALSE,"Aging Summary";#N/A,#N/A,FALSE,"Ratio Analysis";#N/A,#N/A,FALSE,"Test 120 Day Accts";#N/A,#N/A,FALSE,"Tickmarks"}</definedName>
    <definedName name="__fsd44" hidden="1">{#N/A,#N/A,FALSE,"Aging Summary";#N/A,#N/A,FALSE,"Ratio Analysis";#N/A,#N/A,FALSE,"Test 120 Day Accts";#N/A,#N/A,FALSE,"Tickmarks"}</definedName>
    <definedName name="__IntlFixup" hidden="1">TRUE</definedName>
    <definedName name="__key2" hidden="1">#REF!</definedName>
    <definedName name="__x2" hidden="1">{"'Sheet1'!$A$1:$I$89"}</definedName>
    <definedName name="__x88888" hidden="1">{"'Sheet1'!$A$1:$I$89"}</definedName>
    <definedName name="_11__123Graph_LBL_BCHART_1" hidden="1">#REF!</definedName>
    <definedName name="_12__123Graph_LBL_CCHART_1" hidden="1">#REF!</definedName>
    <definedName name="_123Graph_F1" localSheetId="1" hidden="1">#REF!</definedName>
    <definedName name="_123Graph_F1" localSheetId="0" hidden="1">#REF!</definedName>
    <definedName name="_123Graph_F1" hidden="1">#REF!</definedName>
    <definedName name="_13__123Graph_XCHART_1" hidden="1">#REF!</definedName>
    <definedName name="_1995RET" localSheetId="1">#REF!</definedName>
    <definedName name="_1995RET">#REF!</definedName>
    <definedName name="_1996AMORT" localSheetId="1">#REF!</definedName>
    <definedName name="_1996AMORT">#REF!</definedName>
    <definedName name="_1996RET" localSheetId="1">#REF!</definedName>
    <definedName name="_1996RET">#REF!</definedName>
    <definedName name="_1997AMORT" localSheetId="1">#REF!</definedName>
    <definedName name="_1997AMORT">#REF!</definedName>
    <definedName name="_1997RETAMORT" localSheetId="1">#REF!</definedName>
    <definedName name="_1997RETAMORT">#REF!</definedName>
    <definedName name="_2" localSheetId="1">#REF!</definedName>
    <definedName name="_2">#REF!</definedName>
    <definedName name="_2__123Graph_AChart_1A" hidden="1">#REF!</definedName>
    <definedName name="_2__123Graph_BCHART_1" hidden="1">#REF!</definedName>
    <definedName name="_2_1" localSheetId="1">#REF!</definedName>
    <definedName name="_2_1">#REF!</definedName>
    <definedName name="_2_2" localSheetId="1">#REF!</definedName>
    <definedName name="_2_2">#REF!</definedName>
    <definedName name="_2_3" localSheetId="1">#REF!</definedName>
    <definedName name="_2_3">#REF!</definedName>
    <definedName name="_3__123Graph_AChart_2A" hidden="1">#REF!</definedName>
    <definedName name="_3__123Graph_BCHART_1" hidden="1">#REF!</definedName>
    <definedName name="_3__123Graph_CCHART_1" hidden="1">#REF!</definedName>
    <definedName name="_328_J_7" localSheetId="1">#REF!</definedName>
    <definedName name="_328_J_7">#REF!</definedName>
    <definedName name="_328_J_8" localSheetId="1">#REF!</definedName>
    <definedName name="_328_J_8">#REF!</definedName>
    <definedName name="_328_K_7" localSheetId="1">#REF!</definedName>
    <definedName name="_328_K_7">#REF!</definedName>
    <definedName name="_328_K_8" localSheetId="1">#REF!</definedName>
    <definedName name="_328_K_8">#REF!</definedName>
    <definedName name="_328_L" localSheetId="1">#REF!</definedName>
    <definedName name="_328_L">#REF!</definedName>
    <definedName name="_328_M" localSheetId="1">#REF!</definedName>
    <definedName name="_328_M">#REF!</definedName>
    <definedName name="_328_N" localSheetId="1">#REF!</definedName>
    <definedName name="_328_N">#REF!</definedName>
    <definedName name="_4__123Graph_BCHART_1" hidden="1">#REF!</definedName>
    <definedName name="_4__123Graph_CCHART_1" hidden="1">#REF!</definedName>
    <definedName name="_4__123Graph_XChart_1A" hidden="1">#REF!</definedName>
    <definedName name="_4_1" localSheetId="1">#REF!</definedName>
    <definedName name="_4_1">#REF!</definedName>
    <definedName name="_4_2" localSheetId="1">#REF!</definedName>
    <definedName name="_4_2">#REF!</definedName>
    <definedName name="_4_3" localSheetId="1">#REF!</definedName>
    <definedName name="_4_3">#REF!</definedName>
    <definedName name="_5__123Graph_CCHART_1" hidden="1">#REF!</definedName>
    <definedName name="_5__123Graph_LBL_BCHART_1" hidden="1">#REF!</definedName>
    <definedName name="_5__123Graph_XChart_2A" hidden="1">#REF!</definedName>
    <definedName name="_6__123Graph_LBL_BCHART_1" hidden="1">#REF!</definedName>
    <definedName name="_6__123Graph_LBL_CCHART_1" hidden="1">#REF!</definedName>
    <definedName name="_6MOS" localSheetId="1">#REF!</definedName>
    <definedName name="_6MOS">#REF!</definedName>
    <definedName name="_6MOS_1" localSheetId="1">#REF!</definedName>
    <definedName name="_6MOS_1">#REF!</definedName>
    <definedName name="_6MOS_2" localSheetId="1">#REF!</definedName>
    <definedName name="_6MOS_2">#REF!</definedName>
    <definedName name="_6MOS_3" localSheetId="1">#REF!</definedName>
    <definedName name="_6MOS_3">#REF!</definedName>
    <definedName name="_7__123Graph_BCHART_1" hidden="1">#REF!</definedName>
    <definedName name="_7__123Graph_LBL_BCHART_1" hidden="1">#REF!</definedName>
    <definedName name="_7__123Graph_LBL_CCHART_1" hidden="1">#REF!</definedName>
    <definedName name="_7__123Graph_XCHART_1" hidden="1">#REF!</definedName>
    <definedName name="_8__123Graph_CCHART_1" hidden="1">#REF!</definedName>
    <definedName name="_8__123Graph_LBL_CCHART_1" hidden="1">#REF!</definedName>
    <definedName name="_8__123Graph_XCHART_1" hidden="1">#REF!</definedName>
    <definedName name="_9__123Graph_XCHART_1" hidden="1">#REF!</definedName>
    <definedName name="_97opls" localSheetId="1">#REF!</definedName>
    <definedName name="_97opls">#REF!</definedName>
    <definedName name="_AUG94" localSheetId="1">#REF!</definedName>
    <definedName name="_AUG94">#REF!</definedName>
    <definedName name="_Dist_Bin" hidden="1">#REF!</definedName>
    <definedName name="_Dist_Values" hidden="1">#REF!</definedName>
    <definedName name="_Fill" localSheetId="1" hidden="1">#REF!</definedName>
    <definedName name="_Fill" hidden="1">#REF!</definedName>
    <definedName name="_xlnm._FilterDatabase" localSheetId="1" hidden="1">'MFR B-4'!$A$16:$L$191</definedName>
    <definedName name="_xlnm._FilterDatabase" localSheetId="4" hidden="1">'REG FL  BS - 4 Results - 2020'!$A$3:$P$1204</definedName>
    <definedName name="_xlnm._FilterDatabase" localSheetId="3" hidden="1">'REG FL  BS - 4 Results - 2021'!$A$3:$P$1217</definedName>
    <definedName name="_xlnm._FilterDatabase" localSheetId="2" hidden="1">'REG FL  BS - 4 Results - 2022'!$A$3:$P$1219</definedName>
    <definedName name="_FPC1" localSheetId="1">#REF!</definedName>
    <definedName name="_FPC1">#REF!</definedName>
    <definedName name="_FPC2" localSheetId="1">#REF!</definedName>
    <definedName name="_FPC2">#REF!</definedName>
    <definedName name="_FPC3" localSheetId="1">#REF!</definedName>
    <definedName name="_FPC3">#REF!</definedName>
    <definedName name="_fsd44" localSheetId="0" hidden="1">{#N/A,#N/A,FALSE,"Aging Summary";#N/A,#N/A,FALSE,"Ratio Analysis";#N/A,#N/A,FALSE,"Test 120 Day Accts";#N/A,#N/A,FALSE,"Tickmarks"}</definedName>
    <definedName name="_fsd44" hidden="1">{#N/A,#N/A,FALSE,"Aging Summary";#N/A,#N/A,FALSE,"Ratio Analysis";#N/A,#N/A,FALSE,"Test 120 Day Accts";#N/A,#N/A,FALSE,"Tickmarks"}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hidden="1">#REF!</definedName>
    <definedName name="_Order1" hidden="1">0</definedName>
    <definedName name="_Order2" hidden="1">0</definedName>
    <definedName name="_Parse_In" hidden="1">#REF!</definedName>
    <definedName name="_Parse_Out" hidden="1">#REF!</definedName>
    <definedName name="_Regression_Int" hidden="1">1</definedName>
    <definedName name="_Sort" localSheetId="1" hidden="1">#REF!</definedName>
    <definedName name="_Sort" hidden="1">#REF!</definedName>
    <definedName name="_Sort1" localSheetId="1" hidden="1">#REF!</definedName>
    <definedName name="_Sort1" hidden="1">#REF!</definedName>
    <definedName name="_Table1_In1" localSheetId="1" hidden="1">#REF!</definedName>
    <definedName name="_Table1_In1" hidden="1">#REF!</definedName>
    <definedName name="_Table1_Out" localSheetId="1" hidden="1">#REF!</definedName>
    <definedName name="_Table1_Out" hidden="1">#REF!</definedName>
    <definedName name="_Table2_In1" localSheetId="1" hidden="1">#REF!</definedName>
    <definedName name="_Table2_In1" hidden="1">#REF!</definedName>
    <definedName name="_Table2_In2" hidden="1">#REF!</definedName>
    <definedName name="_Table2_Out" localSheetId="1" hidden="1">#REF!</definedName>
    <definedName name="_Table2_Out" hidden="1">#REF!</definedName>
    <definedName name="_x2" hidden="1">{"'Sheet1'!$A$1:$I$89"}</definedName>
    <definedName name="_x88888" hidden="1">{"'Sheet1'!$A$1:$I$89"}</definedName>
    <definedName name="_Yr2007">#REF!</definedName>
    <definedName name="_Yr2008">#REF!</definedName>
    <definedName name="_Yr2009">#REF!</definedName>
    <definedName name="_Yr2010">#REF!</definedName>
    <definedName name="A" localSheetId="1">#REF!</definedName>
    <definedName name="A">#REF!</definedName>
    <definedName name="A_1" localSheetId="1">#REF!</definedName>
    <definedName name="A_1">#REF!</definedName>
    <definedName name="A_2" localSheetId="1">#REF!</definedName>
    <definedName name="A_2">#REF!</definedName>
    <definedName name="A_3" localSheetId="1">#REF!</definedName>
    <definedName name="A_3">#REF!</definedName>
    <definedName name="A1topd" localSheetId="1">#REF!</definedName>
    <definedName name="A1topd">#REF!</definedName>
    <definedName name="A9A">#REF!</definedName>
    <definedName name="aa" hidden="1">#REF!</definedName>
    <definedName name="AAA_DOCTOPS" hidden="1">"AAA_SET"</definedName>
    <definedName name="AAA_duser" hidden="1">"OFF"</definedName>
    <definedName name="aaaaa" hidden="1">{#N/A,#N/A,FALSE,"EXPENSE"}</definedName>
    <definedName name="aaaaaaaaaaaaaaaaaaaaa" hidden="1">{#N/A,#N/A,FALSE,"EXPENSE"}</definedName>
    <definedName name="AAB_Addin5" hidden="1">"AAB_Description for addin 5,Description for addin 5,Description for addin 5,Description for addin 5,Description for addin 5,Description for addin 5"</definedName>
    <definedName name="AccdMICP" localSheetId="1">#REF!</definedName>
    <definedName name="AccdMICP">#REF!</definedName>
    <definedName name="AccessDatabase" hidden="1">"C:\DATA\Kevin\Kevin's Model.mdb"</definedName>
    <definedName name="AccrExp" localSheetId="1">#REF!</definedName>
    <definedName name="AccrExp">#REF!</definedName>
    <definedName name="AccrExpSum" localSheetId="1">#REF!</definedName>
    <definedName name="AccrExpSum">#REF!</definedName>
    <definedName name="AccrMICP" localSheetId="1">#REF!</definedName>
    <definedName name="AccrMICP">#REF!</definedName>
    <definedName name="ACCRUED_401K" localSheetId="1">#REF!</definedName>
    <definedName name="ACCRUED_401K">#REF!</definedName>
    <definedName name="ACCRUED_LIAB" localSheetId="1">#REF!</definedName>
    <definedName name="ACCRUED_LIAB">#REF!</definedName>
    <definedName name="acct1410" localSheetId="1">#REF!</definedName>
    <definedName name="acct1410">#REF!</definedName>
    <definedName name="acct2810" localSheetId="1">#REF!</definedName>
    <definedName name="acct2810">#REF!</definedName>
    <definedName name="ACE" localSheetId="1">#REF!</definedName>
    <definedName name="ACE">#REF!</definedName>
    <definedName name="ACT">#REF!</definedName>
    <definedName name="ACT_EIN">#REF!</definedName>
    <definedName name="ACwvu.print2." hidden="1">#REF!</definedName>
    <definedName name="ACwvu.print3." hidden="1">#REF!</definedName>
    <definedName name="adfadfadfadf" hidden="1">{#N/A,#N/A,FALSE,"EXPENSE"}</definedName>
    <definedName name="advance" localSheetId="1">#REF!</definedName>
    <definedName name="advance">#REF!</definedName>
    <definedName name="ADVERT" localSheetId="1">#REF!</definedName>
    <definedName name="ADVERT">#REF!</definedName>
    <definedName name="aertajyiukfjhdh" hidden="1">{#N/A,#N/A,FALSE,"ALLOC"}</definedName>
    <definedName name="aewrawerasdfsdaf" hidden="1">{#N/A,#N/A,FALSE,"EXPENSE"}</definedName>
    <definedName name="afdasdfaertgrthngbvc" hidden="1">{#N/A,#N/A,FALSE,"EXPENSE"}</definedName>
    <definedName name="AFUDC" localSheetId="1">#REF!</definedName>
    <definedName name="AFUDC">#REF!</definedName>
    <definedName name="afwerwerewf" hidden="1">{#N/A,#N/A,FALSE,"EXPENSE"}</definedName>
    <definedName name="ALLOCATION" localSheetId="1">#REF!</definedName>
    <definedName name="ALLOCATION">#REF!</definedName>
    <definedName name="Allocators">#REF!</definedName>
    <definedName name="AllocIncTaxExpensePg2" localSheetId="1">#REF!</definedName>
    <definedName name="AllocIncTaxExpensePg2">#REF!</definedName>
    <definedName name="AMT" localSheetId="1">#REF!</definedName>
    <definedName name="AMT">#REF!</definedName>
    <definedName name="ANAL" localSheetId="1">#REF!</definedName>
    <definedName name="ANAL">#REF!</definedName>
    <definedName name="ANNFEB" localSheetId="1">#REF!</definedName>
    <definedName name="ANNFEB">#REF!</definedName>
    <definedName name="ANNMAR" localSheetId="1">#REF!</definedName>
    <definedName name="ANNMAR">#REF!</definedName>
    <definedName name="anscount" hidden="1">1</definedName>
    <definedName name="APN" localSheetId="1">#REF!</definedName>
    <definedName name="APN">#REF!</definedName>
    <definedName name="ARAMSum" localSheetId="1">#REF!</definedName>
    <definedName name="ARAMSum">#REF!</definedName>
    <definedName name="as" localSheetId="0" hidden="1">{#N/A,#N/A,FALSE,"Aging Summary";#N/A,#N/A,FALSE,"Ratio Analysis";#N/A,#N/A,FALSE,"Test 120 Day Accts";#N/A,#N/A,FALSE,"Tickmarks"}</definedName>
    <definedName name="as" hidden="1">{#N/A,#N/A,FALSE,"Aging Summary";#N/A,#N/A,FALSE,"Ratio Analysis";#N/A,#N/A,FALSE,"Test 120 Day Accts";#N/A,#N/A,FALSE,"Tickmarks"}</definedName>
    <definedName name="AS2DocOpenMode" hidden="1">"AS2DocumentBrowse"</definedName>
    <definedName name="AS2NamedRange" hidden="1">7</definedName>
    <definedName name="asdf" hidden="1">#REF!</definedName>
    <definedName name="asdfasfasdfasdfsdfsdf" hidden="1">{#N/A,#N/A,FALSE,"EXPENSE"}</definedName>
    <definedName name="Asset_Retrieve" localSheetId="1">#REF!</definedName>
    <definedName name="Asset_Retrieve">#REF!</definedName>
    <definedName name="AUG_1" localSheetId="1">#REF!</definedName>
    <definedName name="AUG_1">#REF!</definedName>
    <definedName name="AUG_2" localSheetId="1">#REF!</definedName>
    <definedName name="AUG_2">#REF!</definedName>
    <definedName name="AUG_3" localSheetId="1">#REF!</definedName>
    <definedName name="AUG_3">#REF!</definedName>
    <definedName name="AUGUST" localSheetId="1">#REF!</definedName>
    <definedName name="AUGUST">#REF!</definedName>
    <definedName name="av" localSheetId="1">#REF!</definedName>
    <definedName name="av">#REF!</definedName>
    <definedName name="AVSACURRYR" localSheetId="1">#REF!</definedName>
    <definedName name="AVSACURRYR">#REF!</definedName>
    <definedName name="AVSBCURRMO" localSheetId="1">#REF!</definedName>
    <definedName name="AVSBCURRMO">#REF!</definedName>
    <definedName name="awerwaerwerfw" hidden="1">{#N/A,#N/A,FALSE,"ALLOC"}</definedName>
    <definedName name="bad_debt" localSheetId="1">#REF!</definedName>
    <definedName name="bad_debt">#REF!</definedName>
    <definedName name="BAD_DEBT_EXPENSE" localSheetId="1">#REF!</definedName>
    <definedName name="BAD_DEBT_EXPENSE">#REF!</definedName>
    <definedName name="BASIS" localSheetId="1">#REF!</definedName>
    <definedName name="BASIS">#REF!</definedName>
    <definedName name="bfhbfvdzvcxzv" hidden="1">{#N/A,#N/A,FALSE,"EXPENSE"}</definedName>
    <definedName name="bgfdghsszsdfzsdf" hidden="1">{#N/A,#N/A,FALSE,"EXPENSE"}</definedName>
    <definedName name="bigbuckrecon" localSheetId="1">#REF!</definedName>
    <definedName name="bigbuckrecon">#REF!</definedName>
    <definedName name="Billing" localSheetId="1">#REF!</definedName>
    <definedName name="Billing">#REF!</definedName>
    <definedName name="Blank3" hidden="1">#REF!</definedName>
    <definedName name="Blank4" hidden="1">#REF!</definedName>
    <definedName name="Blank5" hidden="1">#REF!</definedName>
    <definedName name="Blank6" hidden="1">#REF!</definedName>
    <definedName name="Blank7" hidden="1">#REF!</definedName>
    <definedName name="Blank8" hidden="1">#REF!</definedName>
    <definedName name="block" localSheetId="1">#REF!</definedName>
    <definedName name="block">#REF!</definedName>
    <definedName name="block2" localSheetId="1">#REF!</definedName>
    <definedName name="block2">#REF!</definedName>
    <definedName name="BLPH16" hidden="1">#REF!</definedName>
    <definedName name="BLPH17" hidden="1">#REF!</definedName>
    <definedName name="BLPH18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NE_MESSAGES_HIDDEN" localSheetId="1" hidden="1">#REF!</definedName>
    <definedName name="BNE_MESSAGES_HIDDEN" localSheetId="0" hidden="1">#REF!</definedName>
    <definedName name="BNE_MESSAGES_HIDDEN" hidden="1">#REF!</definedName>
    <definedName name="bob" hidden="1">{#N/A,#N/A,FALSE,"EXPENSE"}</definedName>
    <definedName name="BOOKDEP" localSheetId="1">#REF!</definedName>
    <definedName name="BOOKDEP">#REF!</definedName>
    <definedName name="BOOKDEPAFUDC" localSheetId="1">#REF!</definedName>
    <definedName name="BOOKDEPAFUDC">#REF!</definedName>
    <definedName name="Broker" localSheetId="1">#REF!</definedName>
    <definedName name="Broker">#REF!</definedName>
    <definedName name="BUDGET" localSheetId="1">#REF!</definedName>
    <definedName name="BUDGET">#REF!</definedName>
    <definedName name="burtonrecon" localSheetId="1">#REF!</definedName>
    <definedName name="burtonrecon">#REF!</definedName>
    <definedName name="bv" localSheetId="0" hidden="1">{#N/A,#N/A,FALSE,"Aging Summary";#N/A,#N/A,FALSE,"Ratio Analysis";#N/A,#N/A,FALSE,"Test 120 Day Accts";#N/A,#N/A,FALSE,"Tickmarks"}</definedName>
    <definedName name="bv" hidden="1">{#N/A,#N/A,FALSE,"Aging Summary";#N/A,#N/A,FALSE,"Ratio Analysis";#N/A,#N/A,FALSE,"Test 120 Day Accts";#N/A,#N/A,FALSE,"Tickmarks"}</definedName>
    <definedName name="C_51_1" localSheetId="1">#REF!</definedName>
    <definedName name="C_51_1">#REF!</definedName>
    <definedName name="C_51_1_93" localSheetId="1">#REF!</definedName>
    <definedName name="C_51_1_93">#REF!</definedName>
    <definedName name="C_51_2" localSheetId="1">#REF!</definedName>
    <definedName name="C_51_2">#REF!</definedName>
    <definedName name="C_51_2_93" localSheetId="1">#REF!</definedName>
    <definedName name="C_51_2_93">#REF!</definedName>
    <definedName name="C_51_3" localSheetId="1">#REF!</definedName>
    <definedName name="C_51_3">#REF!</definedName>
    <definedName name="C_51_4" localSheetId="1">#REF!</definedName>
    <definedName name="C_51_4">#REF!</definedName>
    <definedName name="C_51_5" localSheetId="1">#REF!</definedName>
    <definedName name="C_51_5">#REF!</definedName>
    <definedName name="C_51_6" localSheetId="1">#REF!</definedName>
    <definedName name="C_51_6">#REF!</definedName>
    <definedName name="Call_Format_ISD_All" localSheetId="1">#REF!</definedName>
    <definedName name="Call_Format_ISD_All">#REF!</definedName>
    <definedName name="CAPTIVE_INS" localSheetId="1">#REF!</definedName>
    <definedName name="CAPTIVE_INS">#REF!</definedName>
    <definedName name="CASE_2_PG_1" localSheetId="1">#REF!</definedName>
    <definedName name="CASE_2_PG_1">#REF!</definedName>
    <definedName name="cb_sChart41E9A35_opts" hidden="1">"1, 9, 1, False, 2, False, False, , 0, False, True, 1, 1"</definedName>
    <definedName name="cf" localSheetId="1">#REF!</definedName>
    <definedName name="cf">#REF!</definedName>
    <definedName name="charlesrecon" localSheetId="1">#REF!</definedName>
    <definedName name="charlesrecon">#REF!</definedName>
    <definedName name="CHECKREQUEST" localSheetId="1">#REF!</definedName>
    <definedName name="CHECKREQUEST">#REF!</definedName>
    <definedName name="CIQWBGuid" hidden="1">"022317c7-dbd3-41a3-9caf-35748facbbc2"</definedName>
    <definedName name="ClubDues" localSheetId="1">#REF!</definedName>
    <definedName name="ClubDues">#REF!</definedName>
    <definedName name="Coal1" localSheetId="1">#REF!</definedName>
    <definedName name="Coal1">#REF!</definedName>
    <definedName name="Coal2" localSheetId="1">#REF!</definedName>
    <definedName name="Coal2">#REF!</definedName>
    <definedName name="Coal3" localSheetId="1">#REF!</definedName>
    <definedName name="Coal3">#REF!</definedName>
    <definedName name="COGS" localSheetId="1">#REF!</definedName>
    <definedName name="COGS">#REF!</definedName>
    <definedName name="Combined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COMPANY" localSheetId="1">#REF!</definedName>
    <definedName name="COMPANY">#REF!</definedName>
    <definedName name="CompanyName1" hidden="1">#REF!</definedName>
    <definedName name="CompanyName2" hidden="1">#REF!</definedName>
    <definedName name="CompanyName3" hidden="1">#REF!</definedName>
    <definedName name="CompRange1" hidden="1">OFFSET(CompRange1Main,9,0,COUNTA(CompRange1Main)-COUNTA(#REF!),1)</definedName>
    <definedName name="CompRange1Main" hidden="1">#REF!</definedName>
    <definedName name="CompRange2" hidden="1">OFFSET(CompRange2Main,9,0,COUNTA(CompRange2Main)-COUNTA(#REF!),1)</definedName>
    <definedName name="CompRange2Main" hidden="1">#REF!</definedName>
    <definedName name="CompRange3" hidden="1">OFFSET(CompRange3Main,9,0,COUNTA(CompRange3Main)-COUNTA(#REF!),1)</definedName>
    <definedName name="CompRange3Main" hidden="1">#REF!</definedName>
    <definedName name="CORP" localSheetId="1">#REF!</definedName>
    <definedName name="CORP">#REF!</definedName>
    <definedName name="COST93" localSheetId="1">#REF!</definedName>
    <definedName name="COST93">#REF!</definedName>
    <definedName name="covingtonrecon" localSheetId="1">#REF!</definedName>
    <definedName name="covingtonrecon">#REF!</definedName>
    <definedName name="cprange3" hidden="1">{#N/A,#N/A,FALSE,"ALLOC"}</definedName>
    <definedName name="cprrange2" hidden="1">{#N/A,#N/A,FALSE,"ALLOC"}</definedName>
    <definedName name="CR">#REF!</definedName>
    <definedName name="CRCAP2006" localSheetId="1">#REF!</definedName>
    <definedName name="CRCAP2006">#REF!</definedName>
    <definedName name="CRCAP2007" localSheetId="1">#REF!</definedName>
    <definedName name="CRCAP2007">#REF!</definedName>
    <definedName name="CRCAP2008" localSheetId="1">#REF!</definedName>
    <definedName name="CRCAP2008">#REF!</definedName>
    <definedName name="CRCAP2009" localSheetId="1">#REF!</definedName>
    <definedName name="CRCAP2009">#REF!</definedName>
    <definedName name="CRCAP2010" localSheetId="1">#REF!</definedName>
    <definedName name="CRCAP2010">#REF!</definedName>
    <definedName name="_xlnm.Criteria" localSheetId="1">#REF!</definedName>
    <definedName name="_xlnm.Criteria">#REF!</definedName>
    <definedName name="CROM2006" localSheetId="1">#REF!</definedName>
    <definedName name="CROM2006">#REF!</definedName>
    <definedName name="CROM2007" localSheetId="1">#REF!</definedName>
    <definedName name="CROM2007">#REF!</definedName>
    <definedName name="CROM2008" localSheetId="1">#REF!</definedName>
    <definedName name="CROM2008">#REF!</definedName>
    <definedName name="CROM2009" localSheetId="1">#REF!</definedName>
    <definedName name="CROM2009">#REF!</definedName>
    <definedName name="CROM2010" localSheetId="1">#REF!</definedName>
    <definedName name="CROM2010">#REF!</definedName>
    <definedName name="crookedrecon" localSheetId="1">#REF!</definedName>
    <definedName name="crookedrecon">#REF!</definedName>
    <definedName name="CUMMULATIVE" localSheetId="1">#REF!</definedName>
    <definedName name="CUMMULATIVE">#REF!</definedName>
    <definedName name="CUMTD" localSheetId="1">#REF!</definedName>
    <definedName name="CUMTD">#REF!</definedName>
    <definedName name="cvzdfzsdfdsfsf" hidden="1">{#N/A,#N/A,FALSE,"EXPENSE"}</definedName>
    <definedName name="D" localSheetId="1">#REF!</definedName>
    <definedName name="D">#REF!</definedName>
    <definedName name="data" localSheetId="1">#REF!</definedName>
    <definedName name="data">#REF!</definedName>
    <definedName name="data1991" localSheetId="1">#REF!</definedName>
    <definedName name="data1991">#REF!</definedName>
    <definedName name="data1992" localSheetId="1">#REF!</definedName>
    <definedName name="data1992">#REF!</definedName>
    <definedName name="data1993" localSheetId="1">#REF!</definedName>
    <definedName name="data1993">#REF!</definedName>
    <definedName name="_xlnm.Database" localSheetId="1">#REF!</definedName>
    <definedName name="_xlnm.Database">#REF!</definedName>
    <definedName name="DateRangeComp" hidden="1">OFFSET(DateRangeCompMain,9,0,COUNTA(DateRangeCompMain)-COUNTA(#REF!),1)</definedName>
    <definedName name="DateRangeCompMain" hidden="1">#REF!</definedName>
    <definedName name="DateRangePrice" hidden="1">OFFSET([0]!DateRangePriceMain,5,0,COUNTA([0]!DateRangePriceMain)-COUNTA(#REF!),1)</definedName>
    <definedName name="DateRangePriceMain" hidden="1">#REF!</definedName>
    <definedName name="DBASE" localSheetId="1">#REF!</definedName>
    <definedName name="DBASE">#REF!</definedName>
    <definedName name="dbo_fnv_act_rtx" localSheetId="1">#REF!</definedName>
    <definedName name="dbo_fnv_act_rtx">#REF!</definedName>
    <definedName name="Debt_Retrieve" localSheetId="1">#REF!</definedName>
    <definedName name="Debt_Retrieve">#REF!</definedName>
    <definedName name="DefDirector" localSheetId="1">#REF!</definedName>
    <definedName name="DefDirector">#REF!</definedName>
    <definedName name="DEFERRED_COMP" localSheetId="1">#REF!</definedName>
    <definedName name="DEFERRED_COMP">#REF!</definedName>
    <definedName name="DEFERRED_COMPENSATION" localSheetId="1">#REF!</definedName>
    <definedName name="DEFERRED_COMPENSATION">#REF!</definedName>
    <definedName name="DefGain" localSheetId="1">#REF!</definedName>
    <definedName name="DefGain">#REF!</definedName>
    <definedName name="DEFINC" localSheetId="1">#REF!</definedName>
    <definedName name="DEFINC">#REF!</definedName>
    <definedName name="DefMICP" localSheetId="1">#REF!</definedName>
    <definedName name="DefMICP">#REF!</definedName>
    <definedName name="Dep" localSheetId="1">#REF!</definedName>
    <definedName name="Dep">#REF!</definedName>
    <definedName name="DEPR" localSheetId="1">#REF!</definedName>
    <definedName name="DEPR">#REF!</definedName>
    <definedName name="devel" localSheetId="1">#REF!</definedName>
    <definedName name="devel">#REF!</definedName>
    <definedName name="df" localSheetId="0" hidden="1">{#N/A,#N/A,FALSE,"Aging Summary";#N/A,#N/A,FALSE,"Ratio Analysis";#N/A,#N/A,FALSE,"Test 120 Day Accts";#N/A,#N/A,FALSE,"Tickmarks"}</definedName>
    <definedName name="df" hidden="1">{#N/A,#N/A,FALSE,"Aging Summary";#N/A,#N/A,FALSE,"Ratio Analysis";#N/A,#N/A,FALSE,"Test 120 Day Accts";#N/A,#N/A,FALSE,"Tickmarks"}</definedName>
    <definedName name="dfadsfadfadfewfr" hidden="1">{#N/A,#N/A,FALSE,"EXPENSE"}</definedName>
    <definedName name="dfadsfasdfdsf" hidden="1">{#N/A,#N/A,FALSE,"EXPENSE"}</definedName>
    <definedName name="dfadsfdsafdf" hidden="1">{#N/A,#N/A,FALSE,"ALLOC"}</definedName>
    <definedName name="dfasdfasdf" hidden="1">{#N/A,#N/A,FALSE,"ALLOC"}</definedName>
    <definedName name="dfasdfasdfdsaf" hidden="1">{#N/A,#N/A,FALSE,"ALLOC"}</definedName>
    <definedName name="dfasfasfdfadsf" hidden="1">{#N/A,#N/A,FALSE,"EXPENSE"}</definedName>
    <definedName name="DFD_TAX" localSheetId="1">#REF!</definedName>
    <definedName name="DFD_TAX">#REF!</definedName>
    <definedName name="dfdfdsfadsf" hidden="1">{#N/A,#N/A,FALSE,"EXPENSE"}</definedName>
    <definedName name="dfdsfsdfdfdsf" hidden="1">{#N/A,#N/A,FALSE,"EXPENSE"}</definedName>
    <definedName name="dfsadfdsfdsf" hidden="1">{#N/A,#N/A,FALSE,"ALLOC"}</definedName>
    <definedName name="dfsdfdsfdsfds" hidden="1">{#N/A,#N/A,FALSE,"EXPENSE"}</definedName>
    <definedName name="dgdgdfgdg" hidden="1">{#N/A,#N/A,FALSE,"EXPENSE"}</definedName>
    <definedName name="dhdyyrtyr" hidden="1">{#N/A,#N/A,FALSE,"EXPENSE"}</definedName>
    <definedName name="dhiirecon" localSheetId="1">#REF!</definedName>
    <definedName name="dhiirecon">#REF!</definedName>
    <definedName name="dick" localSheetId="1">#REF!</definedName>
    <definedName name="dick">#REF!</definedName>
    <definedName name="dinomountrecon" localSheetId="1">#REF!</definedName>
    <definedName name="dinomountrecon">#REF!</definedName>
    <definedName name="Dividend" localSheetId="1">#REF!</definedName>
    <definedName name="Dividend">#REF!</definedName>
    <definedName name="DOCKET_NO">#REF!</definedName>
    <definedName name="ds" localSheetId="0" hidden="1">{#N/A,#N/A,FALSE,"Aging Summary";#N/A,#N/A,FALSE,"Ratio Analysis";#N/A,#N/A,FALSE,"Test 120 Day Accts";#N/A,#N/A,FALSE,"Tickmarks"}</definedName>
    <definedName name="ds" hidden="1">{#N/A,#N/A,FALSE,"Aging Summary";#N/A,#N/A,FALSE,"Ratio Analysis";#N/A,#N/A,FALSE,"Test 120 Day Accts";#N/A,#N/A,FALSE,"Tickmarks"}</definedName>
    <definedName name="dsfasdfdasf" hidden="1">{#N/A,#N/A,FALSE,"EXPENSE"}</definedName>
    <definedName name="dsfasdfdsf" hidden="1">{#N/A,#N/A,FALSE,"EXPENSE"}</definedName>
    <definedName name="dtresyttyujyujtghgh" hidden="1">{#N/A,#N/A,FALSE,"EXPENSE"}</definedName>
    <definedName name="E" localSheetId="1">#REF!</definedName>
    <definedName name="E">#REF!</definedName>
    <definedName name="eatawerawerfe" hidden="1">{#N/A,#N/A,FALSE,"ALLOC"}</definedName>
    <definedName name="ECON_DEV" localSheetId="1">#REF!</definedName>
    <definedName name="ECON_DEV">#REF!</definedName>
    <definedName name="ECRCCurrentTax" localSheetId="1">#REF!</definedName>
    <definedName name="ECRCCurrentTax">#REF!</definedName>
    <definedName name="ECRCDeferredTax" localSheetId="1">#REF!</definedName>
    <definedName name="ECRCDeferredTax">#REF!</definedName>
    <definedName name="EDC" localSheetId="1">#REF!</definedName>
    <definedName name="EDC">#REF!</definedName>
    <definedName name="ENT" localSheetId="1">#REF!</definedName>
    <definedName name="ENT">#REF!</definedName>
    <definedName name="Entity">#REF!</definedName>
    <definedName name="Equity_Retrieve" localSheetId="1">#REF!</definedName>
    <definedName name="Equity_Retrieve">#REF!</definedName>
    <definedName name="er" localSheetId="0" hidden="1">{#N/A,#N/A,FALSE,"Aging Summary";#N/A,#N/A,FALSE,"Ratio Analysis";#N/A,#N/A,FALSE,"Test 120 Day Accts";#N/A,#N/A,FALSE,"Tickmarks"}</definedName>
    <definedName name="er" hidden="1">{#N/A,#N/A,FALSE,"Aging Summary";#N/A,#N/A,FALSE,"Ratio Analysis";#N/A,#N/A,FALSE,"Test 120 Day Accts";#N/A,#N/A,FALSE,"Tickmarks"}</definedName>
    <definedName name="EssOptions">"A1110000000130000000001100000_0000"</definedName>
    <definedName name="ew" localSheetId="0" hidden="1">{#N/A,#N/A,FALSE,"Aging Summary";#N/A,#N/A,FALSE,"Ratio Analysis";#N/A,#N/A,FALSE,"Test 120 Day Accts";#N/A,#N/A,FALSE,"Tickmarks"}</definedName>
    <definedName name="ew" hidden="1">{#N/A,#N/A,FALSE,"Aging Summary";#N/A,#N/A,FALSE,"Ratio Analysis";#N/A,#N/A,FALSE,"Test 120 Day Accts";#N/A,#N/A,FALSE,"Tickmarks"}</definedName>
    <definedName name="EXCTRACT1" localSheetId="1">#REF!</definedName>
    <definedName name="EXCTRACT1">#REF!</definedName>
    <definedName name="Exrate00" localSheetId="1">#REF!</definedName>
    <definedName name="Exrate00">#REF!</definedName>
    <definedName name="Exrate99" localSheetId="1">#REF!</definedName>
    <definedName name="Exrate99">#REF!</definedName>
    <definedName name="_xlnm.Extract" localSheetId="1">#REF!</definedName>
    <definedName name="_xlnm.Extract">#REF!</definedName>
    <definedName name="fadfasdfasdfadsf" hidden="1">{#N/A,#N/A,FALSE,"ALLOC"}</definedName>
    <definedName name="fadfasdfwaerwe" hidden="1">{#N/A,#N/A,FALSE,"ALLOC"}</definedName>
    <definedName name="fadsfadsfadsf" hidden="1">{#N/A,#N/A,FALSE,"EXPENSE"}</definedName>
    <definedName name="fadsfadsfdasf" hidden="1">{#N/A,#N/A,FALSE,"EXPENSE"}</definedName>
    <definedName name="fadsfdsafdfd" hidden="1">{#N/A,#N/A,FALSE,"ALLOC"}</definedName>
    <definedName name="fasdfadsfdasf" hidden="1">{#N/A,#N/A,FALSE,"ALLOC"}</definedName>
    <definedName name="fasdfasdfadsf" hidden="1">{#N/A,#N/A,FALSE,"EXPENSE"}</definedName>
    <definedName name="fasdfdfdf" hidden="1">{#N/A,#N/A,FALSE,"EXPENSE"}</definedName>
    <definedName name="fasfdsfdsafads" hidden="1">{#N/A,#N/A,FALSE,"EXPENSE"}</definedName>
    <definedName name="fcsdafasdfadsf" hidden="1">{#N/A,#N/A,FALSE,"EXPENSE"}</definedName>
    <definedName name="fd" localSheetId="0" hidden="1">{#N/A,#N/A,FALSE,"Aging Summary";#N/A,#N/A,FALSE,"Ratio Analysis";#N/A,#N/A,FALSE,"Test 120 Day Accts";#N/A,#N/A,FALSE,"Tickmarks"}</definedName>
    <definedName name="fd" hidden="1">{#N/A,#N/A,FALSE,"Aging Summary";#N/A,#N/A,FALSE,"Ratio Analysis";#N/A,#N/A,FALSE,"Test 120 Day Accts";#N/A,#N/A,FALSE,"Tickmarks"}</definedName>
    <definedName name="fdasfadfdaf" hidden="1">{#N/A,#N/A,FALSE,"EXPENSE"}</definedName>
    <definedName name="fdsfdsafdasfds" hidden="1">{#N/A,#N/A,FALSE,"EXPENSE"}</definedName>
    <definedName name="fdsfsadfsdafdsa" hidden="1">{#N/A,#N/A,FALSE,"EXPENSE"}</definedName>
    <definedName name="fdsfsdfdsfd" hidden="1">{#N/A,#N/A,FALSE,"EXPENSE"}</definedName>
    <definedName name="FEDERAL" localSheetId="1">#REF!</definedName>
    <definedName name="FEDERAL">#REF!</definedName>
    <definedName name="fewrfwerwqerwe" hidden="1">{#N/A,#N/A,FALSE,"EXPENSE"}</definedName>
    <definedName name="ffff" hidden="1">{#N/A,#N/A,FALSE,"ALLOC"}</definedName>
    <definedName name="fgdfgdzfxczv" hidden="1">{#N/A,#N/A,FALSE,"EXPENSE"}</definedName>
    <definedName name="fgdfzdsfASFDAS" hidden="1">{#N/A,#N/A,FALSE,"EXPENSE"}</definedName>
    <definedName name="fgdgdfdvcx" hidden="1">{#N/A,#N/A,FALSE,"ALLOC"}</definedName>
    <definedName name="fgdsfasdfscc" hidden="1">{#N/A,#N/A,FALSE,"ALLOC"}</definedName>
    <definedName name="fgdsfdsfd" hidden="1">{#N/A,#N/A,FALSE,"EXPENSE"}</definedName>
    <definedName name="fhfgdgdg" hidden="1">{#N/A,#N/A,FALSE,"EXPENSE"}</definedName>
    <definedName name="fhfhfhfg" hidden="1">{#N/A,#N/A,FALSE,"EXPENSE"}</definedName>
    <definedName name="fhgfdgdzfcxvcx" hidden="1">{#N/A,#N/A,FALSE,"EXPENSE"}</definedName>
    <definedName name="FI_Tax_Entry_Year" localSheetId="1">#REF!</definedName>
    <definedName name="FI_Tax_Entry_Year">#REF!</definedName>
    <definedName name="fiddlersrecon" localSheetId="1">#REF!</definedName>
    <definedName name="fiddlersrecon">#REF!</definedName>
    <definedName name="FILENAME" localSheetId="1">#REF!</definedName>
    <definedName name="FILENAME">#REF!</definedName>
    <definedName name="FL">#REF!</definedName>
    <definedName name="FLCAP2006" localSheetId="1">#REF!</definedName>
    <definedName name="FLCAP2006">#REF!</definedName>
    <definedName name="FLCAP2007" localSheetId="1">#REF!</definedName>
    <definedName name="FLCAP2007">#REF!</definedName>
    <definedName name="FLCAP2008" localSheetId="1">#REF!</definedName>
    <definedName name="FLCAP2008">#REF!</definedName>
    <definedName name="FLCAP2009" localSheetId="1">#REF!</definedName>
    <definedName name="FLCAP2009">#REF!</definedName>
    <definedName name="FLCAP2010" localSheetId="1">#REF!</definedName>
    <definedName name="FLCAP2010">#REF!</definedName>
    <definedName name="FLOM2006" localSheetId="1">#REF!</definedName>
    <definedName name="FLOM2006">#REF!</definedName>
    <definedName name="FLOM2007" localSheetId="1">#REF!</definedName>
    <definedName name="FLOM2007">#REF!</definedName>
    <definedName name="FLOM2008" localSheetId="1">#REF!</definedName>
    <definedName name="FLOM2008">#REF!</definedName>
    <definedName name="FLOM2009" localSheetId="1">#REF!</definedName>
    <definedName name="FLOM2009">#REF!</definedName>
    <definedName name="FLOM2010" localSheetId="1">#REF!</definedName>
    <definedName name="FLOM2010">#REF!</definedName>
    <definedName name="Florida" localSheetId="1">#REF!</definedName>
    <definedName name="Florida">#REF!</definedName>
    <definedName name="Florida_Power_Corporation" localSheetId="1">#REF!</definedName>
    <definedName name="Florida_Power_Corporation">#REF!</definedName>
    <definedName name="FORM" localSheetId="1">#REF!</definedName>
    <definedName name="FORM">#REF!</definedName>
    <definedName name="FORM_4626" localSheetId="1">#REF!</definedName>
    <definedName name="FORM_4626">#REF!</definedName>
    <definedName name="FORM4626" localSheetId="1">#REF!</definedName>
    <definedName name="FORM4626">#REF!</definedName>
    <definedName name="freb" hidden="1">{#N/A,#N/A,FALSE,"EXPENSE"}</definedName>
    <definedName name="frt" localSheetId="0" hidden="1">{#N/A,#N/A,FALSE,"Aging Summary";#N/A,#N/A,FALSE,"Ratio Analysis";#N/A,#N/A,FALSE,"Test 120 Day Accts";#N/A,#N/A,FALSE,"Tickmarks"}</definedName>
    <definedName name="frt" hidden="1">{#N/A,#N/A,FALSE,"Aging Summary";#N/A,#N/A,FALSE,"Ratio Analysis";#N/A,#N/A,FALSE,"Test 120 Day Accts";#N/A,#N/A,FALSE,"Tickmarks"}</definedName>
    <definedName name="frwerwerwerfw" hidden="1">{#N/A,#N/A,FALSE,"EXPENSE"}</definedName>
    <definedName name="frwerwerwerwerfew" hidden="1">{#N/A,#N/A,FALSE,"EXPENSE"}</definedName>
    <definedName name="fsadfsdfadfdfwerf" hidden="1">{#N/A,#N/A,FALSE,"EXPENSE"}</definedName>
    <definedName name="fsafwaerwer" hidden="1">{#N/A,#N/A,FALSE,"EXPENSE"}</definedName>
    <definedName name="fsd" localSheetId="0" hidden="1">{#N/A,#N/A,FALSE,"Aging Summary";#N/A,#N/A,FALSE,"Ratio Analysis";#N/A,#N/A,FALSE,"Test 120 Day Accts";#N/A,#N/A,FALSE,"Tickmarks"}</definedName>
    <definedName name="fsd" hidden="1">{#N/A,#N/A,FALSE,"Aging Summary";#N/A,#N/A,FALSE,"Ratio Analysis";#N/A,#N/A,FALSE,"Test 120 Day Accts";#N/A,#N/A,FALSE,"Tickmarks"}</definedName>
    <definedName name="fsdfadsfdfd" hidden="1">{#N/A,#N/A,FALSE,"EXPENSE"}</definedName>
    <definedName name="fsdfasdfadsf" hidden="1">{#N/A,#N/A,FALSE,"EXPENSE"}</definedName>
    <definedName name="fsdfdfbfvbcvbb" hidden="1">{#N/A,#N/A,FALSE,"ALLOC"}</definedName>
    <definedName name="fsdfdwfdsf" hidden="1">{#N/A,#N/A,FALSE,"EXPENSE"}</definedName>
    <definedName name="fsgrhghj" hidden="1">{#N/A,#N/A,FALSE,"ALLOC"}</definedName>
    <definedName name="ftyrtdrt" hidden="1">{#N/A,#N/A,FALSE,"ALLOC"}</definedName>
    <definedName name="G" localSheetId="1">#REF!</definedName>
    <definedName name="G">#REF!</definedName>
    <definedName name="gbdfgdfdfzvc" hidden="1">{#N/A,#N/A,FALSE,"ALLOC"}</definedName>
    <definedName name="gbdfgzdfvvc" hidden="1">{#N/A,#N/A,FALSE,"EXPENSE"}</definedName>
    <definedName name="gdfgdvzxcvc" hidden="1">{#N/A,#N/A,FALSE,"EXPENSE"}</definedName>
    <definedName name="gdfgdzfdzfvxzc" hidden="1">{#N/A,#N/A,FALSE,"ALLOC"}</definedName>
    <definedName name="gdfgfbcvbcv" hidden="1">{#N/A,#N/A,FALSE,"EXPENSE"}</definedName>
    <definedName name="gdfgfvcxvcx" hidden="1">{#N/A,#N/A,FALSE,"ALLOC"}</definedName>
    <definedName name="gdgddgd" hidden="1">{#N/A,#N/A,FALSE,"EXPENSE"}</definedName>
    <definedName name="gdsfgdcvcx" hidden="1">{#N/A,#N/A,FALSE,"EXPENSE"}</definedName>
    <definedName name="gdsfgdfvgzcxvcxz" hidden="1">{#N/A,#N/A,FALSE,"EXPENSE"}</definedName>
    <definedName name="gdsgdfvcxvxc" hidden="1">{#N/A,#N/A,FALSE,"EXPENSE"}</definedName>
    <definedName name="gfgsdftesrt" hidden="1">{#N/A,#N/A,FALSE,"EXPENSE"}</definedName>
    <definedName name="gfhbgfggbvcvcx" hidden="1">{#N/A,#N/A,FALSE,"EXPENSE"}</definedName>
    <definedName name="gfhfgfbcvcv" hidden="1">{#N/A,#N/A,FALSE,"EXPENSE"}</definedName>
    <definedName name="gfhfxcxvcxzv" hidden="1">{#N/A,#N/A,FALSE,"EXPENSE"}</definedName>
    <definedName name="gfhsdzfzasdfSAF" hidden="1">{#N/A,#N/A,FALSE,"ALLOC"}</definedName>
    <definedName name="gfhshyghgf" hidden="1">{#N/A,#N/A,FALSE,"EXPENSE"}</definedName>
    <definedName name="gfnhsfgdzvc" hidden="1">{#N/A,#N/A,FALSE,"ALLOC"}</definedName>
    <definedName name="gfsgesrwerwer" hidden="1">{#N/A,#N/A,FALSE,"EXPENSE"}</definedName>
    <definedName name="gggg" hidden="1">{#N/A,#N/A,FALSE,"EXPENSE"}</definedName>
    <definedName name="ggggg" hidden="1">{#N/A,#N/A,FALSE,"EXPENSE"}</definedName>
    <definedName name="gggggg" hidden="1">{#N/A,#N/A,FALSE,"EXPENSE"}</definedName>
    <definedName name="ghsfgdszfzsdf" hidden="1">{#N/A,#N/A,FALSE,"EXPENSE"}</definedName>
    <definedName name="glenivyrecon" localSheetId="1">#REF!</definedName>
    <definedName name="glenivyrecon">#REF!</definedName>
    <definedName name="gretertertert" hidden="1">{#N/A,#N/A,FALSE,"EXPENSE"}</definedName>
    <definedName name="gsdfgdzcvzcxvc" hidden="1">{#N/A,#N/A,FALSE,"EXPENSE"}</definedName>
    <definedName name="gsdfgdzfzdvcxz" hidden="1">{#N/A,#N/A,FALSE,"EXPENSE"}</definedName>
    <definedName name="gsdfgzsdfzsdcs" hidden="1">{#N/A,#N/A,FALSE,"EXPENSE"}</definedName>
    <definedName name="gsfdgzdfcxv" hidden="1">{#N/A,#N/A,FALSE,"EXPENSE"}</definedName>
    <definedName name="H" localSheetId="1">#REF!</definedName>
    <definedName name="H">#REF!</definedName>
    <definedName name="helenrecon" localSheetId="1">#REF!</definedName>
    <definedName name="helenrecon">#REF!</definedName>
    <definedName name="hfgdfdcvc" hidden="1">{#N/A,#N/A,FALSE,"EXPENSE"}</definedName>
    <definedName name="hgfhngfvbvcb" hidden="1">{#N/A,#N/A,FALSE,"EXPENSE"}</definedName>
    <definedName name="hgfhsfdgadgfzdv" hidden="1">{#N/A,#N/A,FALSE,"EXPENSE"}</definedName>
    <definedName name="hghfdghfgh" hidden="1">{#N/A,#N/A,FALSE,"EXPENSE"}</definedName>
    <definedName name="hgsfdgdzgfdszfds" hidden="1">{#N/A,#N/A,FALSE,"EXPENSE"}</definedName>
    <definedName name="hhfghfh" hidden="1">{#N/A,#N/A,FALSE,"EXPENSE"}</definedName>
    <definedName name="hhgbvxcv" hidden="1">{#N/A,#N/A,FALSE,"EXPENSE"}</definedName>
    <definedName name="hhhh" hidden="1">{#N/A,#N/A,FALSE,"EXPENSE"}</definedName>
    <definedName name="hhhhh" hidden="1">{#N/A,#N/A,FALSE,"ALLOC"}</definedName>
    <definedName name="hjgfhgfhgf" hidden="1">{#N/A,#N/A,FALSE,"EXPENSE"}</definedName>
    <definedName name="hnftgszdgfzsdfv" hidden="1">{#N/A,#N/A,FALSE,"EXPENSE"}</definedName>
    <definedName name="holding1" localSheetId="1">#REF!</definedName>
    <definedName name="holding1">#REF!</definedName>
    <definedName name="holding2" localSheetId="1">#REF!</definedName>
    <definedName name="holding2">#REF!</definedName>
    <definedName name="holding3" localSheetId="1">#REF!</definedName>
    <definedName name="holding3">#REF!</definedName>
    <definedName name="Housing" localSheetId="1">#REF!</definedName>
    <definedName name="Housing">#REF!</definedName>
    <definedName name="hshgsgfgdfg" hidden="1">{#N/A,#N/A,FALSE,"ALLOC"}</definedName>
    <definedName name="HTML_CodePage" hidden="1">1252</definedName>
    <definedName name="HTML_Control" hidden="1">{"'Sheet1'!$A$1:$I$89"}</definedName>
    <definedName name="html_control1" hidden="1">{"'Sheet1'!$A$1:$I$89"}</definedName>
    <definedName name="HTML_Description" hidden="1">""</definedName>
    <definedName name="HTML_Email" hidden="1">""</definedName>
    <definedName name="HTML_Header" hidden="1">"Commentary"</definedName>
    <definedName name="HTML_LastUpdate" hidden="1">"08/14/2003"</definedName>
    <definedName name="HTML_LineAfter" hidden="1">FALSE</definedName>
    <definedName name="HTML_LineBefore" hidden="1">FALSE</definedName>
    <definedName name="HTML_Name" hidden="1">"Corporate User"</definedName>
    <definedName name="HTML_OBDlg2" hidden="1">TRUE</definedName>
    <definedName name="HTML_OBDlg4" hidden="1">TRUE</definedName>
    <definedName name="HTML_OS" hidden="1">0</definedName>
    <definedName name="HTML_PathFile" hidden="1">"C:\WINNT\Profiles\i11485\Desktop\MyHTML.htm"</definedName>
    <definedName name="HTML_Title" hidden="1">"New Reporting Summary 8-13-03"</definedName>
    <definedName name="HTML1_1" hidden="1">"'[Performance Report.xls]April Summary Template'!$A$1:$Q$82"</definedName>
    <definedName name="HTML1_10" hidden="1">""</definedName>
    <definedName name="HTML1_11" hidden="1">1</definedName>
    <definedName name="HTML1_12" hidden="1">"C:\MY DOCUMENTS\MyHTML.htm"</definedName>
    <definedName name="HTML1_2" hidden="1">1</definedName>
    <definedName name="HTML1_3" hidden="1">"Performance Report"</definedName>
    <definedName name="HTML1_4" hidden="1">"April Summary Template"</definedName>
    <definedName name="HTML1_5" hidden="1">""</definedName>
    <definedName name="HTML1_6" hidden="1">-4146</definedName>
    <definedName name="HTML1_7" hidden="1">1</definedName>
    <definedName name="HTML1_8" hidden="1">"5/29/97"</definedName>
    <definedName name="HTML1_9" hidden="1">"SIWWIN95"</definedName>
    <definedName name="HTML10_1" hidden="1">"'[97RNKAPR.XLS]North'!$A$1:$H$255"</definedName>
    <definedName name="HTML10_10" hidden="1">""</definedName>
    <definedName name="HTML10_11" hidden="1">1</definedName>
    <definedName name="HTML10_12" hidden="1">"D:\nthrnk.htm"</definedName>
    <definedName name="HTML10_2" hidden="1">1</definedName>
    <definedName name="HTML10_3" hidden="1">"97RNKAPR"</definedName>
    <definedName name="HTML10_4" hidden="1">"North"</definedName>
    <definedName name="HTML10_5" hidden="1">""</definedName>
    <definedName name="HTML10_6" hidden="1">1</definedName>
    <definedName name="HTML10_7" hidden="1">-4146</definedName>
    <definedName name="HTML10_8" hidden="1">"5/22/97"</definedName>
    <definedName name="HTML10_9" hidden="1">"Bell Atlantic"</definedName>
    <definedName name="HTML11_1" hidden="1">"'[97RNKAPR.XLS]South'!$A$1:$H$161"</definedName>
    <definedName name="HTML11_10" hidden="1">""</definedName>
    <definedName name="HTML11_11" hidden="1">1</definedName>
    <definedName name="HTML11_12" hidden="1">"D:\sthrnk.htm"</definedName>
    <definedName name="HTML11_2" hidden="1">1</definedName>
    <definedName name="HTML11_3" hidden="1">"97RNKAPR"</definedName>
    <definedName name="HTML11_4" hidden="1">"South"</definedName>
    <definedName name="HTML11_5" hidden="1">""</definedName>
    <definedName name="HTML11_6" hidden="1">1</definedName>
    <definedName name="HTML11_7" hidden="1">-4146</definedName>
    <definedName name="HTML11_8" hidden="1">"5/22/97"</definedName>
    <definedName name="HTML11_9" hidden="1">"Bell Atlantic"</definedName>
    <definedName name="HTML12_1" hidden="1">"'[97RNKAPR.XLS]Overview'!$A$1:$I$61"</definedName>
    <definedName name="HTML12_10" hidden="1">""</definedName>
    <definedName name="HTML12_11" hidden="1">1</definedName>
    <definedName name="HTML12_12" hidden="1">"D:\rankovw.htm"</definedName>
    <definedName name="HTML12_2" hidden="1">1</definedName>
    <definedName name="HTML12_3" hidden="1">"97RNKAPR"</definedName>
    <definedName name="HTML12_4" hidden="1">"Overview"</definedName>
    <definedName name="HTML12_5" hidden="1">""</definedName>
    <definedName name="HTML12_6" hidden="1">-4146</definedName>
    <definedName name="HTML12_7" hidden="1">-4146</definedName>
    <definedName name="HTML12_8" hidden="1">"5/22/97"</definedName>
    <definedName name="HTML12_9" hidden="1">"Bell Atlantic"</definedName>
    <definedName name="HTML13_1" hidden="1">"'[97RNKAUG.XLS]Regional'!$A$1:$H$225"</definedName>
    <definedName name="HTML13_10" hidden="1">""</definedName>
    <definedName name="HTML13_11" hidden="1">1</definedName>
    <definedName name="HTML13_12" hidden="1">"D:\regrnk.htm"</definedName>
    <definedName name="HTML13_2" hidden="1">1</definedName>
    <definedName name="HTML13_3" hidden="1">"97RNKAUG"</definedName>
    <definedName name="HTML13_4" hidden="1">"Regional"</definedName>
    <definedName name="HTML13_5" hidden="1">""</definedName>
    <definedName name="HTML13_6" hidden="1">1</definedName>
    <definedName name="HTML13_7" hidden="1">1</definedName>
    <definedName name="HTML13_8" hidden="1">"9/16/97"</definedName>
    <definedName name="HTML13_9" hidden="1">"Bell Atlantic"</definedName>
    <definedName name="HTML14_1" hidden="1">"'[97RNKAUG.XLS]ReglSys'!$A$1:$H$179"</definedName>
    <definedName name="HTML14_10" hidden="1">""</definedName>
    <definedName name="HTML14_11" hidden="1">1</definedName>
    <definedName name="HTML14_12" hidden="1">"D:\sernk.htm"</definedName>
    <definedName name="HTML14_2" hidden="1">1</definedName>
    <definedName name="HTML14_3" hidden="1">"97RNKAUG"</definedName>
    <definedName name="HTML14_4" hidden="1">"ReglSys"</definedName>
    <definedName name="HTML14_5" hidden="1">""</definedName>
    <definedName name="HTML14_6" hidden="1">1</definedName>
    <definedName name="HTML14_7" hidden="1">1</definedName>
    <definedName name="HTML14_8" hidden="1">"9/16/97"</definedName>
    <definedName name="HTML14_9" hidden="1">"Bell Atlantic"</definedName>
    <definedName name="HTML15_1" hidden="1">"'[97RNKAUG.XLS]North'!$A$1:$H$261"</definedName>
    <definedName name="HTML15_10" hidden="1">""</definedName>
    <definedName name="HTML15_11" hidden="1">1</definedName>
    <definedName name="HTML15_12" hidden="1">"D:\nthrnk.htm"</definedName>
    <definedName name="HTML15_2" hidden="1">1</definedName>
    <definedName name="HTML15_3" hidden="1">"97RNKAUG"</definedName>
    <definedName name="HTML15_4" hidden="1">"North"</definedName>
    <definedName name="HTML15_5" hidden="1">""</definedName>
    <definedName name="HTML15_6" hidden="1">1</definedName>
    <definedName name="HTML15_7" hidden="1">1</definedName>
    <definedName name="HTML15_8" hidden="1">"9/16/97"</definedName>
    <definedName name="HTML15_9" hidden="1">"Bell Atlantic"</definedName>
    <definedName name="HTML16_1" hidden="1">"'[97RNKAUG.XLS]South'!$A$1:$H$159"</definedName>
    <definedName name="HTML16_10" hidden="1">""</definedName>
    <definedName name="HTML16_11" hidden="1">1</definedName>
    <definedName name="HTML16_12" hidden="1">"D:\sthrnk.htm"</definedName>
    <definedName name="HTML16_2" hidden="1">1</definedName>
    <definedName name="HTML16_3" hidden="1">"97RNKAUG"</definedName>
    <definedName name="HTML16_4" hidden="1">"South"</definedName>
    <definedName name="HTML16_5" hidden="1">""</definedName>
    <definedName name="HTML16_6" hidden="1">1</definedName>
    <definedName name="HTML16_7" hidden="1">1</definedName>
    <definedName name="HTML16_8" hidden="1">"9/16/97"</definedName>
    <definedName name="HTML16_9" hidden="1">"Bell Atlantic"</definedName>
    <definedName name="HTML17_1" hidden="1">"'[97RNK.xls]ReglSys'!$A$1:$H$179"</definedName>
    <definedName name="HTML17_10" hidden="1">""</definedName>
    <definedName name="HTML17_11" hidden="1">1</definedName>
    <definedName name="HTML17_12" hidden="1">"D:\sernk.htm"</definedName>
    <definedName name="HTML17_2" hidden="1">1</definedName>
    <definedName name="HTML17_3" hidden="1">"97RNK"</definedName>
    <definedName name="HTML17_4" hidden="1">"ReglSys"</definedName>
    <definedName name="HTML17_5" hidden="1">""</definedName>
    <definedName name="HTML17_6" hidden="1">1</definedName>
    <definedName name="HTML17_7" hidden="1">1</definedName>
    <definedName name="HTML17_8" hidden="1">"9/16/97"</definedName>
    <definedName name="HTML17_9" hidden="1">"Bell Atlantic"</definedName>
    <definedName name="HTML18_1" hidden="1">"'[97RNKNOV.XLS]Regional'!$A$1:$H$225"</definedName>
    <definedName name="HTML18_10" hidden="1">""</definedName>
    <definedName name="HTML18_11" hidden="1">1</definedName>
    <definedName name="HTML18_12" hidden="1">"D:\regrnk.htm"</definedName>
    <definedName name="HTML18_2" hidden="1">1</definedName>
    <definedName name="HTML18_3" hidden="1">"97RNKNOV"</definedName>
    <definedName name="HTML18_4" hidden="1">"Regional"</definedName>
    <definedName name="HTML18_5" hidden="1">""</definedName>
    <definedName name="HTML18_6" hidden="1">1</definedName>
    <definedName name="HTML18_7" hidden="1">1</definedName>
    <definedName name="HTML18_8" hidden="1">"12/22/97"</definedName>
    <definedName name="HTML18_9" hidden="1">"Bell Atlantic"</definedName>
    <definedName name="HTML19_1" hidden="1">"'[97RNKNOV.XLS]ReglSys'!$A$1:$H$183"</definedName>
    <definedName name="HTML19_10" hidden="1">""</definedName>
    <definedName name="HTML19_11" hidden="1">1</definedName>
    <definedName name="HTML19_12" hidden="1">"D:\sernk.htm"</definedName>
    <definedName name="HTML19_2" hidden="1">1</definedName>
    <definedName name="HTML19_3" hidden="1">"97RNKNOV"</definedName>
    <definedName name="HTML19_4" hidden="1">"ReglSys"</definedName>
    <definedName name="HTML19_5" hidden="1">""</definedName>
    <definedName name="HTML19_6" hidden="1">1</definedName>
    <definedName name="HTML19_7" hidden="1">1</definedName>
    <definedName name="HTML19_8" hidden="1">"12/23/97"</definedName>
    <definedName name="HTML19_9" hidden="1">"Bell Atlantic"</definedName>
    <definedName name="HTML2_1" hidden="1">"'[96RNKNOV.XLS]North'!$A$1:$I$150"</definedName>
    <definedName name="HTML2_10" hidden="1">""</definedName>
    <definedName name="HTML2_11" hidden="1">1</definedName>
    <definedName name="HTML2_12" hidden="1">"D:\nthrnk11.htm"</definedName>
    <definedName name="HTML2_2" hidden="1">1</definedName>
    <definedName name="HTML2_3" hidden="1">"96RNKNOV"</definedName>
    <definedName name="HTML2_4" hidden="1">"North"</definedName>
    <definedName name="HTML2_5" hidden="1">"November - North Rankings"</definedName>
    <definedName name="HTML2_6" hidden="1">-4146</definedName>
    <definedName name="HTML2_7" hidden="1">1</definedName>
    <definedName name="HTML2_8" hidden="1">"1/13/97"</definedName>
    <definedName name="HTML2_9" hidden="1">"Bell Atlantic"</definedName>
    <definedName name="HTML20_1" hidden="1">"'[97RNKNOV.XLS]North'!$A$1:$H$259"</definedName>
    <definedName name="HTML20_10" hidden="1">""</definedName>
    <definedName name="HTML20_11" hidden="1">1</definedName>
    <definedName name="HTML20_12" hidden="1">"D:\nthrnk.htm"</definedName>
    <definedName name="HTML20_2" hidden="1">1</definedName>
    <definedName name="HTML20_3" hidden="1">"97RNKNOV"</definedName>
    <definedName name="HTML20_4" hidden="1">"North"</definedName>
    <definedName name="HTML20_5" hidden="1">""</definedName>
    <definedName name="HTML20_6" hidden="1">1</definedName>
    <definedName name="HTML20_7" hidden="1">1</definedName>
    <definedName name="HTML20_8" hidden="1">"12/23/97"</definedName>
    <definedName name="HTML20_9" hidden="1">"Bell Atlantic"</definedName>
    <definedName name="HTML21_1" hidden="1">"'[97RNKNOV.XLS]South'!$A$1:$H$164"</definedName>
    <definedName name="HTML21_10" hidden="1">""</definedName>
    <definedName name="HTML21_11" hidden="1">1</definedName>
    <definedName name="HTML21_12" hidden="1">"D:\sthrnk.htm"</definedName>
    <definedName name="HTML21_2" hidden="1">1</definedName>
    <definedName name="HTML21_3" hidden="1">"97RNKNOV"</definedName>
    <definedName name="HTML21_4" hidden="1">"South"</definedName>
    <definedName name="HTML21_5" hidden="1">""</definedName>
    <definedName name="HTML21_6" hidden="1">1</definedName>
    <definedName name="HTML21_7" hidden="1">1</definedName>
    <definedName name="HTML21_8" hidden="1">"12/23/97"</definedName>
    <definedName name="HTML21_9" hidden="1">"Bell Atlantic"</definedName>
    <definedName name="HTML22_1" hidden="1">"'[97RNKDEC.XLS]CAM Perf Model'!$A$1:$J$39"</definedName>
    <definedName name="HTML22_10" hidden="1">""</definedName>
    <definedName name="HTML22_11" hidden="1">1</definedName>
    <definedName name="HTML22_12" hidden="1">"D:\perfgrf.htm"</definedName>
    <definedName name="HTML22_2" hidden="1">1</definedName>
    <definedName name="HTML22_3" hidden="1">"97RNKDEC"</definedName>
    <definedName name="HTML22_4" hidden="1">"CAM Perf Model"</definedName>
    <definedName name="HTML22_5" hidden="1">""</definedName>
    <definedName name="HTML22_6" hidden="1">1</definedName>
    <definedName name="HTML22_7" hidden="1">1</definedName>
    <definedName name="HTML22_8" hidden="1">"1/20/98"</definedName>
    <definedName name="HTML22_9" hidden="1">"Bell Atlantic"</definedName>
    <definedName name="HTML23_1" hidden="1">"'[97RNK.xls]Regional'!$A$1:$G$226"</definedName>
    <definedName name="HTML23_10" hidden="1">""</definedName>
    <definedName name="HTML23_11" hidden="1">1</definedName>
    <definedName name="HTML23_12" hidden="1">"D:\regrnk.htm"</definedName>
    <definedName name="HTML23_2" hidden="1">1</definedName>
    <definedName name="HTML23_3" hidden="1">"97RNK"</definedName>
    <definedName name="HTML23_4" hidden="1">"Regional"</definedName>
    <definedName name="HTML23_5" hidden="1">""</definedName>
    <definedName name="HTML23_6" hidden="1">1</definedName>
    <definedName name="HTML23_7" hidden="1">1</definedName>
    <definedName name="HTML23_8" hidden="1">"1/21/98"</definedName>
    <definedName name="HTML23_9" hidden="1">"Bell Atlantic"</definedName>
    <definedName name="HTML24_1" hidden="1">"'[97RNK.xls]ReglSys'!$A$1:$G$186"</definedName>
    <definedName name="HTML24_10" hidden="1">""</definedName>
    <definedName name="HTML24_11" hidden="1">1</definedName>
    <definedName name="HTML24_12" hidden="1">"D:\sernk.htm"</definedName>
    <definedName name="HTML24_2" hidden="1">1</definedName>
    <definedName name="HTML24_3" hidden="1">"97RNK"</definedName>
    <definedName name="HTML24_4" hidden="1">"ReglSys"</definedName>
    <definedName name="HTML24_5" hidden="1">""</definedName>
    <definedName name="HTML24_6" hidden="1">1</definedName>
    <definedName name="HTML24_7" hidden="1">1</definedName>
    <definedName name="HTML24_8" hidden="1">"1/21/98"</definedName>
    <definedName name="HTML24_9" hidden="1">"Bell Atlantic"</definedName>
    <definedName name="HTML25_1" hidden="1">"'[97RNK.xls]North'!$A$1:$G$260"</definedName>
    <definedName name="HTML25_10" hidden="1">""</definedName>
    <definedName name="HTML25_11" hidden="1">1</definedName>
    <definedName name="HTML25_12" hidden="1">"D:\nthrnk.htm"</definedName>
    <definedName name="HTML25_2" hidden="1">1</definedName>
    <definedName name="HTML25_3" hidden="1">"97RNK"</definedName>
    <definedName name="HTML25_4" hidden="1">"North"</definedName>
    <definedName name="HTML25_5" hidden="1">""</definedName>
    <definedName name="HTML25_6" hidden="1">1</definedName>
    <definedName name="HTML25_7" hidden="1">1</definedName>
    <definedName name="HTML25_8" hidden="1">"1/21/98"</definedName>
    <definedName name="HTML25_9" hidden="1">"Bell Atlantic"</definedName>
    <definedName name="HTML26_1" hidden="1">"'[97RNK.xls]South'!$A$1:$G$167"</definedName>
    <definedName name="HTML26_10" hidden="1">""</definedName>
    <definedName name="HTML26_11" hidden="1">1</definedName>
    <definedName name="HTML26_12" hidden="1">"D:\sthrnk.htm"</definedName>
    <definedName name="HTML26_2" hidden="1">1</definedName>
    <definedName name="HTML26_3" hidden="1">"97RNK"</definedName>
    <definedName name="HTML26_4" hidden="1">"South"</definedName>
    <definedName name="HTML26_5" hidden="1">""</definedName>
    <definedName name="HTML26_6" hidden="1">1</definedName>
    <definedName name="HTML26_7" hidden="1">1</definedName>
    <definedName name="HTML26_8" hidden="1">"1/21/98"</definedName>
    <definedName name="HTML26_9" hidden="1">"Bell Atlantic"</definedName>
    <definedName name="HTML27_1" hidden="1">"'[98RANK03.XLS]ReglSys'!$A$1:$H$189"</definedName>
    <definedName name="HTML27_10" hidden="1">""</definedName>
    <definedName name="HTML27_11" hidden="1">1</definedName>
    <definedName name="HTML27_12" hidden="1">"D:\sernk.htm"</definedName>
    <definedName name="HTML27_2" hidden="1">1</definedName>
    <definedName name="HTML27_3" hidden="1">"98RANK03"</definedName>
    <definedName name="HTML27_4" hidden="1">"ReglSys"</definedName>
    <definedName name="HTML27_5" hidden="1">""</definedName>
    <definedName name="HTML27_6" hidden="1">1</definedName>
    <definedName name="HTML27_7" hidden="1">1</definedName>
    <definedName name="HTML27_8" hidden="1">"4/21/98"</definedName>
    <definedName name="HTML27_9" hidden="1">"Bell Atlantic"</definedName>
    <definedName name="HTML28_1" hidden="1">"'[98RANK03.XLS]South'!$A$1:$H$196"</definedName>
    <definedName name="HTML28_10" hidden="1">""</definedName>
    <definedName name="HTML28_11" hidden="1">1</definedName>
    <definedName name="HTML28_12" hidden="1">"D:\sthrnk.htm"</definedName>
    <definedName name="HTML28_2" hidden="1">1</definedName>
    <definedName name="HTML28_3" hidden="1">"98RANK03"</definedName>
    <definedName name="HTML28_4" hidden="1">"South"</definedName>
    <definedName name="HTML28_5" hidden="1">""</definedName>
    <definedName name="HTML28_6" hidden="1">1</definedName>
    <definedName name="HTML28_7" hidden="1">1</definedName>
    <definedName name="HTML28_8" hidden="1">"4/21/98"</definedName>
    <definedName name="HTML28_9" hidden="1">"Bell Atlantic"</definedName>
    <definedName name="HTML29_1" hidden="1">"'[98RANK03.XLS]North'!$A$1:$H$243"</definedName>
    <definedName name="HTML29_10" hidden="1">""</definedName>
    <definedName name="HTML29_11" hidden="1">1</definedName>
    <definedName name="HTML29_12" hidden="1">"D:\nthrnk.htm"</definedName>
    <definedName name="HTML29_2" hidden="1">1</definedName>
    <definedName name="HTML29_3" hidden="1">"98RANK03"</definedName>
    <definedName name="HTML29_4" hidden="1">"North"</definedName>
    <definedName name="HTML29_5" hidden="1">""</definedName>
    <definedName name="HTML29_6" hidden="1">1</definedName>
    <definedName name="HTML29_7" hidden="1">1</definedName>
    <definedName name="HTML29_8" hidden="1">"4/21/98"</definedName>
    <definedName name="HTML29_9" hidden="1">"Bell Atlantic"</definedName>
    <definedName name="HTML3_1" hidden="1">"'[96RNKNOV.XLS]South'!$A$1:$I$100"</definedName>
    <definedName name="HTML3_10" hidden="1">""</definedName>
    <definedName name="HTML3_11" hidden="1">1</definedName>
    <definedName name="HTML3_12" hidden="1">"D:\sthrnk11.htm"</definedName>
    <definedName name="HTML3_2" hidden="1">1</definedName>
    <definedName name="HTML3_3" hidden="1">"96RNKNOV"</definedName>
    <definedName name="HTML3_4" hidden="1">"South"</definedName>
    <definedName name="HTML3_5" hidden="1">"November - South Rankings"</definedName>
    <definedName name="HTML3_6" hidden="1">-4146</definedName>
    <definedName name="HTML3_7" hidden="1">1</definedName>
    <definedName name="HTML3_8" hidden="1">"1/13/97"</definedName>
    <definedName name="HTML3_9" hidden="1">"Bell Atlantic"</definedName>
    <definedName name="HTML30_1" hidden="1">"'[98RNK.XLS]Regional'!$A$1:$H$232"</definedName>
    <definedName name="HTML30_10" hidden="1">""</definedName>
    <definedName name="HTML30_11" hidden="1">1</definedName>
    <definedName name="HTML30_12" hidden="1">"D:\regrnk.htm"</definedName>
    <definedName name="HTML30_2" hidden="1">1</definedName>
    <definedName name="HTML30_3" hidden="1">"98RNK"</definedName>
    <definedName name="HTML30_4" hidden="1">"Regional"</definedName>
    <definedName name="HTML30_5" hidden="1">""</definedName>
    <definedName name="HTML30_6" hidden="1">1</definedName>
    <definedName name="HTML30_7" hidden="1">1</definedName>
    <definedName name="HTML30_8" hidden="1">"5/21/98"</definedName>
    <definedName name="HTML30_9" hidden="1">"Bell Atlantic"</definedName>
    <definedName name="HTML31_1" hidden="1">"'[98RNK.XLS]ReglSys'!$A$1:$H$186"</definedName>
    <definedName name="HTML31_10" hidden="1">""</definedName>
    <definedName name="HTML31_11" hidden="1">1</definedName>
    <definedName name="HTML31_12" hidden="1">"D:\sernk.htm"</definedName>
    <definedName name="HTML31_2" hidden="1">1</definedName>
    <definedName name="HTML31_3" hidden="1">"98RNK"</definedName>
    <definedName name="HTML31_4" hidden="1">"ReglSys"</definedName>
    <definedName name="HTML31_5" hidden="1">""</definedName>
    <definedName name="HTML31_6" hidden="1">1</definedName>
    <definedName name="HTML31_7" hidden="1">1</definedName>
    <definedName name="HTML31_8" hidden="1">"5/21/98"</definedName>
    <definedName name="HTML31_9" hidden="1">"Bell Atlantic"</definedName>
    <definedName name="HTML32_1" hidden="1">"'[98RNK.XLS]MidAtlantic'!$A$1:$H$244"</definedName>
    <definedName name="HTML32_10" hidden="1">""</definedName>
    <definedName name="HTML32_11" hidden="1">1</definedName>
    <definedName name="HTML32_12" hidden="1">"D:\nthrnk.htm"</definedName>
    <definedName name="HTML32_2" hidden="1">1</definedName>
    <definedName name="HTML32_3" hidden="1">"98RNK"</definedName>
    <definedName name="HTML32_4" hidden="1">"MidAtlantic"</definedName>
    <definedName name="HTML32_5" hidden="1">""</definedName>
    <definedName name="HTML32_6" hidden="1">1</definedName>
    <definedName name="HTML32_7" hidden="1">1</definedName>
    <definedName name="HTML32_8" hidden="1">"5/21/98"</definedName>
    <definedName name="HTML32_9" hidden="1">"Bell Atlantic"</definedName>
    <definedName name="HTML33_1" hidden="1">"'[98RNK.XLS]Gateway'!$A$1:$H$192"</definedName>
    <definedName name="HTML33_10" hidden="1">""</definedName>
    <definedName name="HTML33_11" hidden="1">1</definedName>
    <definedName name="HTML33_12" hidden="1">"D:\sthrnk.htm"</definedName>
    <definedName name="HTML33_2" hidden="1">1</definedName>
    <definedName name="HTML33_3" hidden="1">"98RNK"</definedName>
    <definedName name="HTML33_4" hidden="1">"Gateway"</definedName>
    <definedName name="HTML33_5" hidden="1">""</definedName>
    <definedName name="HTML33_6" hidden="1">1</definedName>
    <definedName name="HTML33_7" hidden="1">1</definedName>
    <definedName name="HTML33_8" hidden="1">"5/21/98"</definedName>
    <definedName name="HTML33_9" hidden="1">"Bell Atlantic"</definedName>
    <definedName name="HTML34_1" hidden="1">"'[98RANK05.XLS]Regional'!$A$1:$H$232"</definedName>
    <definedName name="HTML34_10" hidden="1">""</definedName>
    <definedName name="HTML34_11" hidden="1">1</definedName>
    <definedName name="HTML34_12" hidden="1">"D:\regrnk.htm"</definedName>
    <definedName name="HTML34_2" hidden="1">1</definedName>
    <definedName name="HTML34_3" hidden="1">"98RANK05"</definedName>
    <definedName name="HTML34_4" hidden="1">"Regional"</definedName>
    <definedName name="HTML34_5" hidden="1">""</definedName>
    <definedName name="HTML34_6" hidden="1">1</definedName>
    <definedName name="HTML34_7" hidden="1">1</definedName>
    <definedName name="HTML34_8" hidden="1">"6/18/98"</definedName>
    <definedName name="HTML34_9" hidden="1">"Bell Atlantic"</definedName>
    <definedName name="HTML35_1" hidden="1">"'[98RANK05.XLS]ReglSys'!$A$1:$H$186"</definedName>
    <definedName name="HTML35_10" hidden="1">""</definedName>
    <definedName name="HTML35_11" hidden="1">1</definedName>
    <definedName name="HTML35_12" hidden="1">"D:\sernk.htm"</definedName>
    <definedName name="HTML35_2" hidden="1">1</definedName>
    <definedName name="HTML35_3" hidden="1">"98RANK05"</definedName>
    <definedName name="HTML35_4" hidden="1">"ReglSys"</definedName>
    <definedName name="HTML35_5" hidden="1">""</definedName>
    <definedName name="HTML35_6" hidden="1">1</definedName>
    <definedName name="HTML35_7" hidden="1">1</definedName>
    <definedName name="HTML35_8" hidden="1">"6/18/98"</definedName>
    <definedName name="HTML35_9" hidden="1">"Bell Atlantic"</definedName>
    <definedName name="HTML36_1" hidden="1">"'[98RANK05.XLS]MidAtlantic'!$A$1:$H$245"</definedName>
    <definedName name="HTML36_10" hidden="1">""</definedName>
    <definedName name="HTML36_11" hidden="1">1</definedName>
    <definedName name="HTML36_12" hidden="1">"D:\nthrnk.htm"</definedName>
    <definedName name="HTML36_2" hidden="1">1</definedName>
    <definedName name="HTML36_3" hidden="1">"98RANK05"</definedName>
    <definedName name="HTML36_4" hidden="1">"MidAtlantic"</definedName>
    <definedName name="HTML36_5" hidden="1">""</definedName>
    <definedName name="HTML36_6" hidden="1">1</definedName>
    <definedName name="HTML36_7" hidden="1">1</definedName>
    <definedName name="HTML36_8" hidden="1">"6/18/98"</definedName>
    <definedName name="HTML36_9" hidden="1">"Bell Atlantic"</definedName>
    <definedName name="HTML37_1" hidden="1">"'[98RANK05.XLS]Gateway'!$A$1:$H$191"</definedName>
    <definedName name="HTML37_10" hidden="1">""</definedName>
    <definedName name="HTML37_11" hidden="1">1</definedName>
    <definedName name="HTML37_12" hidden="1">"D:\sthrnk.htm"</definedName>
    <definedName name="HTML37_2" hidden="1">1</definedName>
    <definedName name="HTML37_3" hidden="1">"98RANK05"</definedName>
    <definedName name="HTML37_4" hidden="1">"Gateway"</definedName>
    <definedName name="HTML37_5" hidden="1">""</definedName>
    <definedName name="HTML37_6" hidden="1">1</definedName>
    <definedName name="HTML37_7" hidden="1">1</definedName>
    <definedName name="HTML37_8" hidden="1">"6/18/98"</definedName>
    <definedName name="HTML37_9" hidden="1">"Bell Atlantic"</definedName>
    <definedName name="HTML38_1" hidden="1">"'[98RNK.xls]ReglSys'!$A$1:$H$186"</definedName>
    <definedName name="HTML38_10" hidden="1">""</definedName>
    <definedName name="HTML38_11" hidden="1">1</definedName>
    <definedName name="HTML38_12" hidden="1">"D:\sernk.htm"</definedName>
    <definedName name="HTML38_2" hidden="1">1</definedName>
    <definedName name="HTML38_3" hidden="1">"98RNK"</definedName>
    <definedName name="HTML38_4" hidden="1">"ReglSys"</definedName>
    <definedName name="HTML38_5" hidden="1">""</definedName>
    <definedName name="HTML38_6" hidden="1">1</definedName>
    <definedName name="HTML38_7" hidden="1">1</definedName>
    <definedName name="HTML38_8" hidden="1">"8/20/98"</definedName>
    <definedName name="HTML38_9" hidden="1">"Bell Atlantic"</definedName>
    <definedName name="HTML39_1" hidden="1">"'[98RANK07.XLS]ReglSys'!$A$1:$H$186"</definedName>
    <definedName name="HTML39_10" hidden="1">""</definedName>
    <definedName name="HTML39_11" hidden="1">1</definedName>
    <definedName name="HTML39_12" hidden="1">"D:\sernk.htm"</definedName>
    <definedName name="HTML39_2" hidden="1">1</definedName>
    <definedName name="HTML39_3" hidden="1">"98RANK07"</definedName>
    <definedName name="HTML39_4" hidden="1">"ReglSys"</definedName>
    <definedName name="HTML39_5" hidden="1">""</definedName>
    <definedName name="HTML39_6" hidden="1">1</definedName>
    <definedName name="HTML39_7" hidden="1">1</definedName>
    <definedName name="HTML39_8" hidden="1">"8/20/98"</definedName>
    <definedName name="HTML39_9" hidden="1">"Bell Atlantic"</definedName>
    <definedName name="HTML4_1" hidden="1">"'[96RNKNOV.XLS]SE Rankings'!$A$1:$I$17"</definedName>
    <definedName name="HTML4_10" hidden="1">""</definedName>
    <definedName name="HTML4_11" hidden="1">1</definedName>
    <definedName name="HTML4_12" hidden="1">"D:\sernk11.htm"</definedName>
    <definedName name="HTML4_2" hidden="1">1</definedName>
    <definedName name="HTML4_3" hidden="1">"96RNKNOV"</definedName>
    <definedName name="HTML4_4" hidden="1">"SE Rankings"</definedName>
    <definedName name="HTML4_5" hidden="1">"November - SE Rankings"</definedName>
    <definedName name="HTML4_6" hidden="1">-4146</definedName>
    <definedName name="HTML4_7" hidden="1">1</definedName>
    <definedName name="HTML4_8" hidden="1">"1/13/97"</definedName>
    <definedName name="HTML4_9" hidden="1">"Bell Atlantic"</definedName>
    <definedName name="HTML40_1" hidden="1">"'[98RANK07.XLS]MidAtlantic'!$A$1:$H$246"</definedName>
    <definedName name="HTML40_10" hidden="1">""</definedName>
    <definedName name="HTML40_11" hidden="1">1</definedName>
    <definedName name="HTML40_12" hidden="1">"D:\nthrnk.htm"</definedName>
    <definedName name="HTML40_2" hidden="1">1</definedName>
    <definedName name="HTML40_3" hidden="1">"98RANK07"</definedName>
    <definedName name="HTML40_4" hidden="1">"MidAtlantic"</definedName>
    <definedName name="HTML40_5" hidden="1">""</definedName>
    <definedName name="HTML40_6" hidden="1">1</definedName>
    <definedName name="HTML40_7" hidden="1">1</definedName>
    <definedName name="HTML40_8" hidden="1">"8/20/98"</definedName>
    <definedName name="HTML40_9" hidden="1">"Bell Atlantic"</definedName>
    <definedName name="HTML41_1" hidden="1">"'[98RANK07.XLS]Gateway'!$A$1:$H$193"</definedName>
    <definedName name="HTML41_10" hidden="1">""</definedName>
    <definedName name="HTML41_11" hidden="1">1</definedName>
    <definedName name="HTML41_12" hidden="1">"D:\sthrnk.htm"</definedName>
    <definedName name="HTML41_2" hidden="1">1</definedName>
    <definedName name="HTML41_3" hidden="1">"98RANK07"</definedName>
    <definedName name="HTML41_4" hidden="1">"Gateway"</definedName>
    <definedName name="HTML41_5" hidden="1">""</definedName>
    <definedName name="HTML41_6" hidden="1">1</definedName>
    <definedName name="HTML41_7" hidden="1">1</definedName>
    <definedName name="HTML41_8" hidden="1">"8/20/98"</definedName>
    <definedName name="HTML41_9" hidden="1">"Bell Atlantic"</definedName>
    <definedName name="HTML5_1" hidden="1">"'[96RNKNOV.XLS]Appl. Spec.'!$A$1:$O$183"</definedName>
    <definedName name="HTML5_10" hidden="1">""</definedName>
    <definedName name="HTML5_11" hidden="1">1</definedName>
    <definedName name="HTML5_12" hidden="1">"D:\asrnk11.htm"</definedName>
    <definedName name="HTML5_2" hidden="1">1</definedName>
    <definedName name="HTML5_3" hidden="1">"96RNKNOV"</definedName>
    <definedName name="HTML5_4" hidden="1">"Appl. Spec."</definedName>
    <definedName name="HTML5_5" hidden="1">"November - AS/ASM Rankings"</definedName>
    <definedName name="HTML5_6" hidden="1">-4146</definedName>
    <definedName name="HTML5_7" hidden="1">1</definedName>
    <definedName name="HTML5_8" hidden="1">"1/13/97"</definedName>
    <definedName name="HTML5_9" hidden="1">"Bell Atlantic"</definedName>
    <definedName name="HTML6_1" hidden="1">"'[97RNK.xls]North'!$A$1:$H$255"</definedName>
    <definedName name="HTML6_10" hidden="1">""</definedName>
    <definedName name="HTML6_11" hidden="1">1</definedName>
    <definedName name="HTML6_12" hidden="1">"D:\nthrnk.htm"</definedName>
    <definedName name="HTML6_2" hidden="1">1</definedName>
    <definedName name="HTML6_3" hidden="1">"97RNK"</definedName>
    <definedName name="HTML6_4" hidden="1">"North"</definedName>
    <definedName name="HTML6_5" hidden="1">""</definedName>
    <definedName name="HTML6_6" hidden="1">1</definedName>
    <definedName name="HTML6_7" hidden="1">1</definedName>
    <definedName name="HTML6_8" hidden="1">"3/24/97"</definedName>
    <definedName name="HTML6_9" hidden="1">"Bell Atlantic"</definedName>
    <definedName name="HTML7_1" hidden="1">"'[97RNK.xls]South'!$A$1:$H$159"</definedName>
    <definedName name="HTML7_10" hidden="1">""</definedName>
    <definedName name="HTML7_11" hidden="1">1</definedName>
    <definedName name="HTML7_12" hidden="1">"D:\sthrnk.htm"</definedName>
    <definedName name="HTML7_2" hidden="1">1</definedName>
    <definedName name="HTML7_3" hidden="1">"97RNK"</definedName>
    <definedName name="HTML7_4" hidden="1">"South"</definedName>
    <definedName name="HTML7_5" hidden="1">""</definedName>
    <definedName name="HTML7_6" hidden="1">1</definedName>
    <definedName name="HTML7_7" hidden="1">1</definedName>
    <definedName name="HTML7_8" hidden="1">"3/24/97"</definedName>
    <definedName name="HTML7_9" hidden="1">"Bell Atlantic"</definedName>
    <definedName name="HTML8_1" hidden="1">"'[97RNKAPR.XLS]Regional'!$A$1:$H$227"</definedName>
    <definedName name="HTML8_10" hidden="1">""</definedName>
    <definedName name="HTML8_11" hidden="1">1</definedName>
    <definedName name="HTML8_12" hidden="1">"D:\regrnk.htm"</definedName>
    <definedName name="HTML8_2" hidden="1">1</definedName>
    <definedName name="HTML8_3" hidden="1">"97RNKAPR"</definedName>
    <definedName name="HTML8_4" hidden="1">"Regional"</definedName>
    <definedName name="HTML8_5" hidden="1">""</definedName>
    <definedName name="HTML8_6" hidden="1">1</definedName>
    <definedName name="HTML8_7" hidden="1">-4146</definedName>
    <definedName name="HTML8_8" hidden="1">"5/22/97"</definedName>
    <definedName name="HTML8_9" hidden="1">"Bell Atlantic"</definedName>
    <definedName name="HTML9_1" hidden="1">"'[97RNKAPR.XLS]ReglSys'!$A$1:$H$173"</definedName>
    <definedName name="HTML9_10" hidden="1">""</definedName>
    <definedName name="HTML9_11" hidden="1">1</definedName>
    <definedName name="HTML9_12" hidden="1">"D:\sernk.htm"</definedName>
    <definedName name="HTML9_2" hidden="1">1</definedName>
    <definedName name="HTML9_3" hidden="1">"97RNKAPR"</definedName>
    <definedName name="HTML9_4" hidden="1">"ReglSys"</definedName>
    <definedName name="HTML9_5" hidden="1">""</definedName>
    <definedName name="HTML9_6" hidden="1">1</definedName>
    <definedName name="HTML9_7" hidden="1">-4146</definedName>
    <definedName name="HTML9_8" hidden="1">"5/22/97"</definedName>
    <definedName name="HTML9_9" hidden="1">"Bell Atlantic"</definedName>
    <definedName name="HTMLCount" hidden="1">1</definedName>
    <definedName name="htyrtyfghfg" hidden="1">{#N/A,#N/A,FALSE,"EXPENSE"}</definedName>
    <definedName name="ID_sorted" localSheetId="1">#REF!</definedName>
    <definedName name="ID_sorted">#REF!</definedName>
    <definedName name="iiittuty" hidden="1">{#N/A,#N/A,FALSE,"EXPENSE"}</definedName>
    <definedName name="In.3" localSheetId="1">#REF!</definedName>
    <definedName name="In.3">#REF!</definedName>
    <definedName name="INACTIVE" localSheetId="1">#REF!</definedName>
    <definedName name="INACTIVE">#REF!</definedName>
    <definedName name="INDEX" localSheetId="1">#REF!</definedName>
    <definedName name="INDEX">#REF!</definedName>
    <definedName name="INPUT" localSheetId="1">#REF!</definedName>
    <definedName name="INPUT">#REF!</definedName>
    <definedName name="INPUT_1" localSheetId="1">#REF!</definedName>
    <definedName name="INPUT_1">#REF!</definedName>
    <definedName name="INPUT_2" localSheetId="1">#REF!</definedName>
    <definedName name="INPUT_2">#REF!</definedName>
    <definedName name="INSUR" localSheetId="1">#REF!</definedName>
    <definedName name="INSUR">#REF!</definedName>
    <definedName name="Insurance1" localSheetId="1">#REF!</definedName>
    <definedName name="Insurance1">#REF!</definedName>
    <definedName name="Insurance2" localSheetId="1">#REF!</definedName>
    <definedName name="Insurance2">#REF!</definedName>
    <definedName name="INT_TAX_DEF" localSheetId="1">#REF!</definedName>
    <definedName name="INT_TAX_DEF">#REF!</definedName>
    <definedName name="INT_TAX_DEF2" localSheetId="1">#REF!</definedName>
    <definedName name="INT_TAX_DEF2">#REF!</definedName>
    <definedName name="INTER_CO_PROFIT" localSheetId="1">#REF!</definedName>
    <definedName name="INTER_CO_PROFIT">#REF!</definedName>
    <definedName name="INTERCO" localSheetId="1">#REF!</definedName>
    <definedName name="INTERCO">#REF!</definedName>
    <definedName name="Interest" localSheetId="1">#REF!</definedName>
    <definedName name="Interest">#REF!</definedName>
    <definedName name="INVENTORY" localSheetId="1">#REF!</definedName>
    <definedName name="INVENTORY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XCL_SBC" hidden="1">"c3081"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42912.3910416667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39477.4477083333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u" localSheetId="0" hidden="1">{#N/A,#N/A,FALSE,"Aging Summary";#N/A,#N/A,FALSE,"Ratio Analysis";#N/A,#N/A,FALSE,"Test 120 Day Accts";#N/A,#N/A,FALSE,"Tickmarks"}</definedName>
    <definedName name="iu" hidden="1">{#N/A,#N/A,FALSE,"Aging Summary";#N/A,#N/A,FALSE,"Ratio Analysis";#N/A,#N/A,FALSE,"Test 120 Day Accts";#N/A,#N/A,FALSE,"Tickmarks"}</definedName>
    <definedName name="iuiyiiyi" hidden="1">{#N/A,#N/A,FALSE,"EXPENSE"}</definedName>
    <definedName name="iutyutytyu" hidden="1">{#N/A,#N/A,FALSE,"EXPENSE"}</definedName>
    <definedName name="jack" localSheetId="1">#REF!</definedName>
    <definedName name="jack">#REF!</definedName>
    <definedName name="jgjddd" hidden="1">{#N/A,#N/A,FALSE,"EXPENSE"}</definedName>
    <definedName name="jgjfgjghj" hidden="1">{#N/A,#N/A,FALSE,"EXPENSE"}</definedName>
    <definedName name="jgjghfhd" hidden="1">{#N/A,#N/A,FALSE,"EXPENSE"}</definedName>
    <definedName name="jgjythfg" hidden="1">{#N/A,#N/A,FALSE,"EXPENSE"}</definedName>
    <definedName name="jjjj" hidden="1">{#N/A,#N/A,FALSE,"EXPENSE"}</definedName>
    <definedName name="jjjjjjjj" hidden="1">OFFSET(CompRange1Main,9,0,COUNTA(CompRange1Main)-COUNTA(#REF!),1)</definedName>
    <definedName name="jnhjhjggh" hidden="1">{#N/A,#N/A,FALSE,"EXPENSE"}</definedName>
    <definedName name="jnmhgjdbcxbvc" hidden="1">{#N/A,#N/A,FALSE,"EXPENSE"}</definedName>
    <definedName name="jukyukyujkyjm" hidden="1">{#N/A,#N/A,FALSE,"EXPENSE"}</definedName>
    <definedName name="juyjghjghjgt" hidden="1">{#N/A,#N/A,FALSE,"EXPENSE"}</definedName>
    <definedName name="jytuyutyu" hidden="1">{#N/A,#N/A,FALSE,"EXPENSE"}</definedName>
    <definedName name="kgkgjkghkj" hidden="1">{#N/A,#N/A,FALSE,"EXPENSE"}</definedName>
    <definedName name="khgkjgkghkhj" hidden="1">{#N/A,#N/A,FALSE,"EXPENSE"}</definedName>
    <definedName name="khkhkhkh" hidden="1">{#N/A,#N/A,FALSE,"EXPENSE"}</definedName>
    <definedName name="kkhkjhkjh" hidden="1">{#N/A,#N/A,FALSE,"EXPENSE"}</definedName>
    <definedName name="kkk" localSheetId="0" hidden="1">{#N/A,#N/A,FALSE,"Aging Summary";#N/A,#N/A,FALSE,"Ratio Analysis";#N/A,#N/A,FALSE,"Test 120 Day Accts";#N/A,#N/A,FALSE,"Tickmarks"}</definedName>
    <definedName name="kkk" hidden="1">{#N/A,#N/A,FALSE,"Aging Summary";#N/A,#N/A,FALSE,"Ratio Analysis";#N/A,#N/A,FALSE,"Test 120 Day Accts";#N/A,#N/A,FALSE,"Tickmarks"}</definedName>
    <definedName name="kuhgjghjghj" hidden="1">{#N/A,#N/A,FALSE,"ALLOC"}</definedName>
    <definedName name="kyukytjgdhfgfd" hidden="1">{#N/A,#N/A,FALSE,"EXPENSE"}</definedName>
    <definedName name="LAG" localSheetId="1">#REF!</definedName>
    <definedName name="LAG">#REF!</definedName>
    <definedName name="left1" localSheetId="1">#REF!</definedName>
    <definedName name="left1">#REF!</definedName>
    <definedName name="left2" localSheetId="1">#REF!</definedName>
    <definedName name="left2">#REF!</definedName>
    <definedName name="Legal" localSheetId="1">#REF!</definedName>
    <definedName name="Legal">#REF!</definedName>
    <definedName name="LIAB" localSheetId="1">#REF!</definedName>
    <definedName name="LIAB">#REF!</definedName>
    <definedName name="LIAISON" localSheetId="1">#REF!</definedName>
    <definedName name="LIAISON">#REF!</definedName>
    <definedName name="LIFEDEP" localSheetId="1">#REF!</definedName>
    <definedName name="LIFEDEP">#REF!</definedName>
    <definedName name="LIFEDEPHARRIS" localSheetId="1">#REF!</definedName>
    <definedName name="LIFEDEPHARRIS">#REF!</definedName>
    <definedName name="limcount" hidden="1">1</definedName>
    <definedName name="LINE01" localSheetId="1">#REF!</definedName>
    <definedName name="LINE01">#REF!</definedName>
    <definedName name="LINE02" localSheetId="1">#REF!</definedName>
    <definedName name="LINE02">#REF!</definedName>
    <definedName name="LINE04" localSheetId="1">#REF!</definedName>
    <definedName name="LINE04">#REF!</definedName>
    <definedName name="LINE05" localSheetId="1">#REF!</definedName>
    <definedName name="LINE05">#REF!</definedName>
    <definedName name="LINE06" localSheetId="1">#REF!</definedName>
    <definedName name="LINE06">#REF!</definedName>
    <definedName name="LINE07" localSheetId="1">#REF!</definedName>
    <definedName name="LINE07">#REF!</definedName>
    <definedName name="LINE08" localSheetId="1">#REF!</definedName>
    <definedName name="LINE08">#REF!</definedName>
    <definedName name="LINE09" localSheetId="1">#REF!</definedName>
    <definedName name="LINE09">#REF!</definedName>
    <definedName name="LINE1" localSheetId="1">#REF!</definedName>
    <definedName name="LINE1">#REF!</definedName>
    <definedName name="LINE10" localSheetId="1">#REF!</definedName>
    <definedName name="LINE10">#REF!</definedName>
    <definedName name="LINE12" localSheetId="1">#REF!</definedName>
    <definedName name="LINE12">#REF!</definedName>
    <definedName name="LINE13" localSheetId="1">#REF!</definedName>
    <definedName name="LINE13">#REF!</definedName>
    <definedName name="LINE14" localSheetId="1">#REF!</definedName>
    <definedName name="LINE14">#REF!</definedName>
    <definedName name="LINE15" localSheetId="1">#REF!</definedName>
    <definedName name="LINE15">#REF!</definedName>
    <definedName name="LINE16" localSheetId="1">#REF!</definedName>
    <definedName name="LINE16">#REF!</definedName>
    <definedName name="LINE17" localSheetId="1">#REF!</definedName>
    <definedName name="LINE17">#REF!</definedName>
    <definedName name="LINE18" localSheetId="1">#REF!</definedName>
    <definedName name="LINE18">#REF!</definedName>
    <definedName name="LINE19" localSheetId="1">#REF!</definedName>
    <definedName name="LINE19">#REF!</definedName>
    <definedName name="LINE2" localSheetId="1">#REF!</definedName>
    <definedName name="LINE2">#REF!</definedName>
    <definedName name="LINE20" localSheetId="1">#REF!</definedName>
    <definedName name="LINE20">#REF!</definedName>
    <definedName name="LINE21" localSheetId="1">#REF!</definedName>
    <definedName name="LINE21">#REF!</definedName>
    <definedName name="LINE22" localSheetId="1">#REF!</definedName>
    <definedName name="LINE22">#REF!</definedName>
    <definedName name="LINE23" localSheetId="1">#REF!</definedName>
    <definedName name="LINE23">#REF!</definedName>
    <definedName name="LINE24" localSheetId="1">#REF!</definedName>
    <definedName name="LINE24">#REF!</definedName>
    <definedName name="LINE25" localSheetId="1">#REF!</definedName>
    <definedName name="LINE25">#REF!</definedName>
    <definedName name="LINE26" localSheetId="1">#REF!</definedName>
    <definedName name="LINE26">#REF!</definedName>
    <definedName name="LINE4" localSheetId="1">#REF!</definedName>
    <definedName name="LINE4">#REF!</definedName>
    <definedName name="LINE5" localSheetId="1">#REF!</definedName>
    <definedName name="LINE5">#REF!</definedName>
    <definedName name="LINE6" localSheetId="1">#REF!</definedName>
    <definedName name="LINE6">#REF!</definedName>
    <definedName name="Line7" localSheetId="1">#REF!</definedName>
    <definedName name="Line7">#REF!</definedName>
    <definedName name="LINE8" localSheetId="1">#REF!</definedName>
    <definedName name="LINE8">#REF!</definedName>
    <definedName name="LINE9" localSheetId="1">#REF!</definedName>
    <definedName name="LINE9">#REF!</definedName>
    <definedName name="ListOffset" hidden="1">1</definedName>
    <definedName name="lk" localSheetId="0" hidden="1">{#N/A,#N/A,FALSE,"Aging Summary";#N/A,#N/A,FALSE,"Ratio Analysis";#N/A,#N/A,FALSE,"Test 120 Day Accts";#N/A,#N/A,FALSE,"Tickmarks"}</definedName>
    <definedName name="lk" hidden="1">{#N/A,#N/A,FALSE,"Aging Summary";#N/A,#N/A,FALSE,"Ratio Analysis";#N/A,#N/A,FALSE,"Test 120 Day Accts";#N/A,#N/A,FALSE,"Tickmarks"}</definedName>
    <definedName name="lkfyhjfghfdgdgf" hidden="1">{#N/A,#N/A,FALSE,"ALLOC"}</definedName>
    <definedName name="lku" localSheetId="0" hidden="1">{#N/A,#N/A,FALSE,"Aging Summary";#N/A,#N/A,FALSE,"Ratio Analysis";#N/A,#N/A,FALSE,"Test 120 Day Accts";#N/A,#N/A,FALSE,"Tickmarks"}</definedName>
    <definedName name="lku" hidden="1">{#N/A,#N/A,FALSE,"Aging Summary";#N/A,#N/A,FALSE,"Ratio Analysis";#N/A,#N/A,FALSE,"Test 120 Day Accts";#N/A,#N/A,FALSE,"Tickmarks"}</definedName>
    <definedName name="lll" localSheetId="0" hidden="1">{#N/A,#N/A,FALSE,"Aging Summary";#N/A,#N/A,FALSE,"Ratio Analysis";#N/A,#N/A,FALSE,"Test 120 Day Accts";#N/A,#N/A,FALSE,"Tickmarks"}</definedName>
    <definedName name="lll" hidden="1">{#N/A,#N/A,FALSE,"Aging Summary";#N/A,#N/A,FALSE,"Ratio Analysis";#N/A,#N/A,FALSE,"Test 120 Day Accts";#N/A,#N/A,FALSE,"Tickmarks"}</definedName>
    <definedName name="lllllll" hidden="1">{#N/A,#N/A,FALSE,"EXPENSE"}</definedName>
    <definedName name="llmmn" hidden="1">{#N/A,#N/A,FALSE,"EXPENSE"}</definedName>
    <definedName name="LOBBYING" localSheetId="1">#REF!</definedName>
    <definedName name="LOBBYING">#REF!</definedName>
    <definedName name="LOCALSALES" localSheetId="1">#REF!</definedName>
    <definedName name="LOCALSALES">#REF!</definedName>
    <definedName name="LTIP" localSheetId="1">#REF!</definedName>
    <definedName name="LTIP">#REF!</definedName>
    <definedName name="LTIPpg1" localSheetId="1">#REF!</definedName>
    <definedName name="LTIPpg1">#REF!</definedName>
    <definedName name="LTIPpg2" localSheetId="1">#REF!</definedName>
    <definedName name="LTIPpg2">#REF!</definedName>
    <definedName name="LYN" localSheetId="1">#REF!</definedName>
    <definedName name="LYN">#REF!</definedName>
    <definedName name="M_1" localSheetId="1">#REF!</definedName>
    <definedName name="M_1">#REF!</definedName>
    <definedName name="M_PlaceofPath" hidden="1">"F:\HDEMOTT\DATA\vdf\amt_vdf.xls"</definedName>
    <definedName name="MAIN" localSheetId="1">#REF!</definedName>
    <definedName name="MAIN">#REF!</definedName>
    <definedName name="MAR_1" localSheetId="1">#REF!</definedName>
    <definedName name="MAR_1">#REF!</definedName>
    <definedName name="MAR_3" localSheetId="1">#REF!</definedName>
    <definedName name="MAR_3">#REF!</definedName>
    <definedName name="Marine1" localSheetId="1">#REF!</definedName>
    <definedName name="Marine1">#REF!</definedName>
    <definedName name="Marine2" localSheetId="1">#REF!</definedName>
    <definedName name="Marine2">#REF!</definedName>
    <definedName name="Marine3" localSheetId="1">#REF!</definedName>
    <definedName name="Marine3">#REF!</definedName>
    <definedName name="MARY_T" localSheetId="1">#REF!</definedName>
    <definedName name="MARY_T">#REF!</definedName>
    <definedName name="medicalrecon" localSheetId="1">#REF!</definedName>
    <definedName name="medicalrecon">#REF!</definedName>
    <definedName name="MICP" localSheetId="1">#REF!</definedName>
    <definedName name="MICP">#REF!</definedName>
    <definedName name="MINEFEE" localSheetId="1">#REF!</definedName>
    <definedName name="MINEFEE">#REF!</definedName>
    <definedName name="MINROY" localSheetId="1">#REF!</definedName>
    <definedName name="MINROY">#REF!</definedName>
    <definedName name="Mis" localSheetId="1">#REF!</definedName>
    <definedName name="Mis">#REF!</definedName>
    <definedName name="misc" hidden="1">#REF!</definedName>
    <definedName name="misc3" hidden="1">#REF!</definedName>
    <definedName name="misc4" hidden="1">#REF!</definedName>
    <definedName name="mmmmmmmm" hidden="1">{#N/A,#N/A,FALSE,"EXPENSE"}</definedName>
    <definedName name="MMRate">#REF!</definedName>
    <definedName name="mn" localSheetId="0" hidden="1">{#N/A,#N/A,FALSE,"Aging Summary";#N/A,#N/A,FALSE,"Ratio Analysis";#N/A,#N/A,FALSE,"Test 120 Day Accts";#N/A,#N/A,FALSE,"Tickmarks"}</definedName>
    <definedName name="mn" hidden="1">{#N/A,#N/A,FALSE,"Aging Summary";#N/A,#N/A,FALSE,"Ratio Analysis";#N/A,#N/A,FALSE,"Test 120 Day Accts";#N/A,#N/A,FALSE,"Tickmarks"}</definedName>
    <definedName name="mnhngfxvbcvx" hidden="1">{#N/A,#N/A,FALSE,"EXPENSE"}</definedName>
    <definedName name="MONTH_1" localSheetId="1">#REF!</definedName>
    <definedName name="MONTH_1">#REF!</definedName>
    <definedName name="MONTH_2" localSheetId="1">#REF!</definedName>
    <definedName name="MONTH_2">#REF!</definedName>
    <definedName name="MONTH_3" localSheetId="1">#REF!</definedName>
    <definedName name="MONTH_3">#REF!</definedName>
    <definedName name="MONTH_4" localSheetId="1">#REF!</definedName>
    <definedName name="MONTH_4">#REF!</definedName>
    <definedName name="MONTH_5" localSheetId="1">#REF!</definedName>
    <definedName name="MONTH_5">#REF!</definedName>
    <definedName name="MONTH_6" localSheetId="1">#REF!</definedName>
    <definedName name="MONTH_6">#REF!</definedName>
    <definedName name="MOR_BS" localSheetId="1">#REF!</definedName>
    <definedName name="MOR_BS">#REF!</definedName>
    <definedName name="mypassword" hidden="1">"chuck"</definedName>
    <definedName name="NFIP" localSheetId="1">#REF!</definedName>
    <definedName name="NFIP">#REF!</definedName>
    <definedName name="nghmndghbfdxgfd" hidden="1">{#N/A,#N/A,FALSE,"EXPENSE"}</definedName>
    <definedName name="nhgmnbcvbvc" hidden="1">{#N/A,#N/A,FALSE,"EXPENSE"}</definedName>
    <definedName name="nhmhgnbvnvb" hidden="1">{#N/A,#N/A,FALSE,"ALLOC"}</definedName>
    <definedName name="nhnjfgdzfvcv" hidden="1">{#N/A,#N/A,FALSE,"EXPENSE"}</definedName>
    <definedName name="njhgnfgchfgbf" hidden="1">{#N/A,#N/A,FALSE,"EXPENSE"}</definedName>
    <definedName name="njhhgnbvbvcb" hidden="1">{#N/A,#N/A,FALSE,"ALLOC"}</definedName>
    <definedName name="nonadvance" localSheetId="1">#REF!</definedName>
    <definedName name="nonadvance">#REF!</definedName>
    <definedName name="NonBroker" localSheetId="1">#REF!</definedName>
    <definedName name="NonBroker">#REF!</definedName>
    <definedName name="NonDedEnter" localSheetId="1">#REF!</definedName>
    <definedName name="NonDedEnter">#REF!</definedName>
    <definedName name="NonDisrPension" localSheetId="1">#REF!</definedName>
    <definedName name="NonDisrPension">#REF!</definedName>
    <definedName name="none" localSheetId="1" hidden="1">#REF!</definedName>
    <definedName name="none" hidden="1">#REF!</definedName>
    <definedName name="NONFUELREC" localSheetId="1">#REF!</definedName>
    <definedName name="NONFUELREC">#REF!</definedName>
    <definedName name="NovAccts" localSheetId="1">#REF!</definedName>
    <definedName name="NovAccts">#REF!</definedName>
    <definedName name="NPV_to_Risk_Labels" hidden="1">#REF!</definedName>
    <definedName name="NPV_to_Risk_X_Data" hidden="1">#REF!</definedName>
    <definedName name="NPV_to_Risk_Y_Data" hidden="1">#REF!</definedName>
    <definedName name="NPV_to_Risk_Z_Data" hidden="1">#REF!</definedName>
    <definedName name="Number_of_Payments" localSheetId="1">MATCH(0.01,End_Bal,-1)+1</definedName>
    <definedName name="Number_of_Payments">MATCH(0.01,End_Bal,-1)+1</definedName>
    <definedName name="NvsASD">"V1998-12-31"</definedName>
    <definedName name="NvsAutoDrillOk">"VN"</definedName>
    <definedName name="NvsElapsedTime">0.018534722221375</definedName>
    <definedName name="NvsEndTime">36293.6235076389</definedName>
    <definedName name="NvsInstanceHook" localSheetId="1">Format_ISD_All</definedName>
    <definedName name="NvsInstanceHook">Format_ISD_All</definedName>
    <definedName name="NvsInstSpec">"%"</definedName>
    <definedName name="NvsLayoutType">"M3"</definedName>
    <definedName name="NvsNplSpec">"%,X,RZT.ACCOUNT.robyn,CZT.ACCOUNT.robyn"</definedName>
    <definedName name="NvsPanelEffdt">"V1996-01-01"</definedName>
    <definedName name="NvsPanelSetid">"VFON"</definedName>
    <definedName name="NvsParentRef">#REF!</definedName>
    <definedName name="NvsReqBU">"V05"</definedName>
    <definedName name="NvsReqBUOnly">"VN"</definedName>
    <definedName name="NvsSheetType">"M"</definedName>
    <definedName name="NvsTransLed">"VN"</definedName>
    <definedName name="NvsTreeASD">"V1998-12-31"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EAC">"EAC_TBL"</definedName>
    <definedName name="NvsValTbl.FERC_OTHER">"FERC_OTHER_TBL"</definedName>
    <definedName name="NvsValTbl.PRODUCT">"PRODUCT_TBL"</definedName>
    <definedName name="NvsValTbl.Z_FUNCTION">"Z_FUNCTION_TBL"</definedName>
    <definedName name="NvsValTbl.Z_REG_ID">"Z_REG_ID_TBL"</definedName>
    <definedName name="OctAccts" localSheetId="1">#REF!</definedName>
    <definedName name="OctAccts">#REF!</definedName>
    <definedName name="ofit_m_1" localSheetId="1">#REF!</definedName>
    <definedName name="ofit_m_1">#REF!</definedName>
    <definedName name="ofit_request" localSheetId="1">#REF!</definedName>
    <definedName name="ofit_request">#REF!</definedName>
    <definedName name="ofitrequest" localSheetId="1">#REF!</definedName>
    <definedName name="ofitrequest">#REF!</definedName>
    <definedName name="oiu" localSheetId="0" hidden="1">{#N/A,#N/A,FALSE,"Aging Summary";#N/A,#N/A,FALSE,"Ratio Analysis";#N/A,#N/A,FALSE,"Test 120 Day Accts";#N/A,#N/A,FALSE,"Tickmarks"}</definedName>
    <definedName name="oiu" hidden="1">{#N/A,#N/A,FALSE,"Aging Summary";#N/A,#N/A,FALSE,"Ratio Analysis";#N/A,#N/A,FALSE,"Test 120 Day Accts";#N/A,#N/A,FALSE,"Tickmarks"}</definedName>
    <definedName name="oliverecon" localSheetId="1">#REF!</definedName>
    <definedName name="oliverecon">#REF!</definedName>
    <definedName name="OMCont" localSheetId="1">#REF!</definedName>
    <definedName name="OMCont">#REF!</definedName>
    <definedName name="op" localSheetId="0" hidden="1">{#N/A,#N/A,FALSE,"Aging Summary";#N/A,#N/A,FALSE,"Ratio Analysis";#N/A,#N/A,FALSE,"Test 120 Day Accts";#N/A,#N/A,FALSE,"Tickmarks"}</definedName>
    <definedName name="op" hidden="1">{#N/A,#N/A,FALSE,"Aging Summary";#N/A,#N/A,FALSE,"Ratio Analysis";#N/A,#N/A,FALSE,"Test 120 Day Accts";#N/A,#N/A,FALSE,"Tickmarks"}</definedName>
    <definedName name="OVER" localSheetId="1">#REF!</definedName>
    <definedName name="OVER">#REF!</definedName>
    <definedName name="p" localSheetId="0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AGE_1" localSheetId="1">#REF!</definedName>
    <definedName name="PAGE_1">#REF!</definedName>
    <definedName name="PAGE_2" localSheetId="1">#REF!</definedName>
    <definedName name="PAGE_2">#REF!</definedName>
    <definedName name="PAGE1" localSheetId="1">#REF!</definedName>
    <definedName name="PAGE1">#REF!</definedName>
    <definedName name="Page2" localSheetId="1">#REF!</definedName>
    <definedName name="Page2">#REF!</definedName>
    <definedName name="page4" localSheetId="1">#REF!</definedName>
    <definedName name="page4">#REF!</definedName>
    <definedName name="page5" localSheetId="1">#REF!</definedName>
    <definedName name="page5">#REF!</definedName>
    <definedName name="pam" hidden="1">{#N/A,#N/A,FALSE,"ALLOC"}</definedName>
    <definedName name="PARTI" localSheetId="1">#REF!</definedName>
    <definedName name="PARTI">#REF!</definedName>
    <definedName name="PARTII" localSheetId="1">#REF!</definedName>
    <definedName name="PARTII">#REF!</definedName>
    <definedName name="PARTIII" localSheetId="1">#REF!</definedName>
    <definedName name="PARTIII">#REF!</definedName>
    <definedName name="paul" localSheetId="1" hidden="1">#REF!</definedName>
    <definedName name="paul" hidden="1">#REF!</definedName>
    <definedName name="Payment_Date" localSheetId="1">DATE(YEAR(Loan_Start),MONTH(Loan_Start)+Payment_Number,DAY(Loan_Start))</definedName>
    <definedName name="Payment_Date">DATE(YEAR(Loan_Start),MONTH(Loan_Start)+Payment_Number,DAY(Loan_Start))</definedName>
    <definedName name="PENSIONS_PSP" localSheetId="1">#REF!</definedName>
    <definedName name="PENSIONS_PSP">#REF!</definedName>
    <definedName name="pesc1" localSheetId="0" hidden="1">{#N/A,#N/A,FALSE,"Aging Summary";#N/A,#N/A,FALSE,"Ratio Analysis";#N/A,#N/A,FALSE,"Test 120 Day Accts";#N/A,#N/A,FALSE,"Tickmarks"}</definedName>
    <definedName name="pesc1" hidden="1">{#N/A,#N/A,FALSE,"Aging Summary";#N/A,#N/A,FALSE,"Ratio Analysis";#N/A,#N/A,FALSE,"Test 120 Day Accts";#N/A,#N/A,FALSE,"Tickmarks"}</definedName>
    <definedName name="piiiiii" hidden="1">{#N/A,#N/A,FALSE,"EXPENSE"}</definedName>
    <definedName name="PIIIVDC" localSheetId="1">#REF!</definedName>
    <definedName name="PIIIVDC">#REF!</definedName>
    <definedName name="po" localSheetId="0" hidden="1">{#N/A,#N/A,FALSE,"Aging Summary";#N/A,#N/A,FALSE,"Ratio Analysis";#N/A,#N/A,FALSE,"Test 120 Day Accts";#N/A,#N/A,FALSE,"Tickmarks"}</definedName>
    <definedName name="po" hidden="1">{#N/A,#N/A,FALSE,"Aging Summary";#N/A,#N/A,FALSE,"Ratio Analysis";#N/A,#N/A,FALSE,"Test 120 Day Accts";#N/A,#N/A,FALSE,"Tickmarks"}</definedName>
    <definedName name="Porfolio_One_Risk_Return_Labels" hidden="1">#REF!</definedName>
    <definedName name="Porfolio_One_Risk_Return_X_Data" hidden="1">#REF!</definedName>
    <definedName name="Porfolio_One_Risk_Return_Y_Data" hidden="1">#REF!</definedName>
    <definedName name="Porfolio_One_Risk_Return_Z_Data" hidden="1">#REF!</definedName>
    <definedName name="Port_One_Correct_Risk_Reward_Labels" hidden="1">#REF!</definedName>
    <definedName name="Port_One_Correct_Risk_Reward_X_Data" hidden="1">#REF!</definedName>
    <definedName name="Port_One_Correct_Risk_Reward_Y_Data" hidden="1">#REF!</definedName>
    <definedName name="Port_One_Correct_Risk_Reward_Z_Data" hidden="1">#REF!</definedName>
    <definedName name="Port_One_Tech_Risk_New_Labels" hidden="1">#REF!</definedName>
    <definedName name="Port_One_Tech_Risk_New_X_Data" hidden="1">#REF!</definedName>
    <definedName name="Port_One_Tech_Risk_New_Y_Data" hidden="1">#REF!</definedName>
    <definedName name="Port_One_Tech_Risk_New_Z_Data" hidden="1">#REF!</definedName>
    <definedName name="Port_Three_Risk_Return_Labels" hidden="1">#REF!</definedName>
    <definedName name="Port_Three_Risk_Return_X_Data" hidden="1">#REF!</definedName>
    <definedName name="Port_Three_Risk_Return_Y_Data" hidden="1">#REF!</definedName>
    <definedName name="Port_Three_Risk_Return_Z_Data" hidden="1">#REF!</definedName>
    <definedName name="PostRetire" localSheetId="1">#REF!</definedName>
    <definedName name="PostRetire">#REF!</definedName>
    <definedName name="ppdroyal" localSheetId="1">#REF!</definedName>
    <definedName name="ppdroyal">#REF!</definedName>
    <definedName name="ppp" localSheetId="0" hidden="1">{#N/A,#N/A,FALSE,"Aging Summary";#N/A,#N/A,FALSE,"Ratio Analysis";#N/A,#N/A,FALSE,"Test 120 Day Accts";#N/A,#N/A,FALSE,"Tickmarks"}</definedName>
    <definedName name="ppp" hidden="1">{#N/A,#N/A,FALSE,"Aging Summary";#N/A,#N/A,FALSE,"Ratio Analysis";#N/A,#N/A,FALSE,"Test 120 Day Accts";#N/A,#N/A,FALSE,"Tickmarks"}</definedName>
    <definedName name="ppppppp" hidden="1">{#N/A,#N/A,FALSE,"ALLOC"}</definedName>
    <definedName name="pppppppp" hidden="1">{#N/A,#N/A,FALSE,"EXPENSE"}</definedName>
    <definedName name="PREFLL" localSheetId="1">#REF!</definedName>
    <definedName name="PREFLL">#REF!</definedName>
    <definedName name="PREFPP" localSheetId="1">#REF!</definedName>
    <definedName name="PREFPP">#REF!</definedName>
    <definedName name="PREPAYMENTS" localSheetId="1">#REF!</definedName>
    <definedName name="PREPAYMENTS">#REF!</definedName>
    <definedName name="PriceRange" hidden="1">OFFSET([0]!PriceRangeMain,5,0,COUNTA([0]!PriceRangeMain)-COUNTA(#REF!),1)</definedName>
    <definedName name="PriceRangeMain" hidden="1">#REF!</definedName>
    <definedName name="Print">#REF!</definedName>
    <definedName name="_xlnm.Print_Area" localSheetId="1">'MFR B-4'!$A$1:$L$192</definedName>
    <definedName name="_xlnm.Print_Area" localSheetId="4">'REG FL  BS - 4 Results - 2020'!$A$1:$N$1204</definedName>
    <definedName name="_xlnm.Print_Area" localSheetId="3">'REG FL  BS - 4 Results - 2021'!$A$1:$N$1217</definedName>
    <definedName name="_xlnm.Print_Area" localSheetId="2">'REG FL  BS - 4 Results - 2022'!$A$1:$N$1219</definedName>
    <definedName name="_xlnm.Print_Area">#REF!</definedName>
    <definedName name="Print_Area_MI" localSheetId="1">#REF!</definedName>
    <definedName name="Print_Area_MI">#REF!</definedName>
    <definedName name="Print_Area_Reset" localSheetId="1">OFFSET(Full_Print,0,0,Last_Row)</definedName>
    <definedName name="Print_Area_Reset">OFFSET(Full_Print,0,0,Last_Row)</definedName>
    <definedName name="_xlnm.Print_Titles">#REF!</definedName>
    <definedName name="Print_Titles_MI" localSheetId="1">#REF!</definedName>
    <definedName name="Print_Titles_MI">#REF!</definedName>
    <definedName name="Prior_Flow_Through" localSheetId="1">#REF!</definedName>
    <definedName name="Prior_Flow_Through">#REF!</definedName>
    <definedName name="PRIORMOBUDGET" localSheetId="1">#REF!</definedName>
    <definedName name="PRIORMOBUDGET">#REF!</definedName>
    <definedName name="PRIORYRACCURMO" localSheetId="1">#REF!</definedName>
    <definedName name="PRIORYRACCURMO">#REF!</definedName>
    <definedName name="Product_S_Curve_Labels" hidden="1">#REF!</definedName>
    <definedName name="Product_S_Curve_X_Data" hidden="1">#REF!</definedName>
    <definedName name="ProfSrvs" localSheetId="1">#REF!</definedName>
    <definedName name="ProfSrvs">#REF!</definedName>
    <definedName name="PROPERTY_TAXES" localSheetId="1">#REF!</definedName>
    <definedName name="PROPERTY_TAXES">#REF!</definedName>
    <definedName name="PURC_BASE" localSheetId="1">#REF!</definedName>
    <definedName name="PURC_BASE">#REF!</definedName>
    <definedName name="PURC_INT" localSheetId="1">#REF!</definedName>
    <definedName name="PURC_INT">#REF!</definedName>
    <definedName name="PURC_PEAK" localSheetId="1">#REF!</definedName>
    <definedName name="PURC_PEAK">#REF!</definedName>
    <definedName name="qqqqq" hidden="1">{#N/A,#N/A,FALSE,"EXPENSE"}</definedName>
    <definedName name="Quarter" localSheetId="1">#REF!</definedName>
    <definedName name="Quarter">#REF!</definedName>
    <definedName name="qw" localSheetId="0" hidden="1">{#N/A,#N/A,FALSE,"Aging Summary";#N/A,#N/A,FALSE,"Ratio Analysis";#N/A,#N/A,FALSE,"Test 120 Day Accts";#N/A,#N/A,FALSE,"Tickmarks"}</definedName>
    <definedName name="qw" hidden="1">{#N/A,#N/A,FALSE,"Aging Summary";#N/A,#N/A,FALSE,"Ratio Analysis";#N/A,#N/A,FALSE,"Test 120 Day Accts";#N/A,#N/A,FALSE,"Tickmarks"}</definedName>
    <definedName name="Rail1" localSheetId="1">#REF!</definedName>
    <definedName name="Rail1">#REF!</definedName>
    <definedName name="Rail2" localSheetId="1">#REF!</definedName>
    <definedName name="Rail2">#REF!</definedName>
    <definedName name="Rail3" localSheetId="1">#REF!</definedName>
    <definedName name="Rail3">#REF!</definedName>
    <definedName name="range" hidden="1">{#N/A,#N/A,FALSE,"EXPENSE"}</definedName>
    <definedName name="Range1">#NAME?</definedName>
    <definedName name="RANGE2">#N/A</definedName>
    <definedName name="range3" hidden="1">{#N/A,#N/A,FALSE,"EXPENSE"}</definedName>
    <definedName name="Rate1" localSheetId="1">#REF!</definedName>
    <definedName name="Rate1">#REF!</definedName>
    <definedName name="RBN" localSheetId="1">#REF!</definedName>
    <definedName name="RBN">#REF!</definedName>
    <definedName name="reagsrgsrgfaefda" hidden="1">{#N/A,#N/A,FALSE,"ALLOC"}</definedName>
    <definedName name="RECBOOK" localSheetId="1">#REF!</definedName>
    <definedName name="RECBOOK">#REF!</definedName>
    <definedName name="RECON" localSheetId="1">#REF!</definedName>
    <definedName name="RECON">#REF!</definedName>
    <definedName name="Reconciliation" localSheetId="1">#REF!</definedName>
    <definedName name="Reconciliation">#REF!</definedName>
    <definedName name="Reg_Asset__YTD" localSheetId="1">#REF!</definedName>
    <definedName name="Reg_Asset__YTD">#REF!</definedName>
    <definedName name="Reg_Asset_Amort" localSheetId="1">#REF!</definedName>
    <definedName name="Reg_Asset_Amort">#REF!</definedName>
    <definedName name="Reg_Asset_CM" localSheetId="1">#REF!</definedName>
    <definedName name="Reg_Asset_CM">#REF!</definedName>
    <definedName name="Reg_Liab__YTD" localSheetId="1">#REF!</definedName>
    <definedName name="Reg_Liab__YTD">#REF!</definedName>
    <definedName name="Reg_Liab_Amort" localSheetId="1">#REF!</definedName>
    <definedName name="Reg_Liab_Amort">#REF!</definedName>
    <definedName name="Reg_Liab_CM" localSheetId="1">#REF!</definedName>
    <definedName name="Reg_Liab_CM">#REF!</definedName>
    <definedName name="REG_PRAC" localSheetId="1">#REF!</definedName>
    <definedName name="REG_PRAC">#REF!</definedName>
    <definedName name="REGUALRFAC" localSheetId="1">#REF!</definedName>
    <definedName name="REGUALRFAC">#REF!</definedName>
    <definedName name="REGULAR" localSheetId="1">#REF!</definedName>
    <definedName name="REGULAR">#REF!</definedName>
    <definedName name="RENT_HOLIDAY_OFFICE_LEASE" localSheetId="1">#REF!</definedName>
    <definedName name="RENT_HOLIDAY_OFFICE_LEASE">#REF!</definedName>
    <definedName name="ReportGroup" hidden="1">0</definedName>
    <definedName name="request" localSheetId="1">#REF!</definedName>
    <definedName name="request">#REF!</definedName>
    <definedName name="rest" hidden="1">#REF!</definedName>
    <definedName name="ret" localSheetId="0" hidden="1">{#N/A,#N/A,FALSE,"Aging Summary";#N/A,#N/A,FALSE,"Ratio Analysis";#N/A,#N/A,FALSE,"Test 120 Day Accts";#N/A,#N/A,FALSE,"Tickmarks"}</definedName>
    <definedName name="ret" hidden="1">{#N/A,#N/A,FALSE,"Aging Summary";#N/A,#N/A,FALSE,"Ratio Analysis";#N/A,#N/A,FALSE,"Test 120 Day Accts";#N/A,#N/A,FALSE,"Tickmarks"}</definedName>
    <definedName name="RetailVariance" localSheetId="1">#REF!</definedName>
    <definedName name="RetailVariance">#REF!</definedName>
    <definedName name="RETPVVAR" localSheetId="1">#REF!</definedName>
    <definedName name="RETPVVAR">#REF!</definedName>
    <definedName name="RETURN" localSheetId="1">#REF!</definedName>
    <definedName name="RETURN">#REF!</definedName>
    <definedName name="rew4wwer" hidden="1">{#N/A,#N/A,FALSE,"EXPENSE"}</definedName>
    <definedName name="rfgfdcvc" hidden="1">{#N/A,#N/A,FALSE,"ALLOC"}</definedName>
    <definedName name="rfsetgthnyukmgff" hidden="1">{#N/A,#N/A,FALSE,"EXPENSE"}</definedName>
    <definedName name="rfwaerwaerwerwe" hidden="1">{#N/A,#N/A,FALSE,"EXPENSE"}</definedName>
    <definedName name="rgrg" hidden="1">#REF!</definedName>
    <definedName name="RID" localSheetId="1">#REF!</definedName>
    <definedName name="RID">#REF!</definedName>
    <definedName name="rngAcctNames" localSheetId="1">#REF!</definedName>
    <definedName name="rngAcctNames">#REF!</definedName>
    <definedName name="rngCWIPBalData" localSheetId="1">#REF!</definedName>
    <definedName name="rngCWIPBalData">#REF!</definedName>
    <definedName name="rngCWIPBalEntities" localSheetId="1">#REF!</definedName>
    <definedName name="rngCWIPBalEntities">#REF!</definedName>
    <definedName name="rngData" localSheetId="1">#REF!</definedName>
    <definedName name="rngData">#REF!</definedName>
    <definedName name="rngDates" localSheetId="1">#REF!</definedName>
    <definedName name="rngDates">#REF!</definedName>
    <definedName name="rngDocket" localSheetId="1">#REF!</definedName>
    <definedName name="rngDocket">#REF!</definedName>
    <definedName name="rngProjNames" localSheetId="1">#REF!</definedName>
    <definedName name="rngProjNames">#REF!</definedName>
    <definedName name="rngRateTypeList" localSheetId="1">#REF!</definedName>
    <definedName name="rngRateTypeList">#REF!</definedName>
    <definedName name="rngScaleFctr" localSheetId="1">#REF!</definedName>
    <definedName name="rngScaleFctr">#REF!</definedName>
    <definedName name="rngWitness" localSheetId="1">#REF!</definedName>
    <definedName name="rngWitness">#REF!</definedName>
    <definedName name="rt" localSheetId="0" hidden="1">{#N/A,#N/A,FALSE,"Aging Summary";#N/A,#N/A,FALSE,"Ratio Analysis";#N/A,#N/A,FALSE,"Test 120 Day Accts";#N/A,#N/A,FALSE,"Tickmarks"}</definedName>
    <definedName name="rt" hidden="1">{#N/A,#N/A,FALSE,"Aging Summary";#N/A,#N/A,FALSE,"Ratio Analysis";#N/A,#N/A,FALSE,"Test 120 Day Accts";#N/A,#N/A,FALSE,"Tickmarks"}</definedName>
    <definedName name="RTT" localSheetId="1">#REF!</definedName>
    <definedName name="RTT">#REF!</definedName>
    <definedName name="rtyrsygyuiukhjghgt" hidden="1">{#N/A,#N/A,FALSE,"EXPENSE"}</definedName>
    <definedName name="rtyrtyrty" hidden="1">{#N/A,#N/A,FALSE,"ALLOC"}</definedName>
    <definedName name="rwerfwerewrew" hidden="1">{#N/A,#N/A,FALSE,"ALLOC"}</definedName>
    <definedName name="rysrysrtygthgh" hidden="1">{#N/A,#N/A,FALSE,"EXPENSE"}</definedName>
    <definedName name="s__cat_temp" localSheetId="1">#REF!</definedName>
    <definedName name="s__cat_temp">#REF!</definedName>
    <definedName name="S1Qtr1" localSheetId="1">#REF!</definedName>
    <definedName name="S1Qtr1">#REF!</definedName>
    <definedName name="S1Qtr2" localSheetId="1">#REF!</definedName>
    <definedName name="S1Qtr2">#REF!</definedName>
    <definedName name="S1Qtr3" localSheetId="1">#REF!</definedName>
    <definedName name="S1Qtr3">#REF!</definedName>
    <definedName name="S1Qtr4" localSheetId="1">#REF!</definedName>
    <definedName name="S1Qtr4">#REF!</definedName>
    <definedName name="sa" localSheetId="0" hidden="1">{#N/A,#N/A,FALSE,"Aging Summary";#N/A,#N/A,FALSE,"Ratio Analysis";#N/A,#N/A,FALSE,"Test 120 Day Accts";#N/A,#N/A,FALSE,"Tickmarks"}</definedName>
    <definedName name="sa" hidden="1">{#N/A,#N/A,FALSE,"Aging Summary";#N/A,#N/A,FALSE,"Ratio Analysis";#N/A,#N/A,FALSE,"Test 120 Day Accts";#N/A,#N/A,FALSE,"Tickmarks"}</definedName>
    <definedName name="sanddunerecon" localSheetId="1">#REF!</definedName>
    <definedName name="sanddunerecon">#REF!</definedName>
    <definedName name="SAPBEXdnldView" hidden="1">"446WX5JSQEDTJ1NXGMPPIICZ8"</definedName>
    <definedName name="SAPBEXsysID" hidden="1">"UGP"</definedName>
    <definedName name="Scatter_of_Projects_Labels" hidden="1">#REF!</definedName>
    <definedName name="Scatter_of_Projects_X_Data" hidden="1">#REF!</definedName>
    <definedName name="Scatter_of_Projects_Y_Data" hidden="1">#REF!</definedName>
    <definedName name="Scatter_of_Projects_Z_Data" hidden="1">#REF!</definedName>
    <definedName name="SCENARIO">#REF!</definedName>
    <definedName name="scott" localSheetId="1">#REF!</definedName>
    <definedName name="scott">#REF!</definedName>
    <definedName name="SCR_Feb02_Transactions" localSheetId="1">#REF!</definedName>
    <definedName name="SCR_Feb02_Transactions">#REF!</definedName>
    <definedName name="SCRCDeferredTax" localSheetId="1">#REF!</definedName>
    <definedName name="SCRCDeferredTax">#REF!</definedName>
    <definedName name="SEBRING" localSheetId="1">#REF!</definedName>
    <definedName name="SEBRING">#REF!</definedName>
    <definedName name="Sect162m" localSheetId="1">#REF!</definedName>
    <definedName name="Sect162m">#REF!</definedName>
    <definedName name="SECTION_1341" localSheetId="1">#REF!</definedName>
    <definedName name="SECTION_1341">#REF!</definedName>
    <definedName name="SELF_INS" localSheetId="1">#REF!</definedName>
    <definedName name="SELF_INS">#REF!</definedName>
    <definedName name="sencount" hidden="1">1</definedName>
    <definedName name="SEP_1" localSheetId="1">#REF!</definedName>
    <definedName name="SEP_1">#REF!</definedName>
    <definedName name="SEP_3" localSheetId="1">#REF!</definedName>
    <definedName name="SEP_3">#REF!</definedName>
    <definedName name="SEP_A" localSheetId="1">#REF!</definedName>
    <definedName name="SEP_A">#REF!</definedName>
    <definedName name="SEP_B" localSheetId="1">#REF!</definedName>
    <definedName name="SEP_B">#REF!</definedName>
    <definedName name="SEP_C" localSheetId="1">#REF!</definedName>
    <definedName name="SEP_C">#REF!</definedName>
    <definedName name="SEP_D" localSheetId="1">#REF!</definedName>
    <definedName name="SEP_D">#REF!</definedName>
    <definedName name="Sept" localSheetId="1">#REF!</definedName>
    <definedName name="Sept">#REF!</definedName>
    <definedName name="SERP" localSheetId="1">#REF!</definedName>
    <definedName name="SERP">#REF!</definedName>
    <definedName name="SERPNormal" localSheetId="1">#REF!</definedName>
    <definedName name="SERPNormal">#REF!</definedName>
    <definedName name="sersadffasf" hidden="1">{#N/A,#N/A,FALSE,"ALLOC"}</definedName>
    <definedName name="sertearawertutyu" hidden="1">{#N/A,#N/A,FALSE,"EXPENSE"}</definedName>
    <definedName name="sfsadfafsdaf" hidden="1">{#N/A,#N/A,FALSE,"EXPENSE"}</definedName>
    <definedName name="ShadeISDAll" localSheetId="1">#REF!,#REF!,#REF!,#REF!,#REF!,#REF!,#REF!,#REF!,#REF!</definedName>
    <definedName name="ShadeISDAll">#REF!,#REF!,#REF!,#REF!,#REF!,#REF!,#REF!,#REF!,#REF!</definedName>
    <definedName name="ShortTermRate">#REF!</definedName>
    <definedName name="sit_m_1" localSheetId="1">#REF!</definedName>
    <definedName name="sit_m_1">#REF!</definedName>
    <definedName name="sit_request" localSheetId="1">#REF!</definedName>
    <definedName name="sit_request">#REF!</definedName>
    <definedName name="split" localSheetId="1">#REF!</definedName>
    <definedName name="split">#REF!</definedName>
    <definedName name="Spouse" localSheetId="1">#REF!</definedName>
    <definedName name="Spouse">#REF!</definedName>
    <definedName name="srfaedtgthjtdhfdg" hidden="1">{#N/A,#N/A,FALSE,"EXPENSE"}</definedName>
    <definedName name="ssss" hidden="1">{#N/A,#N/A,FALSE,"EXPENSE"}</definedName>
    <definedName name="STATE" localSheetId="1">#REF!</definedName>
    <definedName name="STATE">#REF!</definedName>
    <definedName name="state_request" localSheetId="1">#REF!</definedName>
    <definedName name="state_request">#REF!</definedName>
    <definedName name="STOCKHOLDERS_EQUITY" localSheetId="1">#REF!</definedName>
    <definedName name="STOCKHOLDERS_EQUITY">#REF!</definedName>
    <definedName name="stratfordrecon" localSheetId="1">#REF!</definedName>
    <definedName name="stratfordrecon">#REF!</definedName>
    <definedName name="STRATIFIED_FUEL_CHARGE_CALCULATION" localSheetId="1">#REF!</definedName>
    <definedName name="STRATIFIED_FUEL_CHARGE_CALCULATION">#REF!</definedName>
    <definedName name="STS" localSheetId="1">#REF!</definedName>
    <definedName name="STS">#REF!</definedName>
    <definedName name="stsaeryyjiutjdhg" hidden="1">{#N/A,#N/A,FALSE,"EXPENSE"}</definedName>
    <definedName name="Stupid" hidden="1">0</definedName>
    <definedName name="SUM" localSheetId="1">#REF!</definedName>
    <definedName name="SUM">#REF!</definedName>
    <definedName name="SUMMARY" localSheetId="1">#REF!</definedName>
    <definedName name="SUMMARY">#REF!</definedName>
    <definedName name="Swvu.print2." hidden="1">#REF!</definedName>
    <definedName name="Swvu.print3." hidden="1">#REF!</definedName>
    <definedName name="T" localSheetId="1">#REF!</definedName>
    <definedName name="T">#REF!</definedName>
    <definedName name="t5terer" hidden="1">{#N/A,#N/A,FALSE,"EXPENSE"}</definedName>
    <definedName name="Tax_Year">#REF!</definedName>
    <definedName name="taxable_plant" localSheetId="1">INDEX(bs_netplant,1,period_summary_col)</definedName>
    <definedName name="taxable_plant">INDEX(bs_netplant,1,period_summary_col)</definedName>
    <definedName name="TAXDEP" localSheetId="1">#REF!</definedName>
    <definedName name="TAXDEP">#REF!</definedName>
    <definedName name="TAXINC" localSheetId="1">#REF!</definedName>
    <definedName name="TAXINC">#REF!</definedName>
    <definedName name="TaxRate">#REF!</definedName>
    <definedName name="TAXSALV" localSheetId="1">#REF!</definedName>
    <definedName name="TAXSALV">#REF!</definedName>
    <definedName name="TDS" localSheetId="1">#REF!</definedName>
    <definedName name="TDS">#REF!</definedName>
    <definedName name="team" hidden="1">255</definedName>
    <definedName name="TextRefCopyRangeCount" hidden="1">1</definedName>
    <definedName name="tgrgfdgfdg" hidden="1">{#N/A,#N/A,FALSE,"EXPENSE"}</definedName>
    <definedName name="TITLES" localSheetId="1">#REF!</definedName>
    <definedName name="TITLES">#REF!</definedName>
    <definedName name="TITLES2" localSheetId="1">#REF!</definedName>
    <definedName name="TITLES2">#REF!</definedName>
    <definedName name="tom" hidden="1">{#N/A,#N/A,FALSE,"EXPENSE"}</definedName>
    <definedName name="ton" hidden="1">{#N/A,#N/A,FALSE,"EXPENSE"}</definedName>
    <definedName name="TOP" localSheetId="1">#REF!</definedName>
    <definedName name="TOP">#REF!</definedName>
    <definedName name="topp" localSheetId="1">#REF!</definedName>
    <definedName name="topp">#REF!</definedName>
    <definedName name="Total_Lease_Interest" localSheetId="1">#REF!</definedName>
    <definedName name="Total_Lease_Interest">#REF!</definedName>
    <definedName name="Total_Lease_Payments" localSheetId="1">#REF!</definedName>
    <definedName name="Total_Lease_Payments">#REF!</definedName>
    <definedName name="Total_Lease_Principal" localSheetId="1">#REF!</definedName>
    <definedName name="Total_Lease_Principal">#REF!</definedName>
    <definedName name="Total_Payment" localSheetId="1">Scheduled_Payment+Extra_Payment</definedName>
    <definedName name="Total_Payment">Scheduled_Payment+Extra_Payment</definedName>
    <definedName name="TOTAL_YEAR">#REF!</definedName>
    <definedName name="Total1" localSheetId="1">#REF!</definedName>
    <definedName name="Total1">#REF!</definedName>
    <definedName name="total2" localSheetId="1">#REF!</definedName>
    <definedName name="total2">#REF!</definedName>
    <definedName name="total3" localSheetId="1">#REF!</definedName>
    <definedName name="total3">#REF!</definedName>
    <definedName name="TP.1" localSheetId="1">#REF!</definedName>
    <definedName name="TP.1">#REF!</definedName>
    <definedName name="TP_Footer_User" hidden="1">"combsk"</definedName>
    <definedName name="TP_Footer_Version" hidden="1">"v4.00"</definedName>
    <definedName name="tre" localSheetId="0" hidden="1">{#N/A,#N/A,FALSE,"Aging Summary";#N/A,#N/A,FALSE,"Ratio Analysis";#N/A,#N/A,FALSE,"Test 120 Day Accts";#N/A,#N/A,FALSE,"Tickmarks"}</definedName>
    <definedName name="tre" hidden="1">{#N/A,#N/A,FALSE,"Aging Summary";#N/A,#N/A,FALSE,"Ratio Analysis";#N/A,#N/A,FALSE,"Test 120 Day Accts";#N/A,#N/A,FALSE,"Tickmarks"}</definedName>
    <definedName name="tresrtesrtresrftg" hidden="1">{#N/A,#N/A,FALSE,"EXPENSE"}</definedName>
    <definedName name="tresytyuijiukuyjfghgh" hidden="1">{#N/A,#N/A,FALSE,"EXPENSE"}</definedName>
    <definedName name="trtertertret" hidden="1">{#N/A,#N/A,FALSE,"EXPENSE"}</definedName>
    <definedName name="tterr4r4" hidden="1">{#N/A,#N/A,FALSE,"ALLOC"}</definedName>
    <definedName name="ttttt" hidden="1">{#N/A,#N/A,FALSE,"EXPENSE"}</definedName>
    <definedName name="ttttttt" hidden="1">{#N/A,#N/A,FALSE,"ALLOC"}</definedName>
    <definedName name="ttttttttttttt" hidden="1">{#N/A,#N/A,FALSE,"EXPENSE"}</definedName>
    <definedName name="tutututu" hidden="1">{#N/A,#N/A,FALSE,"ALLOC"}</definedName>
    <definedName name="twelvemonths" localSheetId="1">#REF!</definedName>
    <definedName name="twelvemonths">#REF!</definedName>
    <definedName name="TWELVEMOS.A.AND.G.MAINT" localSheetId="1">#REF!</definedName>
    <definedName name="TWELVEMOS.A.AND.G.MAINT">#REF!</definedName>
    <definedName name="TWELVEMOS.A.AND.G.OPER" localSheetId="1">#REF!</definedName>
    <definedName name="TWELVEMOS.A.AND.G.OPER">#REF!</definedName>
    <definedName name="TWELVEMOS.AFUDC" localSheetId="1">#REF!</definedName>
    <definedName name="TWELVEMOS.AFUDC">#REF!</definedName>
    <definedName name="TWELVEMOS.AMORTIZATION" localSheetId="1">#REF!</definedName>
    <definedName name="TWELVEMOS.AMORTIZATION">#REF!</definedName>
    <definedName name="TWELVEMOS.CUSTOMER.EXP" localSheetId="1">#REF!</definedName>
    <definedName name="TWELVEMOS.CUSTOMER.EXP">#REF!</definedName>
    <definedName name="TWELVEMOS.DEF.FUEL" localSheetId="1">#REF!</definedName>
    <definedName name="TWELVEMOS.DEF.FUEL">#REF!</definedName>
    <definedName name="TWELVEMOS.DEPR.AND.AMORT" localSheetId="1">#REF!</definedName>
    <definedName name="TWELVEMOS.DEPR.AND.AMORT">#REF!</definedName>
    <definedName name="TWELVEMOS.DEPRECIATION" localSheetId="1">#REF!</definedName>
    <definedName name="TWELVEMOS.DEPRECIATION">#REF!</definedName>
    <definedName name="TWELVEMOS.DISTRIBUTION.MAINT" localSheetId="1">#REF!</definedName>
    <definedName name="TWELVEMOS.DISTRIBUTION.MAINT">#REF!</definedName>
    <definedName name="TWELVEMOS.DISTRIBUTION.OPER" localSheetId="1">#REF!</definedName>
    <definedName name="TWELVEMOS.DISTRIBUTION.OPER">#REF!</definedName>
    <definedName name="TWELVEMOS.DIVIDENDS" localSheetId="1">#REF!</definedName>
    <definedName name="TWELVEMOS.DIVIDENDS">#REF!</definedName>
    <definedName name="TWELVEMOS.ECCR" localSheetId="1">#REF!</definedName>
    <definedName name="TWELVEMOS.ECCR">#REF!</definedName>
    <definedName name="TWELVEMOS.FUEL.AND.PURPOWER" localSheetId="1">#REF!</definedName>
    <definedName name="TWELVEMOS.FUEL.AND.PURPOWER">#REF!</definedName>
    <definedName name="TWELVEMOS.FUEL.HANDLING" localSheetId="1">#REF!</definedName>
    <definedName name="TWELVEMOS.FUEL.HANDLING">#REF!</definedName>
    <definedName name="TWELVEMOS.INTEREST.CHARGES" localSheetId="1">#REF!</definedName>
    <definedName name="TWELVEMOS.INTEREST.CHARGES">#REF!</definedName>
    <definedName name="TWELVEMOS.INTEREST.LONGTERM.DEBT" localSheetId="1">#REF!</definedName>
    <definedName name="TWELVEMOS.INTEREST.LONGTERM.DEBT">#REF!</definedName>
    <definedName name="TWELVEMOS.NONOPER.TAXES" localSheetId="1">#REF!</definedName>
    <definedName name="TWELVEMOS.NONOPER.TAXES">#REF!</definedName>
    <definedName name="TWELVEMOS.NUCLEAR.GENERATION.MAINT" localSheetId="1">#REF!</definedName>
    <definedName name="TWELVEMOS.NUCLEAR.GENERATION.MAINT">#REF!</definedName>
    <definedName name="TWELVEMOS.NUCLEAR.GENERATION.OPER" localSheetId="1">#REF!</definedName>
    <definedName name="TWELVEMOS.NUCLEAR.GENERATION.OPER">#REF!</definedName>
    <definedName name="TWELVEMOS.OPER.REVENUES" localSheetId="1">#REF!</definedName>
    <definedName name="TWELVEMOS.OPER.REVENUES">#REF!</definedName>
    <definedName name="TWELVEMOS.OPER.TAXES" localSheetId="1">#REF!</definedName>
    <definedName name="TWELVEMOS.OPER.TAXES">#REF!</definedName>
    <definedName name="TWELVEMOS.OPER_AND_MAINT.EXPS" localSheetId="1">#REF!</definedName>
    <definedName name="TWELVEMOS.OPER_AND_MAINT.EXPS">#REF!</definedName>
    <definedName name="TWELVEMOS.OTH.INC_AND_DEDUCTIONS" localSheetId="1">#REF!</definedName>
    <definedName name="TWELVEMOS.OTH.INC_AND_DEDUCTIONS">#REF!</definedName>
    <definedName name="TWELVEMOS.OTH.POWER.GEN.MAINT" localSheetId="1">#REF!</definedName>
    <definedName name="TWELVEMOS.OTH.POWER.GEN.MAINT">#REF!</definedName>
    <definedName name="TWELVEMOS.OTH.POWER.GEN.OPER" localSheetId="1">#REF!</definedName>
    <definedName name="TWELVEMOS.OTH.POWER.GEN.OPER">#REF!</definedName>
    <definedName name="TWELVEMOS.OTH.POWER.SUPPLY.OPER" localSheetId="1">#REF!</definedName>
    <definedName name="TWELVEMOS.OTH.POWER.SUPPLY.OPER">#REF!</definedName>
    <definedName name="TWELVEMOS.OTH.TAXES.NONOPER" localSheetId="1">#REF!</definedName>
    <definedName name="TWELVEMOS.OTH.TAXES.NONOPER">#REF!</definedName>
    <definedName name="TWELVEMOS.OTH.TAXES.OPER" localSheetId="1">#REF!</definedName>
    <definedName name="TWELVEMOS.OTH.TAXES.OPER">#REF!</definedName>
    <definedName name="TWELVEMOS.PURPOWER.NONREC" localSheetId="1">#REF!</definedName>
    <definedName name="TWELVEMOS.PURPOWER.NONREC">#REF!</definedName>
    <definedName name="TWELVEMOS.STEAM.GENERATION.MAINT" localSheetId="1">#REF!</definedName>
    <definedName name="TWELVEMOS.STEAM.GENERATION.MAINT">#REF!</definedName>
    <definedName name="TWELVEMOS.STEAM.GENERATION.OPER" localSheetId="1">#REF!</definedName>
    <definedName name="TWELVEMOS.STEAM.GENERATION.OPER">#REF!</definedName>
    <definedName name="TWELVEMOS.TOTAL.PROD.EXPS" localSheetId="1">#REF!</definedName>
    <definedName name="TWELVEMOS.TOTAL.PROD.EXPS">#REF!</definedName>
    <definedName name="TWELVEMOS.TRANSMISSION.MAINT" localSheetId="1">#REF!</definedName>
    <definedName name="TWELVEMOS.TRANSMISSION.MAINT">#REF!</definedName>
    <definedName name="TWELVEMOS.TRANSMISSION.OPER" localSheetId="1">#REF!</definedName>
    <definedName name="TWELVEMOS.TRANSMISSION.OPER">#REF!</definedName>
    <definedName name="twrtesrsf" hidden="1">{#N/A,#N/A,FALSE,"EXPENSE"}</definedName>
    <definedName name="ty" localSheetId="0" hidden="1">{#N/A,#N/A,FALSE,"Aging Summary";#N/A,#N/A,FALSE,"Ratio Analysis";#N/A,#N/A,FALSE,"Test 120 Day Accts";#N/A,#N/A,FALSE,"Tickmarks"}</definedName>
    <definedName name="ty" hidden="1">{#N/A,#N/A,FALSE,"Aging Summary";#N/A,#N/A,FALSE,"Ratio Analysis";#N/A,#N/A,FALSE,"Test 120 Day Accts";#N/A,#N/A,FALSE,"Tickmarks"}</definedName>
    <definedName name="tyhtiiliklhjhgj" hidden="1">{#N/A,#N/A,FALSE,"ALLOC"}</definedName>
    <definedName name="tyseryuykiiukhjg" hidden="1">{#N/A,#N/A,FALSE,"EXPENSE"}</definedName>
    <definedName name="u6yr5y5yrty" hidden="1">{#N/A,#N/A,FALSE,"EXPENSE"}</definedName>
    <definedName name="unicap" localSheetId="1">#REF!</definedName>
    <definedName name="unicap">#REF!</definedName>
    <definedName name="uryryryry" hidden="1">{#N/A,#N/A,FALSE,"ALLOC"}</definedName>
    <definedName name="UserPass" hidden="1">"verify"</definedName>
    <definedName name="uturfhfh" hidden="1">{#N/A,#N/A,FALSE,"EXPENSE"}</definedName>
    <definedName name="utututt" hidden="1">{#N/A,#N/A,FALSE,"EXPENSE"}</definedName>
    <definedName name="utututu" hidden="1">{#N/A,#N/A,FALSE,"EXPENSE"}</definedName>
    <definedName name="utuyututyu" hidden="1">{#N/A,#N/A,FALSE,"EXPENSE"}</definedName>
    <definedName name="utyurturhfg" hidden="1">{#N/A,#N/A,FALSE,"EXPENSE"}</definedName>
    <definedName name="utyutfghgf" hidden="1">{#N/A,#N/A,FALSE,"EXPENSE"}</definedName>
    <definedName name="uuututu" hidden="1">{#N/A,#N/A,FALSE,"EXPENSE"}</definedName>
    <definedName name="uuuuu" hidden="1">{#N/A,#N/A,FALSE,"EXPENSE"}</definedName>
    <definedName name="uuuuuu" hidden="1">{#N/A,#N/A,FALSE,"EXPENSE"}</definedName>
    <definedName name="uytututut" hidden="1">{#N/A,#N/A,FALSE,"EXPENSE"}</definedName>
    <definedName name="uytutyht" hidden="1">{#N/A,#N/A,FALSE,"ALLOC"}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VARIANCE">#REF!,#REF!</definedName>
    <definedName name="VARIANCE2">#REF!,#REF!</definedName>
    <definedName name="VARIANCESUMMARY" localSheetId="1">#REF!</definedName>
    <definedName name="VARIANCESUMMARY">#REF!</definedName>
    <definedName name="VCont" localSheetId="1">#REF!</definedName>
    <definedName name="VCont">#REF!</definedName>
    <definedName name="vcscvbxvbfvb" hidden="1">{#N/A,#N/A,FALSE,"EXPENSE"}</definedName>
    <definedName name="ventanarecon" localSheetId="1">#REF!</definedName>
    <definedName name="ventanarecon">#REF!</definedName>
    <definedName name="versionnumber">"2.00"</definedName>
    <definedName name="VOUCHER" localSheetId="1">#REF!</definedName>
    <definedName name="VOUCHER">#REF!</definedName>
    <definedName name="wearwaerwearfefr" hidden="1">{#N/A,#N/A,FALSE,"ALLOC"}</definedName>
    <definedName name="weqeqwewqewewe" hidden="1">{#N/A,#N/A,FALSE,"EXPENSE"}</definedName>
    <definedName name="weqweqweqw" hidden="1">{#N/A,#N/A,FALSE,"EXPENSE"}</definedName>
    <definedName name="werwerwerwefrd" hidden="1">{#N/A,#N/A,FALSE,"ALLOC"}</definedName>
    <definedName name="WH_DEPOSITS" localSheetId="1">#REF!</definedName>
    <definedName name="WH_DEPOSITS">#REF!</definedName>
    <definedName name="WHLPVVAR" localSheetId="1">#REF!</definedName>
    <definedName name="WHLPVVAR">#REF!</definedName>
    <definedName name="WholesaleVariance" localSheetId="1">#REF!</definedName>
    <definedName name="WholesaleVariance">#REF!</definedName>
    <definedName name="WORKERS_COMP" localSheetId="1">#REF!</definedName>
    <definedName name="WORKERS_COMP">#REF!</definedName>
    <definedName name="workerscomp" localSheetId="1">#REF!</definedName>
    <definedName name="workerscomp">#REF!</definedName>
    <definedName name="WORKSHEET_1" localSheetId="1">#REF!</definedName>
    <definedName name="WORKSHEET_1">#REF!</definedName>
    <definedName name="WORKSHEET_2" localSheetId="1">#REF!</definedName>
    <definedName name="WORKSHEET_2">#REF!</definedName>
    <definedName name="WORKSHEET_3" localSheetId="1">#REF!</definedName>
    <definedName name="WORKSHEET_3">#REF!</definedName>
    <definedName name="wrn.740._.Closeout._.Support." hidden="1">{#N/A,#N/A,FALSE,"CR3 Allocations Recon";#N/A,#N/A,FALSE,"Inv - ALL";#N/A,#N/A,FALSE,"SCH 1B";"O&amp;M Adjust Detail View",#N/A,FALSE,"SCH E - O&amp;M Adjust to Cash";#N/A,#N/A,FALSE,"Nuclear O&amp;M System Allocs";#N/A,#N/A,FALSE,"Florida A&amp;G System Allocations"}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achua." hidden="1">{#N/A,#N/A,TRUE,"Inv - Alac";#N/A,#N/A,TRUE,"Nuclear Fuel";#N/A,#N/A,TRUE,"Nuclear Invoice";#N/A,#N/A,TRUE,"Sch A - Alachua";#N/A,#N/A,TRUE,"Gen Replace Cap";#N/A,#N/A,TRUE,"SCHED C - Alachua"}</definedName>
    <definedName name="wrn.All_Sheets." localSheetId="0" hidden="1">{#N/A,#N/A,FALSE,"CONT_MWH";#N/A,#N/A,FALSE,"CONT_MW";#N/A,#N/A,FALSE,"MIN_MWH";#N/A,#N/A,FALSE,"MIN_MW";#N/A,#N/A,FALSE,"BASECASE_MWH";#N/A,#N/A,FALSE,"BASECASE_MW"}</definedName>
    <definedName name="wrn.All_Sheets." hidden="1">{#N/A,#N/A,FALSE,"CONT_MWH";#N/A,#N/A,FALSE,"CONT_MW";#N/A,#N/A,FALSE,"MIN_MWH";#N/A,#N/A,FALSE,"MIN_MW";#N/A,#N/A,FALSE,"BASECASE_MWH";#N/A,#N/A,FALSE,"BASECASE_MW"}</definedName>
    <definedName name="wrn.ALLOC." hidden="1">{#N/A,#N/A,FALSE,"ALLOC"}</definedName>
    <definedName name="wrn.check." localSheetId="0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omplete._.Report." hidden="1">{"Mwh Summary",#N/A,FALSE,"Mwh Analysis";"Mwh Monthly Analysis",#N/A,FALSE,"Mwh Analysis";"Burn Summary",#N/A,FALSE,"Burned Analysis";"Burn Monthly Analysis",#N/A,FALSE,"Burned Analysis";"Summary 2008",#N/A,FALSE,"Summary 2008"}</definedName>
    <definedName name="wrn.Config._.and._.Calcs." localSheetId="0" hidden="1">{#N/A,#N/A,FALSE,"Configuration";#N/A,#N/A,FALSE,"Summary of Transaction";#N/A,#N/A,FALSE,"Calculations"}</definedName>
    <definedName name="wrn.Config._.and._.Calcs." hidden="1">{#N/A,#N/A,FALSE,"Configuration";#N/A,#N/A,FALSE,"Summary of Transaction";#N/A,#N/A,FALSE,"Calculations"}</definedName>
    <definedName name="wrn.CR3._.All._.Invoices." hidden="1">{#N/A,#N/A,FALSE,"Inv - ALL";#N/A,#N/A,FALSE,"Inv - Alac";#N/A,#N/A,FALSE,"Inv - Bush";#N/A,#N/A,FALSE,"Inv - Gaine";#N/A,#N/A,FALSE,"Inv - Kiss";#N/A,#N/A,FALSE,"Inv - Lee";#N/A,#N/A,FALSE,"Inv - NSB";#N/A,#N/A,FALSE,"Inv - Ocala";#N/A,#N/A,FALSE,"Inv - Orlando";#N/A,#N/A,FALSE,"Inv - Seminole"}</definedName>
    <definedName name="wrn.EXPENSE." hidden="1">{#N/A,#N/A,FALSE,"EXPENSE"}</definedName>
    <definedName name="wrn.GL._.154._.BALANCE." localSheetId="0" hidden="1">{#N/A,#N/A,FALSE,"BALANCE"}</definedName>
    <definedName name="wrn.GL._.154._.BALANCE." hidden="1">{#N/A,#N/A,FALSE,"BALANCE"}</definedName>
    <definedName name="wrn.GL154._.ISSUES." localSheetId="0" hidden="1">{#N/A,#N/A,FALSE,"ISSUES"}</definedName>
    <definedName name="wrn.GL154._.ISSUES." hidden="1">{#N/A,#N/A,FALSE,"ISSUES"}</definedName>
    <definedName name="wrn.GL154._.RECEIPTS." localSheetId="0" hidden="1">{#N/A,#N/A,FALSE,"RECEIPTS"}</definedName>
    <definedName name="wrn.GL154._.RECEIPTS." hidden="1">{#N/A,#N/A,FALSE,"RECEIPTS"}</definedName>
    <definedName name="wrn.GL154._.SALVAGE." localSheetId="0" hidden="1">{#N/A,#N/A,FALSE,"SALVAGE"}</definedName>
    <definedName name="wrn.GL154._.SALVAGE." hidden="1">{#N/A,#N/A,FALSE,"SALVAGE"}</definedName>
    <definedName name="wrn.GL154._.SYSTEM._.LEDGER._.REPORTS." localSheetId="0" hidden="1">{#N/A,#N/A,FALSE,"BALANCE";#N/A,#N/A,FALSE,"ISSUES";#N/A,#N/A,FALSE,"RECEIPTS";#N/A,#N/A,FALSE,"SALVAGE"}</definedName>
    <definedName name="wrn.GL154._.SYSTEM._.LEDGER._.REPORTS." hidden="1">{#N/A,#N/A,FALSE,"BALANCE";#N/A,#N/A,FALSE,"ISSUES";#N/A,#N/A,FALSE,"RECEIPTS";#N/A,#N/A,FALSE,"SALVAGE"}</definedName>
    <definedName name="wrn.INT." hidden="1">{#N/A,#N/A,FALSE,"EXPENSE"}</definedName>
    <definedName name="wrn.KeyCorp._.Summary." hidden="1">{#N/A,#N/A,FALSE,"Mike"}</definedName>
    <definedName name="wrn.Monthly._.Report." hidden="1">{"Mwh Monthly Analysis",#N/A,FALSE,"Mwh Analysis";"Burn Monthly Analysis",#N/A,FALSE,"Burned Analysis"}</definedName>
    <definedName name="wrn.Ocala" hidden="1">{#N/A,#N/A,TRUE,"Inv - Alac";#N/A,#N/A,TRUE,"Nuclear Fuel";#N/A,#N/A,TRUE,"Nuclear Invoice";#N/A,#N/A,TRUE,"Sch A - Alachua";#N/A,#N/A,TRUE,"Gen Replace Cap";#N/A,#N/A,TRUE,"SCHED C - Alachua"}</definedName>
    <definedName name="wrn.PORTFOLIO." hidden="1">{#N/A,#N/A,FALSE,"TOTAL";#N/A,#N/A,FALSE,"SERIES l";#N/A,#N/A,FALSE,"1993A";#N/A,#N/A,FALSE,"1994A";#N/A,#N/A,FALSE,"SERIES ll";#N/A,#N/A,FALSE,"1995A";#N/A,#N/A,FALSE,"1995B";#N/A,#N/A,FALSE,"1996A";#N/A,#N/A,FALSE,"SERIES lll";#N/A,#N/A,FALSE,"1996lllA-R";#N/A,#N/A,FALSE,"1996lllCD"}</definedName>
    <definedName name="wrn.PREMDISC." hidden="1">{#N/A,#N/A,FALSE,"EXPENSE"}</definedName>
    <definedName name="wrn.print." hidden="1">{"print1",#N/A,FALSE;"print2",#N/A,FALSE;"print3",#N/A,FALSE}</definedName>
    <definedName name="wrn.PY_Sum." hidden="1">{"PY_SumDol",#N/A,TRUE,"Revenue";"PY_SumPct",#N/A,TRUE,"Revenue"}</definedName>
    <definedName name="wrn.STETSON." localSheetId="0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teve._.Package." hidden="1">{#N/A,#N/A,TRUE,"Inv - ALL";#N/A,#N/A,TRUE,"Nuclear Fuel";#N/A,#N/A,TRUE,"Nuclear Invoice";#N/A,#N/A,TRUE,"Sch A - All Participants";#N/A,#N/A,TRUE,"SCHED C All Part";#N/A,#N/A,TRUE,"Gen Replace Cap";#N/A,#N/A,TRUE,"Final Budget";#N/A,#N/A,TRUE,"Mat &amp; Sup Inventory";#N/A,#N/A,TRUE,"SCHED D";#N/A,#N/A,TRUE,"Common Facilities";#N/A,#N/A,TRUE,"External Facilities";#N/A,#N/A,TRUE,"SCHEDULE E";#N/A,#N/A,TRUE,"SCH E - O&amp;M Adjust to Cash";#N/A,#N/A,TRUE,"Nuclear O&amp;M Expenses";#N/A,#N/A,TRUE,"Nuclear O&amp;M Outage Exp";#N/A,#N/A,TRUE,"SCHEDULE 1B";#N/A,#N/A,TRUE,"A&amp;G PT and Ben";#N/A,#N/A,TRUE,"CR3 Tax and Benefits ";#N/A,#N/A,TRUE,"Florida A&amp;G Expense";#N/A,#N/A,TRUE,"Inv - Alac";#N/A,#N/A,TRUE,"Inv - Bush";#N/A,#N/A,TRUE,"Inv - Gaine";#N/A,#N/A,TRUE,"Inv - Kiss";#N/A,#N/A,TRUE,"Inv - Lee";#N/A,#N/A,TRUE,"Inv - NSB";#N/A,#N/A,TRUE,"Inv - Ocala";#N/A,#N/A,TRUE,"Inv - Orlando";#N/A,#N/A,TRUE,"Inv - Seminole"}</definedName>
    <definedName name="wrn.Summary._.Report." hidden="1">{"Mwh Summary",#N/A,FALSE,"Mwh Analysis";"Burn Summary",#N/A,FALSE,"Burned Analysis";"Summary 2008",#N/A,FALSE,"Summary 2008"}</definedName>
    <definedName name="wrn.TESTS." localSheetId="0" hidden="1">{"PAGE_1",#N/A,FALSE,"MONTH"}</definedName>
    <definedName name="wrn.TESTS." hidden="1">{"PAGE_1",#N/A,FALSE,"MONTH"}</definedName>
    <definedName name="wrn.USA." hidden="1">{#N/A,#N/A,FALSE,"USA"}</definedName>
    <definedName name="wrt" hidden="1">{#N/A,#N/A,FALSE,"EXPENSE"}</definedName>
    <definedName name="wrwerrwer" hidden="1">{#N/A,#N/A,FALSE,"ALLOC"}</definedName>
    <definedName name="wtyu" localSheetId="0" hidden="1">{#N/A,#N/A,FALSE,"Aging Summary";#N/A,#N/A,FALSE,"Ratio Analysis";#N/A,#N/A,FALSE,"Test 120 Day Accts";#N/A,#N/A,FALSE,"Tickmarks"}</definedName>
    <definedName name="wtyu" hidden="1">{#N/A,#N/A,FALSE,"Aging Summary";#N/A,#N/A,FALSE,"Ratio Analysis";#N/A,#N/A,FALSE,"Test 120 Day Accts";#N/A,#N/A,FALSE,"Tickmarks"}</definedName>
    <definedName name="wvu.print1." hidden="1">{TRUE,TRUE,-0.8,-17,618,364.2,FALSE,FALSE,TRUE,TRUE,0,1,#N/A,1,#N/A,16.9245283018868,24.2272727272727,1,FALSE,FALSE,3,TRUE,1,FALSE,100,"Swvu.print1.","ACwvu.print1.",1,FALSE,FALSE,0.75,0.75,1,1,2,"&amp;L&amp;""Times New Roman""&amp;BCS First Boston&amp;C&amp;""Times New Roman""&amp;12&amp;BAUTOFINANCE GROUP, INC.
AFG 1992-A Grantor Trust Loss and Delinquency Analysis&amp;""Courier""&amp;10&amp;B
","",TRUE,FALSE,FALSE,FALSE,1,#N/A,1,1,"=R8C1:R77C31",FALSE,#N/A,#N/A,FALSE,FALSE}</definedName>
    <definedName name="wvu.print2." hidden="1">{TRUE,TRUE,-0.8,-17,618,364.2,FALSE,FALSE,TRUE,TRUE,0,26,#N/A,1,#N/A,15.7285714285714,24.2272727272727,1,FALSE,FALSE,3,TRUE,1,FALSE,100,"Swvu.print2.","ACwvu.print2.",1,FALSE,FALSE,0.75,0.75,1,1,2,"&amp;L&amp;""Times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","",TRUE,FALSE,FALSE,FALSE,1,#N/A,1,1,"=R7C33:R84C63",FALSE,#N/A,#N/A,FALSE,FALSE}</definedName>
    <definedName name="wvu.print3." hidden="1">{TRUE,TRUE,-0.8,-17,618,364.2,FALSE,FALSE,TRUE,TRUE,0,58,#N/A,1,#N/A,15.7285714285714,24.2272727272727,1,FALSE,FALSE,3,TRUE,1,FALSE,100,"Swvu.print3.","ACwvu.print3.",1,FALSE,FALSE,0.75,0.75,1,1,2,"&amp;L&amp;""Times New Roman""&amp;BCS First Boston&amp;C&amp;""Times New Roman""&amp;12&amp;BAUTOFINANCE GROUP, INC.
AFG 1992-A Grantor Trust Loss and Delinquency Analysis&amp;""Courier""&amp;10&amp;B
","",TRUE,FALSE,FALSE,FALSE,1,#N/A,1,1,"=R7C65:R53C95",FALSE,#N/A,#N/A,FALSE,FALSE}</definedName>
    <definedName name="wwwwwww" hidden="1">{#N/A,#N/A,FALSE,"EXPENSE"}</definedName>
    <definedName name="x" localSheetId="0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XRefActiveRow" localSheetId="1" hidden="1">#REF!</definedName>
    <definedName name="XRefActiveRow" localSheetId="0" hidden="1">#REF!</definedName>
    <definedName name="XRefActiveRow" hidden="1">#REF!</definedName>
    <definedName name="XRefColumnsCount" hidden="1">3</definedName>
    <definedName name="XRefCopy1Row" localSheetId="1" hidden="1">#REF!</definedName>
    <definedName name="XRefCopy1Row" localSheetId="0" hidden="1">#REF!</definedName>
    <definedName name="XRefCopy1Row" hidden="1">#REF!</definedName>
    <definedName name="XRefCopy2Row" localSheetId="1" hidden="1">#REF!</definedName>
    <definedName name="XRefCopy2Row" hidden="1">#REF!</definedName>
    <definedName name="XRefCopy3Row" localSheetId="1" hidden="1">#REF!</definedName>
    <definedName name="XRefCopy3Row" hidden="1">#REF!</definedName>
    <definedName name="XRefCopyRangeCount" hidden="1">3</definedName>
    <definedName name="XRefPaste1Row" localSheetId="1" hidden="1">#REF!</definedName>
    <definedName name="XRefPaste1Row" localSheetId="0" hidden="1">#REF!</definedName>
    <definedName name="XRefPaste1Row" hidden="1">#REF!</definedName>
    <definedName name="XRefPaste2Row" localSheetId="1" hidden="1">#REF!</definedName>
    <definedName name="XRefPaste2Row" hidden="1">#REF!</definedName>
    <definedName name="XRefPasteRangeCount" hidden="1">2</definedName>
    <definedName name="xxxxxxxxxxxxxxxxxxxxxx" hidden="1">{#N/A,#N/A,FALSE,"EXPENSE"}</definedName>
    <definedName name="XYZ" localSheetId="0" hidden="1">{"PAGE_1",#N/A,FALSE,"MONTH"}</definedName>
    <definedName name="XYZ" hidden="1">{"PAGE_1",#N/A,FALSE,"MONTH"}</definedName>
    <definedName name="xyzUserPassword" hidden="1">"abcd"</definedName>
    <definedName name="xz" localSheetId="0" hidden="1">{#N/A,#N/A,FALSE,"Aging Summary";#N/A,#N/A,FALSE,"Ratio Analysis";#N/A,#N/A,FALSE,"Test 120 Day Accts";#N/A,#N/A,FALSE,"Tickmarks"}</definedName>
    <definedName name="xz" hidden="1">{#N/A,#N/A,FALSE,"Aging Summary";#N/A,#N/A,FALSE,"Ratio Analysis";#N/A,#N/A,FALSE,"Test 120 Day Accts";#N/A,#N/A,FALSE,"Tickmarks"}</definedName>
    <definedName name="xzy" hidden="1">{#N/A,#N/A,FALSE,"ALLOC"}</definedName>
    <definedName name="Y" localSheetId="1">#REF!</definedName>
    <definedName name="Y">#REF!</definedName>
    <definedName name="ydrtydgdg" hidden="1">{#N/A,#N/A,FALSE,"EXPENSE"}</definedName>
    <definedName name="YE_DB" localSheetId="1">#REF!</definedName>
    <definedName name="YE_DB">#REF!</definedName>
    <definedName name="YEAR" localSheetId="1">#REF!</definedName>
    <definedName name="YEAR">#REF!</definedName>
    <definedName name="YEAR_2008">#REF!</definedName>
    <definedName name="YEAR_2009">#REF!</definedName>
    <definedName name="YEAR_2010">#REF!</definedName>
    <definedName name="Year_end">#REF!</definedName>
    <definedName name="Year0">#REF!</definedName>
    <definedName name="yeartodate" localSheetId="1">#REF!</definedName>
    <definedName name="yeartodate">#REF!</definedName>
    <definedName name="yeteterter" hidden="1">{#N/A,#N/A,FALSE,"ALLOC"}</definedName>
    <definedName name="yeyertrt" hidden="1">{#N/A,#N/A,FALSE,"ALLOC"}</definedName>
    <definedName name="yjtdhjhtshbrfgadf" hidden="1">{#N/A,#N/A,FALSE,"EXPENSE"}</definedName>
    <definedName name="yrtyrtyrt" hidden="1">{#N/A,#N/A,FALSE,"ALLOC"}</definedName>
    <definedName name="yrtyryryf" hidden="1">{#N/A,#N/A,FALSE,"EXPENSE"}</definedName>
    <definedName name="yryrtyrty" hidden="1">{#N/A,#N/A,FALSE,"EXPENSE"}</definedName>
    <definedName name="yt" localSheetId="0" hidden="1">{#N/A,#N/A,FALSE,"Aging Summary";#N/A,#N/A,FALSE,"Ratio Analysis";#N/A,#N/A,FALSE,"Test 120 Day Accts";#N/A,#N/A,FALSE,"Tickmarks"}</definedName>
    <definedName name="yt" hidden="1">{#N/A,#N/A,FALSE,"Aging Summary";#N/A,#N/A,FALSE,"Ratio Analysis";#N/A,#N/A,FALSE,"Test 120 Day Accts";#N/A,#N/A,FALSE,"Tickmarks"}</definedName>
    <definedName name="YTD.A.AND.G.MAINT" localSheetId="1">#REF!</definedName>
    <definedName name="YTD.A.AND.G.MAINT">#REF!</definedName>
    <definedName name="YTD.A.AND.G.OPER" localSheetId="1">#REF!</definedName>
    <definedName name="YTD.A.AND.G.OPER">#REF!</definedName>
    <definedName name="YTD.AFUDC" localSheetId="1">#REF!</definedName>
    <definedName name="YTD.AFUDC">#REF!</definedName>
    <definedName name="YTD.AMORTIZATION" localSheetId="1">#REF!</definedName>
    <definedName name="YTD.AMORTIZATION">#REF!</definedName>
    <definedName name="YTD.CUSTOMER.EXP" localSheetId="1">#REF!</definedName>
    <definedName name="YTD.CUSTOMER.EXP">#REF!</definedName>
    <definedName name="YTD.DEF.FUEL" localSheetId="1">#REF!</definedName>
    <definedName name="YTD.DEF.FUEL">#REF!</definedName>
    <definedName name="YTD.DEPR.AND.AMORT" localSheetId="1">#REF!</definedName>
    <definedName name="YTD.DEPR.AND.AMORT">#REF!</definedName>
    <definedName name="YTD.DEPRECIATION" localSheetId="1">#REF!</definedName>
    <definedName name="YTD.DEPRECIATION">#REF!</definedName>
    <definedName name="YTD.DISTRIBUTION.MAINT" localSheetId="1">#REF!</definedName>
    <definedName name="YTD.DISTRIBUTION.MAINT">#REF!</definedName>
    <definedName name="YTD.DISTRIBUTION.OPER" localSheetId="1">#REF!</definedName>
    <definedName name="YTD.DISTRIBUTION.OPER">#REF!</definedName>
    <definedName name="YTD.DIVIDENDS" localSheetId="1">#REF!</definedName>
    <definedName name="YTD.DIVIDENDS">#REF!</definedName>
    <definedName name="YTD.ECCR" localSheetId="1">#REF!</definedName>
    <definedName name="YTD.ECCR">#REF!</definedName>
    <definedName name="YTD.FUEL.AND.PURPOWER" localSheetId="1">#REF!</definedName>
    <definedName name="YTD.FUEL.AND.PURPOWER">#REF!</definedName>
    <definedName name="YTD.FUEL.HANDLING" localSheetId="1">#REF!</definedName>
    <definedName name="YTD.FUEL.HANDLING">#REF!</definedName>
    <definedName name="YTD.INTEREST.CHARGES" localSheetId="1">#REF!</definedName>
    <definedName name="YTD.INTEREST.CHARGES">#REF!</definedName>
    <definedName name="YTD.INTEREST.LONGTERM.DEBT" localSheetId="1">#REF!</definedName>
    <definedName name="YTD.INTEREST.LONGTERM.DEBT">#REF!</definedName>
    <definedName name="YTD.NONOPER.TAXES" localSheetId="1">#REF!</definedName>
    <definedName name="YTD.NONOPER.TAXES">#REF!</definedName>
    <definedName name="YTD.NUCLEAR.GENERATION.MAINT" localSheetId="1">#REF!</definedName>
    <definedName name="YTD.NUCLEAR.GENERATION.MAINT">#REF!</definedName>
    <definedName name="YTD.NUCLEAR.GENERATION.OPER" localSheetId="1">#REF!</definedName>
    <definedName name="YTD.NUCLEAR.GENERATION.OPER">#REF!</definedName>
    <definedName name="YTD.OPER.REVENUES" localSheetId="1">#REF!</definedName>
    <definedName name="YTD.OPER.REVENUES">#REF!</definedName>
    <definedName name="YTD.OPER.TAXES" localSheetId="1">#REF!</definedName>
    <definedName name="YTD.OPER.TAXES">#REF!</definedName>
    <definedName name="YTD.OPER_AND_MAINT.EXPS" localSheetId="1">#REF!</definedName>
    <definedName name="YTD.OPER_AND_MAINT.EXPS">#REF!</definedName>
    <definedName name="YTD.OPER_AND_MAINT_EXPS" localSheetId="1">#REF!</definedName>
    <definedName name="YTD.OPER_AND_MAINT_EXPS">#REF!</definedName>
    <definedName name="YTD.OTH.INC_AND_DEDUCTIONS" localSheetId="1">#REF!</definedName>
    <definedName name="YTD.OTH.INC_AND_DEDUCTIONS">#REF!</definedName>
    <definedName name="YTD.OTH.POWER.GEN.MAINT" localSheetId="1">#REF!</definedName>
    <definedName name="YTD.OTH.POWER.GEN.MAINT">#REF!</definedName>
    <definedName name="YTD.OTH.POWER.GEN.OPER" localSheetId="1">#REF!</definedName>
    <definedName name="YTD.OTH.POWER.GEN.OPER">#REF!</definedName>
    <definedName name="YTD.OTH.POWER.SUPPLY.OPER" localSheetId="1">#REF!</definedName>
    <definedName name="YTD.OTH.POWER.SUPPLY.OPER">#REF!</definedName>
    <definedName name="YTD.OTH.TAXES.NONOPER" localSheetId="1">#REF!</definedName>
    <definedName name="YTD.OTH.TAXES.NONOPER">#REF!</definedName>
    <definedName name="YTD.OTH.TAXES.OPER" localSheetId="1">#REF!</definedName>
    <definedName name="YTD.OTH.TAXES.OPER">#REF!</definedName>
    <definedName name="YTD.PURPOWER.NONREC" localSheetId="1">#REF!</definedName>
    <definedName name="YTD.PURPOWER.NONREC">#REF!</definedName>
    <definedName name="YTD.STEAM.GENERATION.MAINT" localSheetId="1">#REF!</definedName>
    <definedName name="YTD.STEAM.GENERATION.MAINT">#REF!</definedName>
    <definedName name="YTD.STEAM.GENERATION.OPER" localSheetId="1">#REF!</definedName>
    <definedName name="YTD.STEAM.GENERATION.OPER">#REF!</definedName>
    <definedName name="YTD.TOTAL.PROD.EXPS" localSheetId="1">#REF!</definedName>
    <definedName name="YTD.TOTAL.PROD.EXPS">#REF!</definedName>
    <definedName name="YTD.TOTAL.PRODUCTION.EXP" localSheetId="1">#REF!</definedName>
    <definedName name="YTD.TOTAL.PRODUCTION.EXP">#REF!</definedName>
    <definedName name="YTD.TRANSMISSION.MAINT" localSheetId="1">#REF!</definedName>
    <definedName name="YTD.TRANSMISSION.MAINT">#REF!</definedName>
    <definedName name="YTD.TRANSMISSION.OPER" localSheetId="1">#REF!</definedName>
    <definedName name="YTD.TRANSMISSION.OPER">#REF!</definedName>
    <definedName name="ytetetet" hidden="1">{#N/A,#N/A,FALSE,"EXPENSE"}</definedName>
    <definedName name="ytrysrtertrtyhfgh" hidden="1">{#N/A,#N/A,FALSE,"EXPENSE"}</definedName>
    <definedName name="ytyrtyhrbfgbv" hidden="1">{#N/A,#N/A,FALSE,"EXPENSE"}</definedName>
    <definedName name="yyyyy" hidden="1">{#N/A,#N/A,FALSE,"EXPENSE"}</definedName>
    <definedName name="yyyyyyy" hidden="1">{#N/A,#N/A,FALSE,"EXPENSE"}</definedName>
    <definedName name="zbfgbzxcvxzcv" hidden="1">{#N/A,#N/A,FALSE,"EXPENSE"}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3" i="1" l="1"/>
  <c r="J105" i="1"/>
  <c r="J57" i="1"/>
  <c r="O68" i="14"/>
  <c r="G182" i="1" l="1"/>
  <c r="G181" i="1"/>
  <c r="G177" i="1"/>
  <c r="G176" i="1"/>
  <c r="G175" i="1"/>
  <c r="G174" i="1"/>
  <c r="G170" i="1"/>
  <c r="G169" i="1"/>
  <c r="G168" i="1"/>
  <c r="G167" i="1"/>
  <c r="G166" i="1"/>
  <c r="G165" i="1"/>
  <c r="G164" i="1"/>
  <c r="G163" i="1"/>
  <c r="G162" i="1"/>
  <c r="G161" i="1"/>
  <c r="G160" i="1"/>
  <c r="G134" i="1"/>
  <c r="G133" i="1"/>
  <c r="G132" i="1"/>
  <c r="G131" i="1"/>
  <c r="G126" i="1"/>
  <c r="G125" i="1"/>
  <c r="G124" i="1"/>
  <c r="G118" i="1"/>
  <c r="G117" i="1"/>
  <c r="G116" i="1"/>
  <c r="G115" i="1"/>
  <c r="G114" i="1"/>
  <c r="G113" i="1"/>
  <c r="G112" i="1"/>
  <c r="G90" i="1"/>
  <c r="G89" i="1"/>
  <c r="G88" i="1"/>
  <c r="G87" i="1"/>
  <c r="G86" i="1"/>
  <c r="G85" i="1"/>
  <c r="G84" i="1"/>
  <c r="G83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36" i="1"/>
  <c r="G35" i="1"/>
  <c r="G34" i="1"/>
  <c r="G33" i="1"/>
  <c r="G31" i="1"/>
  <c r="G30" i="1"/>
  <c r="G27" i="1"/>
  <c r="G26" i="1"/>
  <c r="G25" i="1"/>
  <c r="G24" i="1"/>
  <c r="G22" i="1"/>
  <c r="G21" i="1"/>
  <c r="G20" i="1"/>
  <c r="G19" i="1"/>
  <c r="G18" i="1"/>
  <c r="G17" i="1"/>
  <c r="E182" i="1"/>
  <c r="E181" i="1"/>
  <c r="E177" i="1"/>
  <c r="E176" i="1"/>
  <c r="E175" i="1"/>
  <c r="E174" i="1"/>
  <c r="E170" i="1"/>
  <c r="E169" i="1"/>
  <c r="E168" i="1"/>
  <c r="E167" i="1"/>
  <c r="E166" i="1"/>
  <c r="E165" i="1"/>
  <c r="E164" i="1"/>
  <c r="E163" i="1"/>
  <c r="E162" i="1"/>
  <c r="E161" i="1"/>
  <c r="E160" i="1"/>
  <c r="E134" i="1"/>
  <c r="E133" i="1"/>
  <c r="E132" i="1"/>
  <c r="E131" i="1"/>
  <c r="E126" i="1"/>
  <c r="E125" i="1"/>
  <c r="E124" i="1"/>
  <c r="E118" i="1"/>
  <c r="E117" i="1"/>
  <c r="E116" i="1"/>
  <c r="E115" i="1"/>
  <c r="E114" i="1"/>
  <c r="E113" i="1"/>
  <c r="E112" i="1"/>
  <c r="E90" i="1"/>
  <c r="E89" i="1"/>
  <c r="E88" i="1"/>
  <c r="E87" i="1"/>
  <c r="E86" i="1"/>
  <c r="E85" i="1"/>
  <c r="E84" i="1"/>
  <c r="E83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36" i="1"/>
  <c r="E35" i="1"/>
  <c r="E34" i="1"/>
  <c r="E33" i="1"/>
  <c r="E31" i="1"/>
  <c r="E30" i="1"/>
  <c r="E27" i="1"/>
  <c r="E26" i="1"/>
  <c r="E25" i="1"/>
  <c r="E24" i="1"/>
  <c r="E22" i="1"/>
  <c r="E21" i="1"/>
  <c r="E20" i="1"/>
  <c r="E19" i="1"/>
  <c r="E18" i="1"/>
  <c r="E17" i="1"/>
  <c r="G16" i="10"/>
  <c r="A97" i="1"/>
  <c r="O774" i="18"/>
  <c r="P772" i="18"/>
  <c r="P761" i="18"/>
  <c r="O761" i="18"/>
  <c r="O409" i="18"/>
  <c r="O615" i="18"/>
  <c r="P747" i="18"/>
  <c r="P741" i="18"/>
  <c r="N702" i="18"/>
  <c r="M702" i="18"/>
  <c r="L702" i="18"/>
  <c r="K702" i="18"/>
  <c r="J702" i="18"/>
  <c r="I702" i="18"/>
  <c r="H702" i="18"/>
  <c r="G702" i="18"/>
  <c r="F702" i="18"/>
  <c r="E702" i="18"/>
  <c r="D702" i="18"/>
  <c r="C702" i="18"/>
  <c r="B702" i="18"/>
  <c r="N1000" i="18"/>
  <c r="M1000" i="18"/>
  <c r="L1000" i="18"/>
  <c r="K1000" i="18"/>
  <c r="J1000" i="18"/>
  <c r="I1000" i="18"/>
  <c r="H1000" i="18"/>
  <c r="G1000" i="18"/>
  <c r="F1000" i="18"/>
  <c r="E1000" i="18"/>
  <c r="D1000" i="18"/>
  <c r="C1000" i="18"/>
  <c r="B1000" i="18"/>
  <c r="N980" i="18"/>
  <c r="M980" i="18"/>
  <c r="L980" i="18"/>
  <c r="K980" i="18"/>
  <c r="J980" i="18"/>
  <c r="I980" i="18"/>
  <c r="H980" i="18"/>
  <c r="G980" i="18"/>
  <c r="F980" i="18"/>
  <c r="E980" i="18"/>
  <c r="D980" i="18"/>
  <c r="C980" i="18"/>
  <c r="B980" i="18"/>
  <c r="N973" i="18"/>
  <c r="M973" i="18"/>
  <c r="L973" i="18"/>
  <c r="K973" i="18"/>
  <c r="J973" i="18"/>
  <c r="I973" i="18"/>
  <c r="H973" i="18"/>
  <c r="G973" i="18"/>
  <c r="F973" i="18"/>
  <c r="E973" i="18"/>
  <c r="D973" i="18"/>
  <c r="C973" i="18"/>
  <c r="B973" i="18"/>
  <c r="N845" i="18"/>
  <c r="M845" i="18"/>
  <c r="L845" i="18"/>
  <c r="K845" i="18"/>
  <c r="J845" i="18"/>
  <c r="I845" i="18"/>
  <c r="H845" i="18"/>
  <c r="G845" i="18"/>
  <c r="F845" i="18"/>
  <c r="E845" i="18"/>
  <c r="D845" i="18"/>
  <c r="C845" i="18"/>
  <c r="B845" i="18"/>
  <c r="N859" i="18"/>
  <c r="M859" i="18"/>
  <c r="L859" i="18"/>
  <c r="K859" i="18"/>
  <c r="J859" i="18"/>
  <c r="I859" i="18"/>
  <c r="H859" i="18"/>
  <c r="G859" i="18"/>
  <c r="F859" i="18"/>
  <c r="E859" i="18"/>
  <c r="D859" i="18"/>
  <c r="C859" i="18"/>
  <c r="B859" i="18"/>
  <c r="K773" i="18"/>
  <c r="N1027" i="18"/>
  <c r="M1027" i="18"/>
  <c r="L1027" i="18"/>
  <c r="K1027" i="18"/>
  <c r="J1027" i="18"/>
  <c r="I1027" i="18"/>
  <c r="H1027" i="18"/>
  <c r="G1027" i="18"/>
  <c r="F1027" i="18"/>
  <c r="E1027" i="18"/>
  <c r="D1027" i="18"/>
  <c r="C1027" i="18"/>
  <c r="B1027" i="18"/>
  <c r="N761" i="18"/>
  <c r="N773" i="18" s="1"/>
  <c r="M761" i="18"/>
  <c r="M773" i="18" s="1"/>
  <c r="L761" i="18"/>
  <c r="L773" i="18" s="1"/>
  <c r="K761" i="18"/>
  <c r="J761" i="18"/>
  <c r="J773" i="18" s="1"/>
  <c r="I761" i="18"/>
  <c r="I773" i="18" s="1"/>
  <c r="H761" i="18"/>
  <c r="H773" i="18" s="1"/>
  <c r="G761" i="18"/>
  <c r="G773" i="18" s="1"/>
  <c r="F761" i="18"/>
  <c r="F773" i="18" s="1"/>
  <c r="E761" i="18"/>
  <c r="E773" i="18" s="1"/>
  <c r="D761" i="18"/>
  <c r="D773" i="18" s="1"/>
  <c r="C761" i="18"/>
  <c r="B761" i="18"/>
  <c r="B773" i="18" s="1"/>
  <c r="N653" i="18"/>
  <c r="M653" i="18"/>
  <c r="L653" i="18"/>
  <c r="K653" i="18"/>
  <c r="J653" i="18"/>
  <c r="I653" i="18"/>
  <c r="H653" i="18"/>
  <c r="G653" i="18"/>
  <c r="B657" i="15"/>
  <c r="P987" i="18"/>
  <c r="P1095" i="18"/>
  <c r="P1084" i="18"/>
  <c r="P1075" i="18"/>
  <c r="P1068" i="18"/>
  <c r="P1064" i="18"/>
  <c r="P1027" i="18"/>
  <c r="P1000" i="18"/>
  <c r="P993" i="18"/>
  <c r="P980" i="18"/>
  <c r="P973" i="18"/>
  <c r="P929" i="18"/>
  <c r="P916" i="18"/>
  <c r="P912" i="18"/>
  <c r="P902" i="18"/>
  <c r="P864" i="18"/>
  <c r="P859" i="18"/>
  <c r="P850" i="18"/>
  <c r="P845" i="18"/>
  <c r="P785" i="18"/>
  <c r="P778" i="18"/>
  <c r="P736" i="18"/>
  <c r="P729" i="18"/>
  <c r="O1095" i="18"/>
  <c r="O1084" i="18"/>
  <c r="O1075" i="18"/>
  <c r="O1068" i="18"/>
  <c r="O1064" i="18"/>
  <c r="O993" i="18"/>
  <c r="O987" i="18"/>
  <c r="O929" i="18"/>
  <c r="O916" i="18"/>
  <c r="O912" i="18"/>
  <c r="O902" i="18"/>
  <c r="O864" i="18"/>
  <c r="O850" i="18"/>
  <c r="O785" i="18"/>
  <c r="O778" i="18"/>
  <c r="O772" i="18"/>
  <c r="O747" i="18"/>
  <c r="O741" i="18"/>
  <c r="O736" i="18"/>
  <c r="O729" i="18"/>
  <c r="O734" i="18" s="1"/>
  <c r="P702" i="18"/>
  <c r="P694" i="18"/>
  <c r="O694" i="18"/>
  <c r="P667" i="18"/>
  <c r="O667" i="18"/>
  <c r="P653" i="18"/>
  <c r="P641" i="18"/>
  <c r="O641" i="18"/>
  <c r="P631" i="18"/>
  <c r="O631" i="18"/>
  <c r="P626" i="18"/>
  <c r="O626" i="18"/>
  <c r="P622" i="18"/>
  <c r="O622" i="18"/>
  <c r="P613" i="18"/>
  <c r="O613" i="18"/>
  <c r="P597" i="18"/>
  <c r="O597" i="18"/>
  <c r="P593" i="18"/>
  <c r="O593" i="18"/>
  <c r="P553" i="18"/>
  <c r="O553" i="18"/>
  <c r="P549" i="18"/>
  <c r="O549" i="18"/>
  <c r="P527" i="18"/>
  <c r="O527" i="18"/>
  <c r="P522" i="18"/>
  <c r="O522" i="18"/>
  <c r="P449" i="18"/>
  <c r="O449" i="18"/>
  <c r="P416" i="18"/>
  <c r="O416" i="18"/>
  <c r="P406" i="18"/>
  <c r="O406" i="18"/>
  <c r="P399" i="18"/>
  <c r="O399" i="18"/>
  <c r="P394" i="18"/>
  <c r="O394" i="18"/>
  <c r="P389" i="18"/>
  <c r="O389" i="18"/>
  <c r="P384" i="18"/>
  <c r="O384" i="18"/>
  <c r="P363" i="18"/>
  <c r="O363" i="18"/>
  <c r="P354" i="18"/>
  <c r="O354" i="18"/>
  <c r="P349" i="18"/>
  <c r="O349" i="18"/>
  <c r="P345" i="18"/>
  <c r="O345" i="18"/>
  <c r="P328" i="18"/>
  <c r="O328" i="18"/>
  <c r="P317" i="18"/>
  <c r="O317" i="18"/>
  <c r="P303" i="18"/>
  <c r="O303" i="18"/>
  <c r="P299" i="18"/>
  <c r="O299" i="18"/>
  <c r="P289" i="18"/>
  <c r="O289" i="18"/>
  <c r="P255" i="18"/>
  <c r="O255" i="18"/>
  <c r="P234" i="18"/>
  <c r="O234" i="18"/>
  <c r="P230" i="18"/>
  <c r="O230" i="18"/>
  <c r="P226" i="18"/>
  <c r="O226" i="18"/>
  <c r="P222" i="18"/>
  <c r="O222" i="18"/>
  <c r="P204" i="18"/>
  <c r="O204" i="18"/>
  <c r="P189" i="18"/>
  <c r="O189" i="18"/>
  <c r="P179" i="18"/>
  <c r="O179" i="18"/>
  <c r="P170" i="18"/>
  <c r="O170" i="18"/>
  <c r="P165" i="18"/>
  <c r="O165" i="18"/>
  <c r="P159" i="18"/>
  <c r="O159" i="18"/>
  <c r="P152" i="18"/>
  <c r="O152" i="18"/>
  <c r="P148" i="18"/>
  <c r="O148" i="18"/>
  <c r="P144" i="18"/>
  <c r="O144" i="18"/>
  <c r="P140" i="18"/>
  <c r="O140" i="18"/>
  <c r="P136" i="18"/>
  <c r="O136" i="18"/>
  <c r="P132" i="18"/>
  <c r="O132" i="18"/>
  <c r="P106" i="18"/>
  <c r="O106" i="18"/>
  <c r="P93" i="18"/>
  <c r="O93" i="18"/>
  <c r="P87" i="18"/>
  <c r="O87" i="18"/>
  <c r="O80" i="18"/>
  <c r="O1088" i="18"/>
  <c r="O1039" i="18"/>
  <c r="O1005" i="18"/>
  <c r="O998" i="18"/>
  <c r="O991" i="18"/>
  <c r="O984" i="18"/>
  <c r="P920" i="18"/>
  <c r="O920" i="18"/>
  <c r="P871" i="18"/>
  <c r="O871" i="18"/>
  <c r="O699" i="18"/>
  <c r="O657" i="18"/>
  <c r="O645" i="18"/>
  <c r="O635" i="18"/>
  <c r="O630" i="18"/>
  <c r="O556" i="18"/>
  <c r="O475" i="18"/>
  <c r="O454" i="18"/>
  <c r="O414" i="18"/>
  <c r="O404" i="18"/>
  <c r="O359" i="18"/>
  <c r="P76" i="18"/>
  <c r="O76" i="18"/>
  <c r="L693" i="14"/>
  <c r="K693" i="14"/>
  <c r="L703" i="14"/>
  <c r="O1097" i="18" l="1"/>
  <c r="O702" i="18"/>
  <c r="O1000" i="18"/>
  <c r="O980" i="18"/>
  <c r="O845" i="18"/>
  <c r="O973" i="18"/>
  <c r="O653" i="18"/>
  <c r="O1027" i="18"/>
  <c r="O859" i="18"/>
  <c r="C773" i="18"/>
  <c r="B693" i="14"/>
  <c r="E183" i="1" l="1"/>
  <c r="E119" i="1"/>
  <c r="E120" i="1" s="1"/>
  <c r="E178" i="1"/>
  <c r="E135" i="1"/>
  <c r="E127" i="1"/>
  <c r="E80" i="1"/>
  <c r="E91" i="1"/>
  <c r="E171" i="1"/>
  <c r="N657" i="15"/>
  <c r="M657" i="15"/>
  <c r="L657" i="15"/>
  <c r="K657" i="15"/>
  <c r="J657" i="15"/>
  <c r="I657" i="15"/>
  <c r="H657" i="15"/>
  <c r="G657" i="15"/>
  <c r="F657" i="15"/>
  <c r="E657" i="15"/>
  <c r="D657" i="15"/>
  <c r="C657" i="15"/>
  <c r="E128" i="1" l="1"/>
  <c r="E185" i="1" s="1"/>
  <c r="N693" i="14"/>
  <c r="N649" i="14" s="1"/>
  <c r="M693" i="14"/>
  <c r="M649" i="14" s="1"/>
  <c r="L649" i="14"/>
  <c r="K649" i="14"/>
  <c r="J693" i="14"/>
  <c r="J649" i="14" s="1"/>
  <c r="I693" i="14"/>
  <c r="I649" i="14" s="1"/>
  <c r="H693" i="14"/>
  <c r="H649" i="14" s="1"/>
  <c r="G693" i="14"/>
  <c r="G649" i="14" s="1"/>
  <c r="F693" i="14"/>
  <c r="F649" i="14" s="1"/>
  <c r="E693" i="14"/>
  <c r="E649" i="14" s="1"/>
  <c r="D693" i="14"/>
  <c r="D649" i="14" s="1"/>
  <c r="C693" i="14"/>
  <c r="B649" i="14"/>
  <c r="C649" i="14" l="1"/>
  <c r="O693" i="14"/>
  <c r="O414" i="15"/>
  <c r="O649" i="14"/>
  <c r="O654" i="14" l="1"/>
  <c r="O646" i="14"/>
  <c r="O645" i="14"/>
  <c r="O1112" i="14" l="1"/>
  <c r="O1166" i="14"/>
  <c r="E1080" i="14" l="1"/>
  <c r="N1038" i="14"/>
  <c r="M1038" i="14"/>
  <c r="L1038" i="14"/>
  <c r="K1038" i="14"/>
  <c r="K1010" i="14" s="1"/>
  <c r="J1038" i="14"/>
  <c r="J1010" i="14" s="1"/>
  <c r="I1038" i="14"/>
  <c r="I1010" i="14" s="1"/>
  <c r="H1038" i="14"/>
  <c r="G1038" i="14"/>
  <c r="F1038" i="14"/>
  <c r="E1038" i="14"/>
  <c r="D1038" i="14"/>
  <c r="D1010" i="14" s="1"/>
  <c r="C1038" i="14"/>
  <c r="B1038" i="14"/>
  <c r="N708" i="15"/>
  <c r="M708" i="15"/>
  <c r="L708" i="15"/>
  <c r="K708" i="15"/>
  <c r="J708" i="15"/>
  <c r="I708" i="15"/>
  <c r="H708" i="15"/>
  <c r="G708" i="15"/>
  <c r="F708" i="15"/>
  <c r="E708" i="15"/>
  <c r="D708" i="15"/>
  <c r="C708" i="15"/>
  <c r="B708" i="15"/>
  <c r="N1011" i="15"/>
  <c r="M1011" i="15"/>
  <c r="L1011" i="15"/>
  <c r="K1011" i="15"/>
  <c r="J1011" i="15"/>
  <c r="I1011" i="15"/>
  <c r="H1011" i="15"/>
  <c r="G1011" i="15"/>
  <c r="F1011" i="15"/>
  <c r="E1011" i="15"/>
  <c r="D1011" i="15"/>
  <c r="C1011" i="15"/>
  <c r="B1011" i="15"/>
  <c r="N1010" i="14"/>
  <c r="M1010" i="14"/>
  <c r="L1010" i="14"/>
  <c r="M983" i="14"/>
  <c r="M864" i="14" s="1"/>
  <c r="L983" i="14"/>
  <c r="L864" i="14" s="1"/>
  <c r="M990" i="14"/>
  <c r="L990" i="14"/>
  <c r="N984" i="15"/>
  <c r="M984" i="15"/>
  <c r="L984" i="15"/>
  <c r="K984" i="15"/>
  <c r="J984" i="15"/>
  <c r="I984" i="15"/>
  <c r="H984" i="15"/>
  <c r="G984" i="15"/>
  <c r="F984" i="15"/>
  <c r="E984" i="15"/>
  <c r="D984" i="15"/>
  <c r="C984" i="15"/>
  <c r="B984" i="15"/>
  <c r="N991" i="15"/>
  <c r="M991" i="15"/>
  <c r="L991" i="15"/>
  <c r="K991" i="15"/>
  <c r="J991" i="15"/>
  <c r="I991" i="15"/>
  <c r="H991" i="15"/>
  <c r="G991" i="15"/>
  <c r="F991" i="15"/>
  <c r="E991" i="15"/>
  <c r="D991" i="15"/>
  <c r="C991" i="15"/>
  <c r="B991" i="15"/>
  <c r="N851" i="15"/>
  <c r="M851" i="15"/>
  <c r="L851" i="15"/>
  <c r="K851" i="15"/>
  <c r="J851" i="15"/>
  <c r="I851" i="15"/>
  <c r="H851" i="15"/>
  <c r="G851" i="15"/>
  <c r="F851" i="15"/>
  <c r="E851" i="15"/>
  <c r="D851" i="15"/>
  <c r="C851" i="15"/>
  <c r="B851" i="15"/>
  <c r="N865" i="15"/>
  <c r="M865" i="15"/>
  <c r="L865" i="15"/>
  <c r="K865" i="15"/>
  <c r="J865" i="15"/>
  <c r="I865" i="15"/>
  <c r="H865" i="15"/>
  <c r="G865" i="15"/>
  <c r="F865" i="15"/>
  <c r="E865" i="15"/>
  <c r="D865" i="15"/>
  <c r="C865" i="15"/>
  <c r="B865" i="15"/>
  <c r="N1039" i="15"/>
  <c r="M1039" i="15"/>
  <c r="L1039" i="15"/>
  <c r="K1039" i="15"/>
  <c r="J1039" i="15"/>
  <c r="I1039" i="15"/>
  <c r="H1039" i="15"/>
  <c r="G1039" i="15"/>
  <c r="F1039" i="15"/>
  <c r="E1039" i="15"/>
  <c r="D1039" i="15"/>
  <c r="C1039" i="15"/>
  <c r="B1039" i="15"/>
  <c r="N767" i="15"/>
  <c r="N779" i="15" s="1"/>
  <c r="M767" i="15"/>
  <c r="M779" i="15" s="1"/>
  <c r="L767" i="15"/>
  <c r="L779" i="15" s="1"/>
  <c r="K767" i="15"/>
  <c r="K779" i="15" s="1"/>
  <c r="J767" i="15"/>
  <c r="J779" i="15" s="1"/>
  <c r="I767" i="15"/>
  <c r="I779" i="15" s="1"/>
  <c r="H767" i="15"/>
  <c r="H779" i="15" s="1"/>
  <c r="G767" i="15"/>
  <c r="G779" i="15" s="1"/>
  <c r="F767" i="15"/>
  <c r="F779" i="15" s="1"/>
  <c r="E767" i="15"/>
  <c r="E779" i="15" s="1"/>
  <c r="D767" i="15"/>
  <c r="D779" i="15" s="1"/>
  <c r="C767" i="15"/>
  <c r="C779" i="15" s="1"/>
  <c r="B767" i="15"/>
  <c r="B779" i="15" s="1"/>
  <c r="O764" i="14"/>
  <c r="O87" i="14"/>
  <c r="E23" i="1" l="1"/>
  <c r="E32" i="1"/>
  <c r="E37" i="1" s="1"/>
  <c r="J990" i="14"/>
  <c r="J983" i="14"/>
  <c r="J864" i="14" s="1"/>
  <c r="J850" i="14"/>
  <c r="I990" i="14"/>
  <c r="I983" i="14"/>
  <c r="I864" i="14" s="1"/>
  <c r="L850" i="14"/>
  <c r="K990" i="14"/>
  <c r="K983" i="14"/>
  <c r="K864" i="14" s="1"/>
  <c r="M850" i="14"/>
  <c r="N983" i="14"/>
  <c r="N864" i="14" s="1"/>
  <c r="B1010" i="14"/>
  <c r="B990" i="14" s="1"/>
  <c r="G1010" i="14"/>
  <c r="N990" i="14"/>
  <c r="B983" i="14"/>
  <c r="B864" i="14" s="1"/>
  <c r="E1010" i="14"/>
  <c r="E990" i="14" s="1"/>
  <c r="H1010" i="14"/>
  <c r="O1010" i="14" s="1"/>
  <c r="D983" i="14"/>
  <c r="D864" i="14" s="1"/>
  <c r="D990" i="14"/>
  <c r="D850" i="14" s="1"/>
  <c r="C1010" i="14"/>
  <c r="C990" i="14" s="1"/>
  <c r="F1010" i="14"/>
  <c r="F990" i="14" s="1"/>
  <c r="P1088" i="15"/>
  <c r="P1081" i="15"/>
  <c r="P1077" i="15"/>
  <c r="P1039" i="15"/>
  <c r="P1011" i="15"/>
  <c r="P1004" i="15"/>
  <c r="P991" i="15"/>
  <c r="P984" i="15"/>
  <c r="P938" i="15"/>
  <c r="P924" i="15"/>
  <c r="P920" i="15"/>
  <c r="P909" i="15"/>
  <c r="P871" i="15"/>
  <c r="P865" i="15"/>
  <c r="P856" i="15"/>
  <c r="P851" i="15"/>
  <c r="P791" i="15"/>
  <c r="P784" i="15"/>
  <c r="P779" i="15"/>
  <c r="P742" i="15"/>
  <c r="P708" i="15"/>
  <c r="O1108" i="15"/>
  <c r="O1097" i="15"/>
  <c r="O1088" i="15"/>
  <c r="O1081" i="15"/>
  <c r="O1077" i="15"/>
  <c r="O1039" i="15"/>
  <c r="O1011" i="15"/>
  <c r="O1004" i="15"/>
  <c r="O998" i="15"/>
  <c r="O991" i="15"/>
  <c r="O984" i="15"/>
  <c r="O938" i="15"/>
  <c r="O924" i="15"/>
  <c r="O920" i="15"/>
  <c r="O909" i="15"/>
  <c r="O871" i="15"/>
  <c r="O865" i="15"/>
  <c r="O856" i="15"/>
  <c r="O851" i="15"/>
  <c r="O791" i="15"/>
  <c r="O784" i="15"/>
  <c r="O779" i="15"/>
  <c r="O742" i="15"/>
  <c r="O735" i="15"/>
  <c r="O708" i="15"/>
  <c r="P700" i="15"/>
  <c r="O700" i="15"/>
  <c r="P671" i="15"/>
  <c r="O671" i="15"/>
  <c r="P657" i="15"/>
  <c r="O657" i="15"/>
  <c r="P645" i="15"/>
  <c r="O645" i="15"/>
  <c r="P635" i="15"/>
  <c r="O635" i="15"/>
  <c r="P630" i="15"/>
  <c r="O630" i="15"/>
  <c r="P626" i="15"/>
  <c r="O626" i="15"/>
  <c r="P617" i="15"/>
  <c r="O617" i="15"/>
  <c r="P601" i="15"/>
  <c r="O601" i="15"/>
  <c r="P597" i="15"/>
  <c r="O597" i="15"/>
  <c r="P556" i="15"/>
  <c r="O556" i="15"/>
  <c r="P552" i="15"/>
  <c r="O552" i="15"/>
  <c r="P530" i="15"/>
  <c r="O530" i="15"/>
  <c r="P525" i="15"/>
  <c r="O525" i="15"/>
  <c r="O518" i="15"/>
  <c r="O506" i="15"/>
  <c r="O478" i="15"/>
  <c r="O475" i="15"/>
  <c r="P454" i="15"/>
  <c r="O454" i="15"/>
  <c r="P421" i="15"/>
  <c r="O421" i="15"/>
  <c r="P411" i="15"/>
  <c r="O411" i="15"/>
  <c r="P404" i="15"/>
  <c r="O404" i="15"/>
  <c r="P399" i="15"/>
  <c r="O399" i="15"/>
  <c r="P394" i="15"/>
  <c r="O394" i="15"/>
  <c r="P389" i="15"/>
  <c r="O389" i="15"/>
  <c r="P368" i="15"/>
  <c r="O368" i="15"/>
  <c r="P359" i="15"/>
  <c r="O359" i="15"/>
  <c r="P354" i="15"/>
  <c r="O354" i="15"/>
  <c r="P350" i="15"/>
  <c r="O350" i="15"/>
  <c r="P333" i="15"/>
  <c r="O333" i="15"/>
  <c r="P322" i="15"/>
  <c r="O322" i="15"/>
  <c r="P308" i="15"/>
  <c r="O308" i="15"/>
  <c r="P304" i="15"/>
  <c r="O304" i="15"/>
  <c r="P294" i="15"/>
  <c r="O294" i="15"/>
  <c r="P260" i="15"/>
  <c r="O260" i="15"/>
  <c r="P238" i="15"/>
  <c r="O238" i="15"/>
  <c r="P234" i="15"/>
  <c r="O234" i="15"/>
  <c r="P230" i="15"/>
  <c r="O230" i="15"/>
  <c r="P226" i="15"/>
  <c r="O226" i="15"/>
  <c r="P206" i="15"/>
  <c r="O206" i="15"/>
  <c r="P190" i="15"/>
  <c r="O190" i="15"/>
  <c r="P180" i="15"/>
  <c r="O180" i="15"/>
  <c r="P171" i="15"/>
  <c r="O171" i="15"/>
  <c r="P166" i="15"/>
  <c r="O166" i="15"/>
  <c r="P160" i="15"/>
  <c r="O160" i="15"/>
  <c r="P153" i="15"/>
  <c r="O153" i="15"/>
  <c r="P149" i="15"/>
  <c r="O149" i="15"/>
  <c r="P145" i="15"/>
  <c r="O145" i="15"/>
  <c r="P141" i="15"/>
  <c r="O141" i="15"/>
  <c r="P137" i="15"/>
  <c r="O137" i="15"/>
  <c r="P133" i="15"/>
  <c r="O133" i="15"/>
  <c r="P106" i="15"/>
  <c r="O106" i="15"/>
  <c r="P93" i="15"/>
  <c r="O93" i="15"/>
  <c r="P87" i="15"/>
  <c r="O87" i="15"/>
  <c r="O80" i="15"/>
  <c r="O509" i="14"/>
  <c r="O510" i="14"/>
  <c r="O511" i="14"/>
  <c r="O512" i="14"/>
  <c r="O513" i="14"/>
  <c r="O498" i="14"/>
  <c r="O499" i="14"/>
  <c r="O500" i="14"/>
  <c r="O501" i="14"/>
  <c r="O502" i="14"/>
  <c r="O503" i="14"/>
  <c r="O504" i="14"/>
  <c r="O505" i="14"/>
  <c r="O506" i="14"/>
  <c r="O497" i="14"/>
  <c r="O449" i="14"/>
  <c r="O450" i="14"/>
  <c r="O451" i="14"/>
  <c r="O452" i="14"/>
  <c r="O453" i="14"/>
  <c r="O454" i="14"/>
  <c r="O455" i="14"/>
  <c r="O456" i="14"/>
  <c r="O457" i="14"/>
  <c r="O458" i="14"/>
  <c r="O459" i="14"/>
  <c r="O460" i="14"/>
  <c r="O461" i="14"/>
  <c r="O462" i="14"/>
  <c r="O463" i="14"/>
  <c r="O464" i="14"/>
  <c r="O466" i="14"/>
  <c r="O467" i="14"/>
  <c r="O469" i="14"/>
  <c r="O470" i="14"/>
  <c r="O471" i="14"/>
  <c r="O472" i="14"/>
  <c r="O473" i="14"/>
  <c r="O474" i="14"/>
  <c r="O475" i="14"/>
  <c r="O476" i="14"/>
  <c r="O477" i="14"/>
  <c r="O478" i="14"/>
  <c r="O479" i="14"/>
  <c r="O480" i="14"/>
  <c r="O481" i="14"/>
  <c r="O482" i="14"/>
  <c r="O483" i="14"/>
  <c r="O484" i="14"/>
  <c r="O485" i="14"/>
  <c r="O486" i="14"/>
  <c r="O487" i="14"/>
  <c r="O488" i="14"/>
  <c r="O489" i="14"/>
  <c r="O490" i="14"/>
  <c r="O491" i="14"/>
  <c r="O492" i="14"/>
  <c r="O493" i="14"/>
  <c r="O494" i="14"/>
  <c r="O448" i="14"/>
  <c r="P76" i="15"/>
  <c r="O76" i="15"/>
  <c r="P1092" i="14"/>
  <c r="P1085" i="14"/>
  <c r="P1080" i="14"/>
  <c r="P1038" i="14"/>
  <c r="P1010" i="14"/>
  <c r="P1003" i="14"/>
  <c r="P990" i="14"/>
  <c r="P983" i="14"/>
  <c r="P937" i="14"/>
  <c r="P923" i="14"/>
  <c r="P919" i="14"/>
  <c r="P908" i="14"/>
  <c r="P870" i="14"/>
  <c r="P864" i="14"/>
  <c r="P855" i="14"/>
  <c r="P850" i="14"/>
  <c r="P789" i="14"/>
  <c r="P782" i="14"/>
  <c r="P777" i="14"/>
  <c r="P740" i="14"/>
  <c r="P703" i="14"/>
  <c r="O1101" i="14"/>
  <c r="O1092" i="14"/>
  <c r="O1085" i="14"/>
  <c r="O1080" i="14"/>
  <c r="O1038" i="14"/>
  <c r="O1003" i="14"/>
  <c r="O997" i="14"/>
  <c r="O937" i="14"/>
  <c r="O923" i="14"/>
  <c r="O919" i="14"/>
  <c r="O908" i="14"/>
  <c r="O870" i="14"/>
  <c r="O855" i="14"/>
  <c r="O789" i="14"/>
  <c r="O782" i="14"/>
  <c r="O776" i="14"/>
  <c r="O751" i="14"/>
  <c r="O745" i="14"/>
  <c r="O740" i="14"/>
  <c r="O733" i="14"/>
  <c r="P693" i="14"/>
  <c r="P663" i="14"/>
  <c r="O663" i="14"/>
  <c r="P649" i="14"/>
  <c r="P637" i="14"/>
  <c r="O637" i="14"/>
  <c r="P627" i="14"/>
  <c r="O627" i="14"/>
  <c r="P622" i="14"/>
  <c r="O622" i="14"/>
  <c r="P618" i="14"/>
  <c r="O618" i="14"/>
  <c r="P609" i="14"/>
  <c r="O609" i="14"/>
  <c r="P593" i="14"/>
  <c r="O593" i="14"/>
  <c r="P589" i="14"/>
  <c r="O589" i="14"/>
  <c r="P546" i="14"/>
  <c r="O546" i="14"/>
  <c r="P542" i="14"/>
  <c r="O542" i="14"/>
  <c r="P519" i="14"/>
  <c r="O519" i="14"/>
  <c r="P514" i="14"/>
  <c r="O514" i="14"/>
  <c r="O507" i="14"/>
  <c r="O495" i="14"/>
  <c r="P439" i="14"/>
  <c r="O439" i="14"/>
  <c r="P410" i="14"/>
  <c r="O410" i="14"/>
  <c r="P400" i="14"/>
  <c r="O400" i="14"/>
  <c r="P393" i="14"/>
  <c r="O393" i="14"/>
  <c r="P388" i="14"/>
  <c r="O388" i="14"/>
  <c r="P383" i="14"/>
  <c r="O383" i="14"/>
  <c r="P378" i="14"/>
  <c r="O378" i="14"/>
  <c r="P356" i="14"/>
  <c r="O356" i="14"/>
  <c r="P347" i="14"/>
  <c r="O347" i="14"/>
  <c r="P341" i="14"/>
  <c r="O341" i="14"/>
  <c r="P337" i="14"/>
  <c r="O337" i="14"/>
  <c r="P320" i="14"/>
  <c r="O320" i="14"/>
  <c r="P309" i="14"/>
  <c r="O309" i="14"/>
  <c r="P295" i="14"/>
  <c r="O295" i="14"/>
  <c r="P291" i="14"/>
  <c r="O291" i="14"/>
  <c r="P281" i="14"/>
  <c r="O281" i="14"/>
  <c r="P251" i="14"/>
  <c r="O251" i="14"/>
  <c r="P229" i="14"/>
  <c r="O229" i="14"/>
  <c r="P225" i="14"/>
  <c r="O225" i="14"/>
  <c r="P221" i="14"/>
  <c r="O221" i="14"/>
  <c r="P217" i="14"/>
  <c r="O217" i="14"/>
  <c r="P195" i="14"/>
  <c r="O195" i="14"/>
  <c r="P179" i="14"/>
  <c r="O179" i="14"/>
  <c r="P173" i="14"/>
  <c r="O173" i="14"/>
  <c r="P164" i="14"/>
  <c r="O164" i="14"/>
  <c r="P159" i="14"/>
  <c r="O159" i="14"/>
  <c r="P153" i="14"/>
  <c r="O153" i="14"/>
  <c r="P149" i="14"/>
  <c r="O149" i="14"/>
  <c r="P145" i="14"/>
  <c r="O145" i="14"/>
  <c r="P141" i="14"/>
  <c r="O141" i="14"/>
  <c r="P137" i="14"/>
  <c r="O137" i="14"/>
  <c r="P133" i="14"/>
  <c r="O133" i="14"/>
  <c r="P129" i="14"/>
  <c r="O129" i="14"/>
  <c r="P106" i="14"/>
  <c r="O106" i="14"/>
  <c r="P93" i="14"/>
  <c r="O93" i="14"/>
  <c r="P87" i="14"/>
  <c r="O80" i="14"/>
  <c r="O1034" i="14"/>
  <c r="O1030" i="14"/>
  <c r="O1029" i="14"/>
  <c r="O1028" i="14"/>
  <c r="O1027" i="14"/>
  <c r="O1026" i="14"/>
  <c r="O1025" i="14"/>
  <c r="O1024" i="14"/>
  <c r="O1023" i="14"/>
  <c r="O1020" i="14"/>
  <c r="O1019" i="14"/>
  <c r="O1018" i="14"/>
  <c r="O1017" i="14"/>
  <c r="O1016" i="14"/>
  <c r="O1015" i="14"/>
  <c r="O1014" i="14"/>
  <c r="P1011" i="14"/>
  <c r="O1008" i="14"/>
  <c r="O1007" i="14"/>
  <c r="O1006" i="14"/>
  <c r="O1002" i="14"/>
  <c r="P999" i="14"/>
  <c r="O996" i="14"/>
  <c r="O995" i="14"/>
  <c r="O994" i="14"/>
  <c r="O993" i="14"/>
  <c r="O988" i="14"/>
  <c r="O987" i="14"/>
  <c r="O986" i="14"/>
  <c r="O982" i="14"/>
  <c r="O981" i="14"/>
  <c r="O980" i="14"/>
  <c r="O979" i="14"/>
  <c r="O978" i="14"/>
  <c r="O977" i="14"/>
  <c r="O976" i="14"/>
  <c r="O975" i="14"/>
  <c r="O974" i="14"/>
  <c r="O973" i="14"/>
  <c r="O972" i="14"/>
  <c r="O971" i="14"/>
  <c r="O970" i="14"/>
  <c r="O969" i="14"/>
  <c r="O968" i="14"/>
  <c r="O967" i="14"/>
  <c r="O966" i="14"/>
  <c r="O965" i="14"/>
  <c r="O962" i="14"/>
  <c r="O961" i="14"/>
  <c r="O960" i="14"/>
  <c r="O959" i="14"/>
  <c r="O958" i="14"/>
  <c r="O957" i="14"/>
  <c r="O956" i="14"/>
  <c r="O955" i="14"/>
  <c r="O954" i="14"/>
  <c r="O953" i="14"/>
  <c r="O952" i="14"/>
  <c r="O951" i="14"/>
  <c r="O950" i="14"/>
  <c r="O949" i="14"/>
  <c r="O989" i="14"/>
  <c r="O948" i="14"/>
  <c r="O947" i="14"/>
  <c r="O946" i="14"/>
  <c r="O945" i="14"/>
  <c r="O944" i="14"/>
  <c r="O943" i="14"/>
  <c r="O942" i="14"/>
  <c r="O941" i="14"/>
  <c r="P938" i="14"/>
  <c r="O936" i="14"/>
  <c r="O935" i="14"/>
  <c r="O932" i="14"/>
  <c r="O931" i="14"/>
  <c r="O930" i="14"/>
  <c r="O927" i="14"/>
  <c r="O926" i="14"/>
  <c r="P921" i="14"/>
  <c r="O918" i="14"/>
  <c r="O915" i="14"/>
  <c r="O914" i="14"/>
  <c r="O913" i="14"/>
  <c r="O912" i="14"/>
  <c r="O911" i="14"/>
  <c r="O907" i="14"/>
  <c r="O906" i="14"/>
  <c r="O905" i="14"/>
  <c r="O904" i="14"/>
  <c r="O903" i="14"/>
  <c r="O902" i="14"/>
  <c r="O901" i="14"/>
  <c r="O900" i="14"/>
  <c r="O899" i="14"/>
  <c r="O898" i="14"/>
  <c r="O897" i="14"/>
  <c r="O896" i="14"/>
  <c r="O895" i="14"/>
  <c r="O894" i="14"/>
  <c r="O893" i="14"/>
  <c r="O892" i="14"/>
  <c r="O891" i="14"/>
  <c r="O890" i="14"/>
  <c r="O889" i="14"/>
  <c r="O888" i="14"/>
  <c r="O887" i="14"/>
  <c r="O886" i="14"/>
  <c r="O885" i="14"/>
  <c r="O884" i="14"/>
  <c r="O883" i="14"/>
  <c r="O882" i="14"/>
  <c r="O881" i="14"/>
  <c r="O880" i="14"/>
  <c r="O879" i="14"/>
  <c r="O878" i="14"/>
  <c r="O877" i="14"/>
  <c r="O874" i="14"/>
  <c r="O873" i="14"/>
  <c r="O869" i="14"/>
  <c r="O868" i="14"/>
  <c r="O867" i="14"/>
  <c r="O860" i="14"/>
  <c r="O859" i="14"/>
  <c r="P856" i="14"/>
  <c r="O854" i="14"/>
  <c r="O853" i="14"/>
  <c r="O847" i="14"/>
  <c r="O846" i="14"/>
  <c r="O845" i="14"/>
  <c r="O844" i="14"/>
  <c r="O843" i="14"/>
  <c r="O842" i="14"/>
  <c r="O841" i="14"/>
  <c r="O840" i="14"/>
  <c r="O839" i="14"/>
  <c r="O838" i="14"/>
  <c r="O837" i="14"/>
  <c r="O836" i="14"/>
  <c r="O835" i="14"/>
  <c r="O834" i="14"/>
  <c r="O863" i="14"/>
  <c r="O833" i="14"/>
  <c r="O832" i="14"/>
  <c r="O831" i="14"/>
  <c r="O830" i="14"/>
  <c r="O829" i="14"/>
  <c r="O828" i="14"/>
  <c r="O827" i="14"/>
  <c r="O826" i="14"/>
  <c r="O825" i="14"/>
  <c r="O824" i="14"/>
  <c r="O823" i="14"/>
  <c r="O822" i="14"/>
  <c r="O821" i="14"/>
  <c r="O820" i="14"/>
  <c r="O819" i="14"/>
  <c r="O818" i="14"/>
  <c r="O817" i="14"/>
  <c r="O816" i="14"/>
  <c r="O815" i="14"/>
  <c r="O814" i="14"/>
  <c r="O811" i="14"/>
  <c r="O810" i="14"/>
  <c r="O809" i="14"/>
  <c r="O806" i="14"/>
  <c r="O805" i="14"/>
  <c r="O804" i="14"/>
  <c r="O803" i="14"/>
  <c r="O802" i="14"/>
  <c r="O801" i="14"/>
  <c r="O798" i="14"/>
  <c r="O797" i="14"/>
  <c r="O796" i="14"/>
  <c r="O793" i="14"/>
  <c r="O792" i="14"/>
  <c r="O788" i="14"/>
  <c r="O787" i="14"/>
  <c r="O786" i="14"/>
  <c r="O785" i="14"/>
  <c r="O781" i="14"/>
  <c r="O780" i="14"/>
  <c r="O775" i="14"/>
  <c r="O774" i="14"/>
  <c r="O773" i="14"/>
  <c r="O772" i="14"/>
  <c r="O771" i="14"/>
  <c r="O770" i="14"/>
  <c r="O769" i="14"/>
  <c r="O768" i="14"/>
  <c r="O767" i="14"/>
  <c r="O763" i="14"/>
  <c r="O762" i="14"/>
  <c r="O761" i="14"/>
  <c r="O760" i="14"/>
  <c r="O759" i="14"/>
  <c r="O758" i="14"/>
  <c r="O757" i="14"/>
  <c r="O756" i="14"/>
  <c r="O755" i="14"/>
  <c r="O754" i="14"/>
  <c r="O753" i="14"/>
  <c r="O750" i="14"/>
  <c r="O749" i="14"/>
  <c r="O748" i="14"/>
  <c r="O747" i="14"/>
  <c r="O744" i="14"/>
  <c r="O743" i="14"/>
  <c r="O739" i="14"/>
  <c r="O738" i="14"/>
  <c r="O732" i="14"/>
  <c r="O731" i="14"/>
  <c r="O728" i="14"/>
  <c r="O727" i="14"/>
  <c r="O724" i="14"/>
  <c r="O723" i="14"/>
  <c r="O722" i="14"/>
  <c r="O721" i="14"/>
  <c r="O720" i="14"/>
  <c r="O719" i="14"/>
  <c r="O718" i="14"/>
  <c r="O717" i="14"/>
  <c r="O716" i="14"/>
  <c r="O715" i="14"/>
  <c r="O714" i="14"/>
  <c r="O712" i="14"/>
  <c r="O711" i="14"/>
  <c r="O710" i="14"/>
  <c r="O709" i="14"/>
  <c r="O708" i="14"/>
  <c r="O707" i="14"/>
  <c r="O706" i="14"/>
  <c r="O702" i="14"/>
  <c r="O700" i="14"/>
  <c r="O1009" i="14"/>
  <c r="O699" i="14"/>
  <c r="O697" i="14"/>
  <c r="O690" i="14"/>
  <c r="O689" i="14"/>
  <c r="O688" i="14"/>
  <c r="O687" i="14"/>
  <c r="O684" i="14"/>
  <c r="O683" i="14"/>
  <c r="O682" i="14"/>
  <c r="O681" i="14"/>
  <c r="O680" i="14"/>
  <c r="O679" i="14"/>
  <c r="O678" i="14"/>
  <c r="O698" i="14"/>
  <c r="O677" i="14"/>
  <c r="O676" i="14"/>
  <c r="O675" i="14"/>
  <c r="O674" i="14"/>
  <c r="O673" i="14"/>
  <c r="O672" i="14"/>
  <c r="O671" i="14"/>
  <c r="O670" i="14"/>
  <c r="O669" i="14"/>
  <c r="O668" i="14"/>
  <c r="O667" i="14"/>
  <c r="O666" i="14"/>
  <c r="O662" i="14"/>
  <c r="O661" i="14"/>
  <c r="O660" i="14"/>
  <c r="O659" i="14"/>
  <c r="O656" i="14"/>
  <c r="O655" i="14"/>
  <c r="O648" i="14"/>
  <c r="O647" i="14"/>
  <c r="O644" i="14"/>
  <c r="O643" i="14"/>
  <c r="O641" i="14"/>
  <c r="O640" i="14"/>
  <c r="O639" i="14"/>
  <c r="O636" i="14"/>
  <c r="O635" i="14"/>
  <c r="O632" i="14"/>
  <c r="O631" i="14"/>
  <c r="O630" i="14"/>
  <c r="O626" i="14"/>
  <c r="O625" i="14"/>
  <c r="O621" i="14"/>
  <c r="O617" i="14"/>
  <c r="O611" i="14"/>
  <c r="O608" i="14"/>
  <c r="O607" i="14"/>
  <c r="O606" i="14"/>
  <c r="O605" i="14"/>
  <c r="O604" i="14"/>
  <c r="O603" i="14"/>
  <c r="O602" i="14"/>
  <c r="O599" i="14"/>
  <c r="O598" i="14"/>
  <c r="O597" i="14"/>
  <c r="P594" i="14"/>
  <c r="P590" i="14"/>
  <c r="O581" i="14"/>
  <c r="O580" i="14"/>
  <c r="O579" i="14"/>
  <c r="O578" i="14"/>
  <c r="O577" i="14"/>
  <c r="O576" i="14"/>
  <c r="O575" i="14"/>
  <c r="O574" i="14"/>
  <c r="O573" i="14"/>
  <c r="O572" i="14"/>
  <c r="O571" i="14"/>
  <c r="O570" i="14"/>
  <c r="O566" i="14"/>
  <c r="O565" i="14"/>
  <c r="O562" i="14"/>
  <c r="O561" i="14"/>
  <c r="O560" i="14"/>
  <c r="O559" i="14"/>
  <c r="O558" i="14"/>
  <c r="O557" i="14"/>
  <c r="O556" i="14"/>
  <c r="O555" i="14"/>
  <c r="O554" i="14"/>
  <c r="O553" i="14"/>
  <c r="O552" i="14"/>
  <c r="O551" i="14"/>
  <c r="O550" i="14"/>
  <c r="O549" i="14"/>
  <c r="O545" i="14"/>
  <c r="O541" i="14"/>
  <c r="O540" i="14"/>
  <c r="O539" i="14"/>
  <c r="O538" i="14"/>
  <c r="O537" i="14"/>
  <c r="O536" i="14"/>
  <c r="O535" i="14"/>
  <c r="O534" i="14"/>
  <c r="O533" i="14"/>
  <c r="O532" i="14"/>
  <c r="O531" i="14"/>
  <c r="O530" i="14"/>
  <c r="O529" i="14"/>
  <c r="O526" i="14"/>
  <c r="O525" i="14"/>
  <c r="O522" i="14"/>
  <c r="O518" i="14"/>
  <c r="O517" i="14"/>
  <c r="O508" i="14"/>
  <c r="P496" i="14"/>
  <c r="O447" i="14"/>
  <c r="O446" i="14"/>
  <c r="O445" i="14"/>
  <c r="O444" i="14"/>
  <c r="O443" i="14"/>
  <c r="O442" i="14"/>
  <c r="O438" i="14"/>
  <c r="O437" i="14"/>
  <c r="O436" i="14"/>
  <c r="O435" i="14"/>
  <c r="O432" i="14"/>
  <c r="O431" i="14"/>
  <c r="O430" i="14"/>
  <c r="O429" i="14"/>
  <c r="O428" i="14"/>
  <c r="O427" i="14"/>
  <c r="O426" i="14"/>
  <c r="O425" i="14"/>
  <c r="O424" i="14"/>
  <c r="O423" i="14"/>
  <c r="O422" i="14"/>
  <c r="O421" i="14"/>
  <c r="O420" i="14"/>
  <c r="O419" i="14"/>
  <c r="O418" i="14"/>
  <c r="O417" i="14"/>
  <c r="O416" i="14"/>
  <c r="O415" i="14"/>
  <c r="O414" i="14"/>
  <c r="O413" i="14"/>
  <c r="O409" i="14"/>
  <c r="O408" i="14"/>
  <c r="O407" i="14"/>
  <c r="O403" i="14"/>
  <c r="O397" i="14"/>
  <c r="O396" i="14"/>
  <c r="O392" i="14"/>
  <c r="O386" i="14"/>
  <c r="O381" i="14"/>
  <c r="O376" i="14"/>
  <c r="O375" i="14"/>
  <c r="O374" i="14"/>
  <c r="O371" i="14"/>
  <c r="O370" i="14"/>
  <c r="O369" i="14"/>
  <c r="O368" i="14"/>
  <c r="O367" i="14"/>
  <c r="O366" i="14"/>
  <c r="O365" i="14"/>
  <c r="O364" i="14"/>
  <c r="O363" i="14"/>
  <c r="O362" i="14"/>
  <c r="O361" i="14"/>
  <c r="O360" i="14"/>
  <c r="O359" i="14"/>
  <c r="O355" i="14"/>
  <c r="O354" i="14"/>
  <c r="O351" i="14"/>
  <c r="O350" i="14"/>
  <c r="O346" i="14"/>
  <c r="O345" i="14"/>
  <c r="P342" i="14"/>
  <c r="O340" i="14"/>
  <c r="O336" i="14"/>
  <c r="O333" i="14"/>
  <c r="O332" i="14"/>
  <c r="O331" i="14"/>
  <c r="O330" i="14"/>
  <c r="O329" i="14"/>
  <c r="O328" i="14"/>
  <c r="O327" i="14"/>
  <c r="O326" i="14"/>
  <c r="O325" i="14"/>
  <c r="O324" i="14"/>
  <c r="O323" i="14"/>
  <c r="O319" i="14"/>
  <c r="O316" i="14"/>
  <c r="O315" i="14"/>
  <c r="O314" i="14"/>
  <c r="O313" i="14"/>
  <c r="O312" i="14"/>
  <c r="O306" i="14"/>
  <c r="O305" i="14"/>
  <c r="O304" i="14"/>
  <c r="O303" i="14"/>
  <c r="O302" i="14"/>
  <c r="O301" i="14"/>
  <c r="O300" i="14"/>
  <c r="O299" i="14"/>
  <c r="O298" i="14"/>
  <c r="P292" i="14"/>
  <c r="O288" i="14"/>
  <c r="O287" i="14"/>
  <c r="O286" i="14"/>
  <c r="O285" i="14"/>
  <c r="O284" i="14"/>
  <c r="O279" i="14"/>
  <c r="O278" i="14"/>
  <c r="O277" i="14"/>
  <c r="O276" i="14"/>
  <c r="O275" i="14"/>
  <c r="O274" i="14"/>
  <c r="O273" i="14"/>
  <c r="O272" i="14"/>
  <c r="O271" i="14"/>
  <c r="O270" i="14"/>
  <c r="O269" i="14"/>
  <c r="O268" i="14"/>
  <c r="O267" i="14"/>
  <c r="O266" i="14"/>
  <c r="O265" i="14"/>
  <c r="O264" i="14"/>
  <c r="O263" i="14"/>
  <c r="O262" i="14"/>
  <c r="O261" i="14"/>
  <c r="O260" i="14"/>
  <c r="O259" i="14"/>
  <c r="O258" i="14"/>
  <c r="O257" i="14"/>
  <c r="O256" i="14"/>
  <c r="O255" i="14"/>
  <c r="O254" i="14"/>
  <c r="O250" i="14"/>
  <c r="O249" i="14"/>
  <c r="O246" i="14"/>
  <c r="O245" i="14"/>
  <c r="O244" i="14"/>
  <c r="O243" i="14"/>
  <c r="O242" i="14"/>
  <c r="O241" i="14"/>
  <c r="O240" i="14"/>
  <c r="O239" i="14"/>
  <c r="O238" i="14"/>
  <c r="O237" i="14"/>
  <c r="O236" i="14"/>
  <c r="O235" i="14"/>
  <c r="O234" i="14"/>
  <c r="O233" i="14"/>
  <c r="O232" i="14"/>
  <c r="O228" i="14"/>
  <c r="O224" i="14"/>
  <c r="O220" i="14"/>
  <c r="O216" i="14"/>
  <c r="O213" i="14"/>
  <c r="O212" i="14"/>
  <c r="O211" i="14"/>
  <c r="O210" i="14"/>
  <c r="O209" i="14"/>
  <c r="O208" i="14"/>
  <c r="O207" i="14"/>
  <c r="O206" i="14"/>
  <c r="O205" i="14"/>
  <c r="O204" i="14"/>
  <c r="O203" i="14"/>
  <c r="O202" i="14"/>
  <c r="O201" i="14"/>
  <c r="O200" i="14"/>
  <c r="O199" i="14"/>
  <c r="O198" i="14"/>
  <c r="O194" i="14"/>
  <c r="O193" i="14"/>
  <c r="O192" i="14"/>
  <c r="O191" i="14"/>
  <c r="O190" i="14"/>
  <c r="O189" i="14"/>
  <c r="O188" i="14"/>
  <c r="O187" i="14"/>
  <c r="O186" i="14"/>
  <c r="O185" i="14"/>
  <c r="O182" i="14"/>
  <c r="O178" i="14"/>
  <c r="O177" i="14"/>
  <c r="O176" i="14"/>
  <c r="O172" i="14"/>
  <c r="O171" i="14"/>
  <c r="O170" i="14"/>
  <c r="O163" i="14"/>
  <c r="O162" i="14"/>
  <c r="O158" i="14"/>
  <c r="O157" i="14"/>
  <c r="O156" i="14"/>
  <c r="O75" i="14"/>
  <c r="O76" i="14"/>
  <c r="P76" i="14"/>
  <c r="O83" i="14"/>
  <c r="O84" i="14"/>
  <c r="O85" i="14"/>
  <c r="O86" i="14"/>
  <c r="O90" i="14"/>
  <c r="O91" i="14"/>
  <c r="O92" i="14"/>
  <c r="O96" i="14"/>
  <c r="O97" i="14"/>
  <c r="O98" i="14"/>
  <c r="O99" i="14"/>
  <c r="O100" i="14"/>
  <c r="O101" i="14"/>
  <c r="O102" i="14"/>
  <c r="O103" i="14"/>
  <c r="O104" i="14"/>
  <c r="O105" i="14"/>
  <c r="O109" i="14"/>
  <c r="O110" i="14"/>
  <c r="O111" i="14"/>
  <c r="O112" i="14"/>
  <c r="O113" i="14"/>
  <c r="O114" i="14"/>
  <c r="O115" i="14"/>
  <c r="O116" i="14"/>
  <c r="O117" i="14"/>
  <c r="O118" i="14"/>
  <c r="O119" i="14"/>
  <c r="O120" i="14"/>
  <c r="O121" i="14"/>
  <c r="O122" i="14"/>
  <c r="O123" i="14"/>
  <c r="O124" i="14"/>
  <c r="O125" i="14"/>
  <c r="O126" i="14"/>
  <c r="O127" i="14"/>
  <c r="O128" i="14"/>
  <c r="O132" i="14"/>
  <c r="O136" i="14"/>
  <c r="O140" i="14"/>
  <c r="O144" i="14"/>
  <c r="O148" i="14"/>
  <c r="O74" i="14"/>
  <c r="O73" i="14"/>
  <c r="O72" i="14"/>
  <c r="O71" i="14"/>
  <c r="O70" i="14"/>
  <c r="O69" i="14"/>
  <c r="E28" i="1" l="1"/>
  <c r="E92" i="1" s="1"/>
  <c r="K850" i="14"/>
  <c r="I850" i="14"/>
  <c r="H990" i="14"/>
  <c r="H983" i="14"/>
  <c r="H864" i="14" s="1"/>
  <c r="H850" i="14"/>
  <c r="N850" i="14"/>
  <c r="F983" i="14"/>
  <c r="F864" i="14" s="1"/>
  <c r="E850" i="14"/>
  <c r="C983" i="14"/>
  <c r="G990" i="14"/>
  <c r="G983" i="14"/>
  <c r="G864" i="14" s="1"/>
  <c r="E983" i="14"/>
  <c r="E864" i="14" s="1"/>
  <c r="B850" i="14"/>
  <c r="G850" i="14" l="1"/>
  <c r="O990" i="14"/>
  <c r="C864" i="14"/>
  <c r="O983" i="14"/>
  <c r="C850" i="14"/>
  <c r="F850" i="14"/>
  <c r="O850" i="14"/>
  <c r="I101" i="1"/>
  <c r="I102" i="1"/>
  <c r="I103" i="1"/>
  <c r="I104" i="1"/>
  <c r="I100" i="1"/>
  <c r="I56" i="1"/>
  <c r="I53" i="1"/>
  <c r="I54" i="1"/>
  <c r="I55" i="1"/>
  <c r="I52" i="1"/>
  <c r="I152" i="1"/>
  <c r="I149" i="1"/>
  <c r="I150" i="1"/>
  <c r="I151" i="1"/>
  <c r="I148" i="1"/>
  <c r="A160" i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L8" i="1"/>
  <c r="L152" i="1" s="1"/>
  <c r="J8" i="1"/>
  <c r="J152" i="1" s="1"/>
  <c r="C155" i="1"/>
  <c r="E155" i="1" s="1"/>
  <c r="G155" i="1" s="1"/>
  <c r="E14" i="1"/>
  <c r="G14" i="1" l="1"/>
  <c r="G158" i="1" s="1"/>
  <c r="O864" i="14"/>
  <c r="J56" i="1"/>
  <c r="J104" i="1" s="1"/>
  <c r="L56" i="1"/>
  <c r="L104" i="1" s="1"/>
  <c r="A189" i="1" l="1"/>
  <c r="A190" i="1" s="1"/>
  <c r="A191" i="1" s="1"/>
  <c r="G13" i="10" l="1"/>
  <c r="G14" i="10" s="1"/>
  <c r="G15" i="10" s="1"/>
  <c r="G110" i="1" l="1"/>
  <c r="G32" i="1" l="1"/>
  <c r="G127" i="1"/>
  <c r="C107" i="1"/>
  <c r="E107" i="1" s="1"/>
  <c r="G107" i="1" s="1"/>
  <c r="C59" i="1"/>
  <c r="E59" i="1" s="1"/>
  <c r="G59" i="1" s="1"/>
  <c r="C11" i="1" l="1"/>
  <c r="E11" i="1" s="1"/>
  <c r="G11" i="1" s="1"/>
  <c r="L5" i="1"/>
  <c r="L6" i="1"/>
  <c r="L7" i="1"/>
  <c r="L4" i="1"/>
  <c r="J5" i="1"/>
  <c r="J6" i="1"/>
  <c r="J7" i="1"/>
  <c r="J4" i="1"/>
  <c r="A7" i="1"/>
  <c r="A55" i="1" s="1"/>
  <c r="A103" i="1" s="1"/>
  <c r="A151" i="1" s="1"/>
  <c r="A11" i="10"/>
  <c r="A18" i="10" s="1"/>
  <c r="F1" i="10" a="1"/>
  <c r="F1" i="10" s="1"/>
  <c r="L54" i="1" l="1"/>
  <c r="L102" i="1" s="1"/>
  <c r="L150" i="1"/>
  <c r="L52" i="1"/>
  <c r="L100" i="1" s="1"/>
  <c r="L148" i="1"/>
  <c r="L55" i="1"/>
  <c r="L103" i="1" s="1"/>
  <c r="L151" i="1"/>
  <c r="L53" i="1"/>
  <c r="L101" i="1" s="1"/>
  <c r="L149" i="1"/>
  <c r="J55" i="1"/>
  <c r="J103" i="1" s="1"/>
  <c r="J151" i="1"/>
  <c r="J52" i="1"/>
  <c r="J100" i="1" s="1"/>
  <c r="J148" i="1"/>
  <c r="J54" i="1"/>
  <c r="J102" i="1" s="1"/>
  <c r="J150" i="1"/>
  <c r="J53" i="1"/>
  <c r="J101" i="1" s="1"/>
  <c r="J149" i="1"/>
  <c r="G80" i="1"/>
  <c r="G37" i="1" l="1"/>
  <c r="G183" i="1"/>
  <c r="G135" i="1" l="1"/>
  <c r="G23" i="1" l="1"/>
  <c r="G28" i="1" l="1"/>
  <c r="G178" i="1"/>
  <c r="G91" i="1" l="1"/>
  <c r="G171" i="1"/>
  <c r="G119" i="1"/>
  <c r="G120" i="1" s="1"/>
  <c r="G92" i="1" l="1"/>
  <c r="G128" i="1"/>
  <c r="G185" i="1" s="1"/>
  <c r="A112" i="1" l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l="1"/>
  <c r="A142" i="1" s="1"/>
  <c r="A143" i="1" s="1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64" i="1" l="1"/>
  <c r="A65" i="1" s="1"/>
  <c r="A66" i="1" s="1"/>
  <c r="A67" i="1" s="1"/>
  <c r="A68" i="1" s="1"/>
  <c r="A69" i="1" s="1"/>
  <c r="A70" i="1" l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B765" i="14" l="1"/>
  <c r="B777" i="14" s="1"/>
  <c r="B703" i="14"/>
  <c r="C765" i="14"/>
  <c r="C777" i="14" s="1"/>
  <c r="C703" i="14"/>
  <c r="D765" i="14"/>
  <c r="D777" i="14" s="1"/>
  <c r="D703" i="14"/>
  <c r="E765" i="14"/>
  <c r="E777" i="14" s="1"/>
  <c r="E703" i="14"/>
  <c r="F765" i="14"/>
  <c r="F777" i="14" s="1"/>
  <c r="F703" i="14"/>
  <c r="G765" i="14"/>
  <c r="G777" i="14" s="1"/>
  <c r="G703" i="14"/>
  <c r="H765" i="14"/>
  <c r="H777" i="14" s="1"/>
  <c r="H703" i="14"/>
  <c r="I765" i="14"/>
  <c r="I777" i="14" s="1"/>
  <c r="I703" i="14"/>
  <c r="J765" i="14"/>
  <c r="J777" i="14" s="1"/>
  <c r="J703" i="14"/>
  <c r="K765" i="14"/>
  <c r="K777" i="14" s="1"/>
  <c r="K703" i="14"/>
  <c r="L765" i="14"/>
  <c r="L777" i="14" s="1"/>
  <c r="M765" i="14"/>
  <c r="M777" i="14" s="1"/>
  <c r="M703" i="14"/>
  <c r="N765" i="14"/>
  <c r="N777" i="14" s="1"/>
  <c r="N703" i="14"/>
  <c r="O765" i="14"/>
  <c r="O703" i="14" l="1"/>
  <c r="O777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tc={92E66B45-B5B2-4155-B5DE-DE16E0B7F100}</author>
  </authors>
  <commentList>
    <comment ref="L698" authorId="0" shapeId="0" xr:uid="{92E66B45-B5B2-4155-B5DE-DE16E0B7F100}">
      <text>
        <t>[Threaded comment]
Your version of Excel allows you to read this threaded comment; however, any edits to it will get removed if the file is opened in a newer version of Excel. Learn more: https://go.microsoft.com/fwlink/?linkid=870924
Comment:
    Reclassed from 221 where it was inappropriately recorded in Oct. Reclassed to correct account in Nov.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<sst xmlns="http://schemas.openxmlformats.org/spreadsheetml/2006/main" count="3884" uniqueCount="3516">
  <si>
    <t>PROCEDURES AND INPUTS</t>
  </si>
  <si>
    <t>General Instructions:</t>
  </si>
  <si>
    <t>-</t>
  </si>
  <si>
    <r>
      <t xml:space="preserve">Amounts in </t>
    </r>
    <r>
      <rPr>
        <sz val="11"/>
        <color rgb="FF0000FF"/>
        <rFont val="Calibri"/>
        <family val="2"/>
        <scheme val="minor"/>
      </rPr>
      <t>blue are inputs</t>
    </r>
    <r>
      <rPr>
        <sz val="11"/>
        <rFont val="Calibri"/>
        <family val="2"/>
        <scheme val="minor"/>
      </rPr>
      <t xml:space="preserve"> and</t>
    </r>
    <r>
      <rPr>
        <sz val="11"/>
        <color rgb="FFFF0000"/>
        <rFont val="Calibri"/>
        <family val="2"/>
        <scheme val="minor"/>
      </rPr>
      <t xml:space="preserve"> red are links</t>
    </r>
    <r>
      <rPr>
        <sz val="11"/>
        <rFont val="Calibri"/>
        <family val="2"/>
        <scheme val="minor"/>
      </rPr>
      <t xml:space="preserve"> that need to be updated.</t>
    </r>
  </si>
  <si>
    <t>STEPS FOR UPDATING</t>
  </si>
  <si>
    <t>All of the header information and amounts in the MFR tabs are populated with formulas and/or links.</t>
  </si>
  <si>
    <t>Time Periods:</t>
  </si>
  <si>
    <t>Projected Test Year 3 Ended</t>
  </si>
  <si>
    <t>Year 5</t>
  </si>
  <si>
    <t>Year 2027</t>
  </si>
  <si>
    <t>Projected Test Year 2 Ended</t>
  </si>
  <si>
    <t>Year 4</t>
  </si>
  <si>
    <t>Year 2026</t>
  </si>
  <si>
    <t>Projected Test Year 1 Ended</t>
  </si>
  <si>
    <t>Year 3</t>
  </si>
  <si>
    <t>Year 2025</t>
  </si>
  <si>
    <t>Prior Year Ended</t>
  </si>
  <si>
    <t>Year 2</t>
  </si>
  <si>
    <t>Year 2024</t>
  </si>
  <si>
    <t>Historical Year Ended</t>
  </si>
  <si>
    <t>Year 2023</t>
  </si>
  <si>
    <t>Year 2022</t>
  </si>
  <si>
    <t>Witness:  Aquilina</t>
  </si>
  <si>
    <t>Year 2021</t>
  </si>
  <si>
    <t>SCHEDULE B-4</t>
  </si>
  <si>
    <t>TWO YEAR HISTORICAL BALANCE SHEET</t>
  </si>
  <si>
    <t>Page 1 of 4</t>
  </si>
  <si>
    <t>FLORIDA PUBLIC SERVICE COMMISSION</t>
  </si>
  <si>
    <t>Explanation:</t>
  </si>
  <si>
    <t>Provide the 13-month average system balance sheets by primary  account for the most recent two historical calendar years not including the historical test year if provided elsewhere.</t>
  </si>
  <si>
    <t>Type of Data Shown:</t>
  </si>
  <si>
    <t>__</t>
  </si>
  <si>
    <t>Duke Energy Florida</t>
  </si>
  <si>
    <t xml:space="preserve"> X </t>
  </si>
  <si>
    <t>($000)</t>
  </si>
  <si>
    <t>Line</t>
  </si>
  <si>
    <t>Account</t>
  </si>
  <si>
    <t>No.</t>
  </si>
  <si>
    <t>Name</t>
  </si>
  <si>
    <t>Utility Plant:</t>
  </si>
  <si>
    <t>Electric Plant in Service</t>
  </si>
  <si>
    <t>Electric Plant Held for Future Use</t>
  </si>
  <si>
    <t>Completed Construction Not Classified - Electric</t>
  </si>
  <si>
    <t>Construction Work in Progress-Electric</t>
  </si>
  <si>
    <t>Elec Plant Acquisition Adj</t>
  </si>
  <si>
    <t>Other Utility Plant</t>
  </si>
  <si>
    <t>Total Electric Plant</t>
  </si>
  <si>
    <t>Accumulated Provision for Depreciation - Electric Utility Plant</t>
  </si>
  <si>
    <t>Accumulated Provision for Amortization - Electric Utility Plant</t>
  </si>
  <si>
    <t>Accumulated Provision for Amort of Electric Plant Acquisition Adj</t>
  </si>
  <si>
    <t>Accumulated Provision for Depr and Amort of Other Utility Plant</t>
  </si>
  <si>
    <t>Net Electric Plant</t>
  </si>
  <si>
    <t>NonUtility Property</t>
  </si>
  <si>
    <t>Accumulated Provision for Depr &amp; Amort of NonUtility Property</t>
  </si>
  <si>
    <t>Subtotal</t>
  </si>
  <si>
    <t>Investments in Associated Companies</t>
  </si>
  <si>
    <t>Other Investments</t>
  </si>
  <si>
    <t>Other Special Funds</t>
  </si>
  <si>
    <t>Other Special Funds (Non-Major)</t>
  </si>
  <si>
    <t>Total Other Property and Investments</t>
  </si>
  <si>
    <t>Supporting Schedules:</t>
  </si>
  <si>
    <t>Recap Schedules:</t>
  </si>
  <si>
    <t>Page 2 of 4</t>
  </si>
  <si>
    <t>Cash</t>
  </si>
  <si>
    <t>Customer Accounts Receivable</t>
  </si>
  <si>
    <t>Other Accounts Receivable</t>
  </si>
  <si>
    <t>Accumulated Provision for Uncollectible Accounts-Credit</t>
  </si>
  <si>
    <t>Notes Receivable from Associated Companies</t>
  </si>
  <si>
    <t>Accounts Receivable from Associated Companies</t>
  </si>
  <si>
    <t>Fuel Stock</t>
  </si>
  <si>
    <t>Plant Material and Operating Supplies</t>
  </si>
  <si>
    <t>Other Materials and Supplies</t>
  </si>
  <si>
    <t>Allowances</t>
  </si>
  <si>
    <t>Stores Expense Undistributed</t>
  </si>
  <si>
    <t>Prepayments</t>
  </si>
  <si>
    <t>Rents Receivable</t>
  </si>
  <si>
    <t>Accrued Utility Revenue</t>
  </si>
  <si>
    <t>Miscellaneous Current &amp; Accrued Assets</t>
  </si>
  <si>
    <t>Derivative Instrument Assets</t>
  </si>
  <si>
    <t>Derivative Instrument Assets - Hedges</t>
  </si>
  <si>
    <t>Total Current &amp; Accrued Assets</t>
  </si>
  <si>
    <t>Deferred Debits:</t>
  </si>
  <si>
    <t>Unamortized Debt Expense</t>
  </si>
  <si>
    <t>Other Regulatory Asset</t>
  </si>
  <si>
    <t>Prelim Survey and Invest Charges</t>
  </si>
  <si>
    <t>Clearing Accounts</t>
  </si>
  <si>
    <t>Temporary Facilities</t>
  </si>
  <si>
    <t>Miscellaneous Deferred Debits</t>
  </si>
  <si>
    <t>Unamortized Loss on Reacquired Bonds</t>
  </si>
  <si>
    <t>Accumulated Deferred Income Taxes</t>
  </si>
  <si>
    <t>Total Deferred Debits</t>
  </si>
  <si>
    <t>Total Assets &amp; Other Debits</t>
  </si>
  <si>
    <t>Page 3 of 4</t>
  </si>
  <si>
    <t>Proprietary Capital:</t>
  </si>
  <si>
    <t>Common Stock Issued</t>
  </si>
  <si>
    <t>Preferred Stock ($____ Par)</t>
  </si>
  <si>
    <t>Premium on Capital Stock</t>
  </si>
  <si>
    <t>Capital Stock Expense</t>
  </si>
  <si>
    <t>Miscellaneous Paid in Capital</t>
  </si>
  <si>
    <t>Unappropriated Retained Earnings</t>
  </si>
  <si>
    <t>Accum Other Comprehensive Inc.</t>
  </si>
  <si>
    <t>Total Common Stock Equity</t>
  </si>
  <si>
    <t>Total Proprietary Capital</t>
  </si>
  <si>
    <t>Long Term Debt:</t>
  </si>
  <si>
    <t>Bonds Payable</t>
  </si>
  <si>
    <t>Other Long-term Debt</t>
  </si>
  <si>
    <t>225-226</t>
  </si>
  <si>
    <t>Unamortized Prem/Disc on Long-term Debt</t>
  </si>
  <si>
    <t>Total Long-term Debt</t>
  </si>
  <si>
    <t>Total Capitalization</t>
  </si>
  <si>
    <t>Other Non-Current Liabilities:</t>
  </si>
  <si>
    <t>Obligation Under Capital Lease</t>
  </si>
  <si>
    <t>Misc Operating Provisions</t>
  </si>
  <si>
    <t>Accumulated Prov for Rate Refunds</t>
  </si>
  <si>
    <t>Asset Retirement Obligations</t>
  </si>
  <si>
    <t>Total Other Non-current Liab</t>
  </si>
  <si>
    <t>Page 4 of 4</t>
  </si>
  <si>
    <t>Current and Accrued Liabilities:</t>
  </si>
  <si>
    <t>Accounts Payable</t>
  </si>
  <si>
    <t>Notes Payable to Associated Companies</t>
  </si>
  <si>
    <t>Accounts Payable to Associated Companies</t>
  </si>
  <si>
    <t>Customer Deposits</t>
  </si>
  <si>
    <t>Taxes Accrued</t>
  </si>
  <si>
    <t>Interest Accrued</t>
  </si>
  <si>
    <t>Tax Collections Payable</t>
  </si>
  <si>
    <t>Misc Current and Accrued Liabilities</t>
  </si>
  <si>
    <t>Obligations Under Capital Leases-Current</t>
  </si>
  <si>
    <t>Derivatives Instrument Liabilities</t>
  </si>
  <si>
    <t>Derivatives Instrument Liabilities - Hedges</t>
  </si>
  <si>
    <t>Total Current and Accrued Liab</t>
  </si>
  <si>
    <t>Deferred Credits:</t>
  </si>
  <si>
    <t>Customer Advances for Construction</t>
  </si>
  <si>
    <t>Other Deferred Credits</t>
  </si>
  <si>
    <t>Other Regulatory Liability</t>
  </si>
  <si>
    <t>Accumulated Deferred ITC</t>
  </si>
  <si>
    <t>Total Deferred Credits</t>
  </si>
  <si>
    <t>Accumulated Deferred Income Taxes:</t>
  </si>
  <si>
    <t>Accelerated Amort Property</t>
  </si>
  <si>
    <t>282-283</t>
  </si>
  <si>
    <t>Other Property &amp; Non-Property</t>
  </si>
  <si>
    <t>Total Deferred Income Taxes</t>
  </si>
  <si>
    <t>Total Liabilities &amp; Capital</t>
  </si>
  <si>
    <t>REG FL: 2022 12</t>
  </si>
  <si>
    <t>a-Dec 2021</t>
  </si>
  <si>
    <t>a-Jan 2022</t>
  </si>
  <si>
    <t>a-Feb 2022</t>
  </si>
  <si>
    <t>a-Mar 2022</t>
  </si>
  <si>
    <t>a-Apr 2022</t>
  </si>
  <si>
    <t>a-May 2022</t>
  </si>
  <si>
    <t>a-Jun 2022</t>
  </si>
  <si>
    <t>a-Jul 2022</t>
  </si>
  <si>
    <t>a-Aug 2022</t>
  </si>
  <si>
    <t>a-Sep 2022</t>
  </si>
  <si>
    <t>a-Oct 2022</t>
  </si>
  <si>
    <t>a-Nov 2022</t>
  </si>
  <si>
    <t>a-Dec 2022</t>
  </si>
  <si>
    <t>13 Month average</t>
  </si>
  <si>
    <t>GL number</t>
  </si>
  <si>
    <t>DE Florida (Inp) </t>
  </si>
  <si>
    <t>B:[]</t>
  </si>
  <si>
    <t>C:[]</t>
  </si>
  <si>
    <t>D:[if]</t>
  </si>
  <si>
    <t>E:[]</t>
  </si>
  <si>
    <t>F:[]</t>
  </si>
  <si>
    <t>G:[Current Entity]</t>
  </si>
  <si>
    <t>H:[Entity ID of PE Florida (Planning Entity)]</t>
  </si>
  <si>
    <t>I:[Entity ID of PE Florida Gov (Planning Entity)]</t>
  </si>
  <si>
    <t>J:[Entity ID of PE Florida Gov Sp (Planning Entity)]</t>
  </si>
  <si>
    <t>K:[if]</t>
  </si>
  <si>
    <t>L:[]</t>
  </si>
  <si>
    <t>M:[]</t>
  </si>
  <si>
    <t>N:[One]</t>
  </si>
  <si>
    <t>O:[Zero!]</t>
  </si>
  <si>
    <t>P:[Last Actuals Period]</t>
  </si>
  <si>
    <t>Q:[Last Actuals Date]</t>
  </si>
  <si>
    <t>R:[Current Period]</t>
  </si>
  <si>
    <t>S:[Current Date]</t>
  </si>
  <si>
    <t>T:[Previous Period]</t>
  </si>
  <si>
    <t>U:[Previous Period (to use)]</t>
  </si>
  <si>
    <t>V:[Previous Date]</t>
  </si>
  <si>
    <t>W:[Date Start of Year]</t>
  </si>
  <si>
    <t>X:[Date Prior Year End]</t>
  </si>
  <si>
    <t>Y:[Current Date = Date Start of Year (1 = yes)]</t>
  </si>
  <si>
    <t>Z:[]</t>
  </si>
  <si>
    <t>AA:[if]</t>
  </si>
  <si>
    <t>AB:[Is actual (1=yes)]</t>
  </si>
  <si>
    <t>AC:[else]</t>
  </si>
  <si>
    <t>AD:[Is forecast (1=yes)]</t>
  </si>
  <si>
    <t>AE:[end if]</t>
  </si>
  <si>
    <t>AF:[]</t>
  </si>
  <si>
    <t>AG:[Current Month from Financial Model]</t>
  </si>
  <si>
    <t>AH:[if]</t>
  </si>
  <si>
    <t>AI:[Annualization value if monthly]</t>
  </si>
  <si>
    <t>AJ:[else]</t>
  </si>
  <si>
    <t>AK:[Annualization value if annual]</t>
  </si>
  <si>
    <t>AL:[Current year is annually calculated in financial model]</t>
  </si>
  <si>
    <t>AM:[end if]</t>
  </si>
  <si>
    <t>AN:[Annualization value to use]</t>
  </si>
  <si>
    <t>AO:[]</t>
  </si>
  <si>
    <t>AP:[Start Method]</t>
  </si>
  <si>
    <t>AQ:[]</t>
  </si>
  <si>
    <t>AR:[Rpt #4: Get line value from Rpt#1 - Actual]</t>
  </si>
  <si>
    <t>AS:[0219055 NDTF Unrealized Gains/Losses]</t>
  </si>
  <si>
    <t>AT:[Rpt #4: Get line value from Rpt#4 - Previous]</t>
  </si>
  <si>
    <t>AU:[Rpt #4: Get line value from Rpt#3 - Activity]</t>
  </si>
  <si>
    <t>AV:[Rpt #4: Get line value from Rpt#3 - Activity (PEF, Gov, &amp; Gov Sp)]</t>
  </si>
  <si>
    <t>AW:[Rpt #4: Get line value from Rpt#3 - Activity (PEF Gov Special)]</t>
  </si>
  <si>
    <t>AX:[Rpt #5: Get line value from Rpt#5 - January Ending]</t>
  </si>
  <si>
    <t>AY:[Rpt #5: Get line value from Rpt#5 - Prior Year End]</t>
  </si>
  <si>
    <t>AZ:[]</t>
  </si>
  <si>
    <t>BA:[Rpt #5: BS Change if year is calculated monthly]</t>
  </si>
  <si>
    <t>BB:[Rpt #5: BS Change if year is calculated annually and month is January]</t>
  </si>
  <si>
    <t>BC:[Rpt #5: BS Change if year is calculated annually and month is not January]</t>
  </si>
  <si>
    <t>BD:[]</t>
  </si>
  <si>
    <t>BE:[]</t>
  </si>
  <si>
    <t>BF:[]</t>
  </si>
  <si>
    <t>BG:[MethodReturns]</t>
  </si>
  <si>
    <t>BH:[]</t>
  </si>
  <si>
    <t>BI:[]</t>
  </si>
  <si>
    <t>BJ:[ASSETS:]</t>
  </si>
  <si>
    <t>BK:[]</t>
  </si>
  <si>
    <t>BL:[FERC 101: Electric Plant In Service]</t>
  </si>
  <si>
    <t>BM:[0101000 - Property Plant and Equipment]</t>
  </si>
  <si>
    <t>BN:[0101025 - Gps - General Plant]</t>
  </si>
  <si>
    <t>BO:[0101100 - LT Capital Lease Asset]</t>
  </si>
  <si>
    <t>BP:[0101102 - Oper Lease Right of Use asset]</t>
  </si>
  <si>
    <t>BQ:[0101150 - Common Plant in Service]</t>
  </si>
  <si>
    <t>BR:[0101315 - ARO Asset - Coal Ash]</t>
  </si>
  <si>
    <t>BS:[0101499 - Asset Retirement Obligations]</t>
  </si>
  <si>
    <t>BT:[0101760 - CONTRA EPIS-OATT]</t>
  </si>
  <si>
    <t xml:space="preserve">     BU:[101 Subtotal]</t>
  </si>
  <si>
    <t>BV:[]</t>
  </si>
  <si>
    <t>BW:[FERC 102: Electric Plant Purchased or Sold]</t>
  </si>
  <si>
    <t>BX:[0102100 - Electric Plant Purchased]</t>
  </si>
  <si>
    <t>BY:[102 Subtotal]</t>
  </si>
  <si>
    <t>BZ:[]</t>
  </si>
  <si>
    <t>CA:[FERC 105: Electric Plant Held For Future Use]</t>
  </si>
  <si>
    <t>CB:[0105030 - Elect Plnt Held for Future Use]</t>
  </si>
  <si>
    <t>CC:[0105300 -Comp Future Use Unclassified]</t>
  </si>
  <si>
    <t>CD:[0105100 - Plt Held For Future Use - Wo Sys]</t>
  </si>
  <si>
    <t>CE:[0105200 - Plt Held For Future Use - Prs]</t>
  </si>
  <si>
    <t xml:space="preserve">     CF:[105 Subtotal]</t>
  </si>
  <si>
    <t>CG:[]</t>
  </si>
  <si>
    <t>CH:[FERC 106: Completed Construction Not Classified - Electric]</t>
  </si>
  <si>
    <t>CI:[0106000 - Comp Const Unclassified]</t>
  </si>
  <si>
    <t>CJ:[0106014 - Intangibles General]</t>
  </si>
  <si>
    <t>CK:[0106720 - CCNC Contra ADC - RETAIL - SC]</t>
  </si>
  <si>
    <t xml:space="preserve">     CL:[106 Subtotal]</t>
  </si>
  <si>
    <t>CM:[]</t>
  </si>
  <si>
    <t>CN:[FERC 107: Construction Work in Progress-Electric]</t>
  </si>
  <si>
    <t>CO:[0107000 - SCHM Cwip]</t>
  </si>
  <si>
    <t>CP:[0107001 - Const. Work in Progress]</t>
  </si>
  <si>
    <t>CQ:[0107004 - SCHM CWIP (SOFTWARE)]</t>
  </si>
  <si>
    <t>CR:[0107100 - CWIP - EBIT - ROCE]</t>
  </si>
  <si>
    <t>CS:[0107200 - NR CWIP]</t>
  </si>
  <si>
    <t>CT:[0107400 - Contra CWIP-Recoverable Nuc]</t>
  </si>
  <si>
    <t>CU:[0107730 - CWIP Contra ADC - WHOLESALE]</t>
  </si>
  <si>
    <t>CV:[0107777 - Non-Reg CWIP Suspense]</t>
  </si>
  <si>
    <t>CW:[0107890 - CWIP No Work Order]</t>
  </si>
  <si>
    <t>CX:[0107950 - Allocated Common CWIP]</t>
  </si>
  <si>
    <t xml:space="preserve">     CY:[107 Subtotal]</t>
  </si>
  <si>
    <t>CZ:[]</t>
  </si>
  <si>
    <t>DA:[FERC 108: Accumulated Provision for Depreciation - Electric Utility Plant]</t>
  </si>
  <si>
    <t>DB:[0108000 - Accumulated DDandA - Ppande]</t>
  </si>
  <si>
    <t>DC:[0108060 - CONTRA-ACCUM DEPR OATT]</t>
  </si>
  <si>
    <t>DD:[0108087 - Accelerated Depreciation]</t>
  </si>
  <si>
    <t>DE:[0108155 - FAS 143 COR CONTRA]</t>
  </si>
  <si>
    <t>DF:[0108201 - Acc Lease Amort - Cap Lease (Op)]</t>
  </si>
  <si>
    <t>DG:[0108202 - Accumulated DD&amp;A-ROU Asset]</t>
  </si>
  <si>
    <t>DH:[0108301 - Accum Depreciation COR]</t>
  </si>
  <si>
    <t>DI:[0108306 - Non Rad Decom - W COR]</t>
  </si>
  <si>
    <t>DJ:[0108307 - Non Rad Dcom - R COR]</t>
  </si>
  <si>
    <t>DK:[0108308 - Nuclear COR]</t>
  </si>
  <si>
    <t>DL:[0108309 - Non Rad Decom - UNFD - W COR]</t>
  </si>
  <si>
    <t>DM:[0108315 - ARO Accum Depr - Coal Ash]</t>
  </si>
  <si>
    <t>DN:[0108320 - Final Dismantlement COR]</t>
  </si>
  <si>
    <t>DO:[0108401 - Accum Provision Fossil Dismantlement]</t>
  </si>
  <si>
    <t>DP:[0108499 - Aro Asset Accum Depreciation]</t>
  </si>
  <si>
    <t>DQ:[0108500 - Dismantlement Accrual (System) - 2022 Settlement]</t>
  </si>
  <si>
    <t>DR:[0108600 - SCHM Retirement Wip]</t>
  </si>
  <si>
    <t>DS:[0108620 - RWIP - Reg Liab]</t>
  </si>
  <si>
    <t>DT:[0108630 - Nuc Decom Charge]</t>
  </si>
  <si>
    <t>DU:[0108640 - ARO Liability Ash Mgmt]</t>
  </si>
  <si>
    <t xml:space="preserve">     DV:[108 Subtotal]</t>
  </si>
  <si>
    <t>DW:[]</t>
  </si>
  <si>
    <t>DX:[FERC 111: Accumulated Provision for Amortization - Electric Utility Plant]</t>
  </si>
  <si>
    <t>DY:[0111100 - Acc Prov - Amor Elec Plt in Ser]</t>
  </si>
  <si>
    <t xml:space="preserve">     DZ:[111 Subtotal]</t>
  </si>
  <si>
    <t>EA:[]</t>
  </si>
  <si>
    <t>EB:[FERC 114: Electric Plant Acquisition Adjustments]</t>
  </si>
  <si>
    <t>EC:[0114000 - Elec Plant Acquisition Adj]</t>
  </si>
  <si>
    <t xml:space="preserve">     ED:[114 Subtotal]</t>
  </si>
  <si>
    <t>EE:[]</t>
  </si>
  <si>
    <t>EF:[FERC 115: Accumulated Provision for Amort of Electric Plant Acquisition Adj]</t>
  </si>
  <si>
    <t>EG:[0115000 - Acc Prov Plt Acquis Adj]</t>
  </si>
  <si>
    <t xml:space="preserve">     EH:[115 Subtotal]</t>
  </si>
  <si>
    <t>EI:[]</t>
  </si>
  <si>
    <t>EJ:[FERC 118: Other Utility Plant]</t>
  </si>
  <si>
    <t>EK:[0118200 - Other Utility Plant]</t>
  </si>
  <si>
    <t xml:space="preserve">     EL:[118 Subtotal]</t>
  </si>
  <si>
    <t>EM:[]</t>
  </si>
  <si>
    <t>EN:[FERC 119: Accumulated Provision for Depr and Amort of Other Utility Plant]</t>
  </si>
  <si>
    <t>EO:[0119301 - Acc Depr &amp; Amort Other Util]</t>
  </si>
  <si>
    <t xml:space="preserve">     EP:[119 Subtotal]</t>
  </si>
  <si>
    <t>EQ:[]</t>
  </si>
  <si>
    <t>ER:[FERC 120: Nuclear Fuel]</t>
  </si>
  <si>
    <t>ES:[0120100 - Nuclear Fuel in Process]</t>
  </si>
  <si>
    <t xml:space="preserve">     ET:[120 Subtotal]</t>
  </si>
  <si>
    <t>EU:[]</t>
  </si>
  <si>
    <t>EV:[FERC 121: NonUtility Property]</t>
  </si>
  <si>
    <t>EW:[0121000 - NonUtil Prop - General]</t>
  </si>
  <si>
    <t>EX:[0121500 - NonUtil Construction WIP]</t>
  </si>
  <si>
    <t>EY:[0121600 - Comp Const Not Classified - Nonu]</t>
  </si>
  <si>
    <t xml:space="preserve">     EZ:[121 Subtotal]</t>
  </si>
  <si>
    <t>FA:[]</t>
  </si>
  <si>
    <t>FB:[FERC 122: Accumulated Provision for Depr and Amort of NonUtility Property]</t>
  </si>
  <si>
    <t>FC:[0122000 - DDandA - NonUtil Prop - Gen]</t>
  </si>
  <si>
    <t>FD:[0122200 - Nonutility - RWIP]</t>
  </si>
  <si>
    <t xml:space="preserve">     FE:[122 Subtotal]</t>
  </si>
  <si>
    <t>FF:[]</t>
  </si>
  <si>
    <t>FG:[FERC 123: Investment in Associated Companies]</t>
  </si>
  <si>
    <t>FH:[0123100 - Historical Sub Investment]</t>
  </si>
  <si>
    <t>FI:[0123105 - Sub OCI]</t>
  </si>
  <si>
    <t>FJ:[1231005 - Investment in Sub - Equity]</t>
  </si>
  <si>
    <t>FK:[1231015 - Current Year Earnings of Sub - Loaded]</t>
  </si>
  <si>
    <t>FL:[0123220 - Duke Engineeringn &amp; Servs, Inc]</t>
  </si>
  <si>
    <t>FM:[0123250 - IC Netting - Advance]</t>
  </si>
  <si>
    <t xml:space="preserve">     FN:[123 Subtotal]</t>
  </si>
  <si>
    <t>FO:[]</t>
  </si>
  <si>
    <t>FP:[FERC 124: Other Investments]</t>
  </si>
  <si>
    <t>FQ:[0124073 - Investments in Projects]</t>
  </si>
  <si>
    <t>FR:[0124113 - Investment in Flexion]</t>
  </si>
  <si>
    <t>FS:[0124472 - Rabbi Trust - Pe Exec]</t>
  </si>
  <si>
    <t xml:space="preserve">     FT:[124 Subtotal]</t>
  </si>
  <si>
    <t>FU:[]</t>
  </si>
  <si>
    <t>FV:[FERC 128: Other Special Funds]</t>
  </si>
  <si>
    <t>FW:[0128204 - PC Bonds 2007 A&amp;B]</t>
  </si>
  <si>
    <t>FX:[0128501 - H and W Benefits Funding]</t>
  </si>
  <si>
    <t>FY:[0128716 - Prefunded Pension (major)]</t>
  </si>
  <si>
    <t>FZ:[0128717 - Prefunded Pension]</t>
  </si>
  <si>
    <t>GA:[0128800 - Funds DEC Qual Contr]</t>
  </si>
  <si>
    <t>GB:[0128804 - Rabbi Trust]</t>
  </si>
  <si>
    <t>GC:[0128910 - CR#3-QUAL. UNREAL GAINS/LOSSES]</t>
  </si>
  <si>
    <t>GD:[0128911 - CR#3 - NUC Decom Nonqualified]</t>
  </si>
  <si>
    <t>GE:[0128912 - CR#3-NON-QUAL.UNREAL.GAIN/LOSS]</t>
  </si>
  <si>
    <t>GF:[0128913 - CR#3 - NUC Decom NonQualified SH]</t>
  </si>
  <si>
    <t>GG:[0128914 - CR#3 - ADP Qualified Unrealized G/L]</t>
  </si>
  <si>
    <t>GH:[0128915 - CR3 ADP Nuc Decom Qual]</t>
  </si>
  <si>
    <t>GI:[0128929 - CR#3 - NUC DECOM Qualified]</t>
  </si>
  <si>
    <t xml:space="preserve">     GJ:[128 Subtotal]</t>
  </si>
  <si>
    <t>GK:[]</t>
  </si>
  <si>
    <t>GL:[FERC 131: Cash]</t>
  </si>
  <si>
    <t>GM:[0131032 Cash Wells 1182 DEP]</t>
  </si>
  <si>
    <t>GN:[0131100 - Cash - Various Banks]</t>
  </si>
  <si>
    <t>GO:[0131145 - Cash PNC 5846]</t>
  </si>
  <si>
    <t>GP:[0131203 - Cash BOA 1925 PEC]</t>
  </si>
  <si>
    <t>GQ:[0131204 - Cash BOA 1097 PEF]</t>
  </si>
  <si>
    <t>GR:[0131206 - Cash Mellon 0442 PEF]</t>
  </si>
  <si>
    <t>GS:[0131213 - Cash Mellon 2227 PEF]</t>
  </si>
  <si>
    <t>GT:[0131216 - Cash Wells 7792 PEF]</t>
  </si>
  <si>
    <t>GU:[0131217 - Cash Wells 1924 PEF]</t>
  </si>
  <si>
    <t>GV:[0131218 - Cash Wells 5602 PEF]</t>
  </si>
  <si>
    <t>GW:[0131219 - Cash Wells 2434 PEF]</t>
  </si>
  <si>
    <t>GX:[0131220 - Cash Wells 2450 PEF]</t>
  </si>
  <si>
    <t>GY:[0131227 - Cash Wells 0020 PEC]</t>
  </si>
  <si>
    <t>GZ:[0131228 - Cash Wells 8238 PEF]</t>
  </si>
  <si>
    <t>HA:[0131229 - Cash Wells 5067 PE Svc Co]</t>
  </si>
  <si>
    <t>HB:[0131231 - Cash Wells 8148 PE-Fuels Corp]</t>
  </si>
  <si>
    <t>HC:[0131234 - Cash Wells 4827 PEC]</t>
  </si>
  <si>
    <t>HD:[0131266 - Cash JPM 4588 DEFR-DEF]</t>
  </si>
  <si>
    <t>HE:[0131272 - Cash JPM 4513 DEF]</t>
  </si>
  <si>
    <t xml:space="preserve">     HF:[131 Subtotal]</t>
  </si>
  <si>
    <t>HG:[]</t>
  </si>
  <si>
    <t>HH:[FERC 134: Other Special Deposits]</t>
  </si>
  <si>
    <t>HI:[0134200 - Misc Special Deposits]</t>
  </si>
  <si>
    <t xml:space="preserve">     HJ:[134 Subtotal]</t>
  </si>
  <si>
    <t>HK:[]</t>
  </si>
  <si>
    <t>HL:[FERC 136: Temporary Cash Investments]</t>
  </si>
  <si>
    <t>HM:[0136200 - Short-Term Investment]</t>
  </si>
  <si>
    <t xml:space="preserve">     HN:[136 Subtotal]</t>
  </si>
  <si>
    <t>HO:[]</t>
  </si>
  <si>
    <t>HP:[FERC 141: Notes Receivable]</t>
  </si>
  <si>
    <t>HQ:[0141040 - Notes Receivable - 3rd Party]</t>
  </si>
  <si>
    <t xml:space="preserve">     HR:[141 Subtotal]</t>
  </si>
  <si>
    <t>HS:[]</t>
  </si>
  <si>
    <t>HT:[FERC 142: Customer Accounts Receivable]</t>
  </si>
  <si>
    <t>HU:[0142001 - AR NON-REG]</t>
  </si>
  <si>
    <t>HV:[0142010 - Accounts Receivable]</t>
  </si>
  <si>
    <t>HW:[0142011 - Accounts Receivable Other]</t>
  </si>
  <si>
    <t>HX:[0142014 - Accum Prov Nuclear COR]</t>
  </si>
  <si>
    <t>HY:[0142050 - Transmission Billing]</t>
  </si>
  <si>
    <t>HZ:[0142103 - DEF Receivable - NG Sales]</t>
  </si>
  <si>
    <t>IA:[0142107 - DEF Rec NG Fin Transact]</t>
  </si>
  <si>
    <t>IB:[0142200 - Cust Acct - Edp]</t>
  </si>
  <si>
    <t>IC:[0142211 - A/R Cert Supply - C/R Sold Acct]</t>
  </si>
  <si>
    <t>ID:[0142250 - Accounts Rec OS Deposits]</t>
  </si>
  <si>
    <t>IE:[0142300 - Cust Acct - Cash Not Posted - Edp]</t>
  </si>
  <si>
    <t>IG:[0142430 - AR Wholesale Billed]</t>
  </si>
  <si>
    <t>IH:[0142440 - A/R BPM Actual]</t>
  </si>
  <si>
    <t>II:[0142801 - AR Passport Interface]</t>
  </si>
  <si>
    <t>IJ:[0142802 - AR Gas]</t>
  </si>
  <si>
    <t>IK:[0142830- A/R Merch/Job/Contract Work]</t>
  </si>
  <si>
    <t>IL:[0142891 - IC Customer AR Sold VIE]</t>
  </si>
  <si>
    <t>IM:[0142990 - Def Rev Rec-Fuel]</t>
  </si>
  <si>
    <t>IN:[0142998 - AR Other Than Electric]</t>
  </si>
  <si>
    <t xml:space="preserve">     IO:[142 Subtotal]</t>
  </si>
  <si>
    <t>IP:[]</t>
  </si>
  <si>
    <t>IQ:[FERC 143: Other Accounts Receivable]</t>
  </si>
  <si>
    <t>IR:[0143001 - A/R Joint Venture]</t>
  </si>
  <si>
    <t>IS:[0143010 - Aetna Supplemental-Payroll Ded]</t>
  </si>
  <si>
    <t>IT:[0143011 - A/R - Other - Gen Acctg]</t>
  </si>
  <si>
    <t>IU:[0143012 - Collections for Safety Apparel]</t>
  </si>
  <si>
    <t>IV:[0143018 - AR Oil Hedging]</t>
  </si>
  <si>
    <t>IW:[0143021 - AR Byproducts Ash]</t>
  </si>
  <si>
    <t>IX:[0143022 - AR Byproducts - Ash]</t>
  </si>
  <si>
    <t>IY:[0143023 - AR Byproducts - Ash]</t>
  </si>
  <si>
    <t>IZ:[0143026 - Non-Income Tax Receivable]</t>
  </si>
  <si>
    <t>JA:[0143068 - Parking Funding Receivable]</t>
  </si>
  <si>
    <t>JB:[0143080 - VIE Restricted AR Trade]</t>
  </si>
  <si>
    <t>JC:[0143110 - Misc. Account Rec - Clearing]</t>
  </si>
  <si>
    <t>JD:[0143119 - Off system Storms Receivables]</t>
  </si>
  <si>
    <t>JE:[0143130 - Misc Accts Rec-Stores]</t>
  </si>
  <si>
    <t>JF:[0143155 - Other A/R - Miscelleneous]</t>
  </si>
  <si>
    <t>JG:[0143180 - Ret Med, Life, Den/Prem Withheld]</t>
  </si>
  <si>
    <t>JH:[0143222 - LT Tax Reclass Account Fed]</t>
  </si>
  <si>
    <t>JI:[0143223 - LT Tax Reclass State Dr]</t>
  </si>
  <si>
    <t>JJ:[0143272 - Misc Accts Rec - EA]</t>
  </si>
  <si>
    <t>JK:[0143290 - Misc Coal AR]</t>
  </si>
  <si>
    <t>JL:[0143295 - Acct Rec PMP]</t>
  </si>
  <si>
    <t>JM:[0143320 - Mar Billed - Edp]</t>
  </si>
  <si>
    <t>JN:[0143341 - Accounts Receivable - Joint Owners]</t>
  </si>
  <si>
    <t>JO:[0143927 - Employee Receivables]</t>
  </si>
  <si>
    <t>JP:[0143970 - State Tax Refunds External]</t>
  </si>
  <si>
    <t>JQ:[0143985 - LT Franchise Tax Rec - Ext]</t>
  </si>
  <si>
    <t>JR:[0143999 - AR Duke/Spectra]</t>
  </si>
  <si>
    <t xml:space="preserve">     JS:[143 Subtotal]</t>
  </si>
  <si>
    <t>JT:[]</t>
  </si>
  <si>
    <t>JU:[FERC 144: Accumulated Provision for Uncollectible Accounts-Credit]</t>
  </si>
  <si>
    <t>JV:[0144001 -Acc Prov Uncoll Whsle Acct FP]</t>
  </si>
  <si>
    <t>JW:[0144100 - SCHM Uncollectible Accrual Electric]</t>
  </si>
  <si>
    <t>JX:[0144101 - Allowance Credit Loss]</t>
  </si>
  <si>
    <t>JY:[0144330 - Allowance For Doubtful Account]</t>
  </si>
  <si>
    <t>JZ:[0144500 - Prov For Bpm Uncollectibles]</t>
  </si>
  <si>
    <t>KA:[0144600 - Uncollect Accri - Prod/Serv]</t>
  </si>
  <si>
    <t>KB:[0144700 - Prov for MARBS Uncollectibles]</t>
  </si>
  <si>
    <t xml:space="preserve">     KC:[144 Subtotal]</t>
  </si>
  <si>
    <t>KD:[]</t>
  </si>
  <si>
    <t>KE:[FERC 145: Notes Receivable from Associated Companies]</t>
  </si>
  <si>
    <t>KF:[0145004 - IC Moneypool - ST Notes Receiv]</t>
  </si>
  <si>
    <t xml:space="preserve">     KG:[145 Subtotal]</t>
  </si>
  <si>
    <t>KH:[]</t>
  </si>
  <si>
    <t>KI:[FERC 146: Accounts Receivable from Associated Companies]</t>
  </si>
  <si>
    <t>KJ:[0146000 - Electric Interunit Account]</t>
  </si>
  <si>
    <t>KK:[0146006 - IC Moneypool - Interest Receiv]</t>
  </si>
  <si>
    <t>KL:[0146009 - I/C AR Rollup]</t>
  </si>
  <si>
    <t>KM:[0146022 - Notes Receivable LT DEGT Only]</t>
  </si>
  <si>
    <t>KN:[0146104 - IC Accounts Receivable]</t>
  </si>
  <si>
    <t>KO:[0146250 - IC Netting - Accts Receivable (Nets Against 0234250 - IC Netting A/P)]</t>
  </si>
  <si>
    <t>KP:[0146974 - A/R - Affiliates]</t>
  </si>
  <si>
    <t>KQ:[0146975 - Interest Receivable - Affiliates]</t>
  </si>
  <si>
    <t>KR:[0146990 - AR Prop/BI - Bison Interco]</t>
  </si>
  <si>
    <t>KS:[0146992 - Federal Tax Refunds - Intercompany]</t>
  </si>
  <si>
    <t>KT:[0146994 - State Tax Refunds - Intercompany]</t>
  </si>
  <si>
    <t xml:space="preserve">     KU:[146 Subtotal]</t>
  </si>
  <si>
    <t>KV:[]</t>
  </si>
  <si>
    <t>KW:[FERC 151: Fuel Stock]</t>
  </si>
  <si>
    <t>KX:[0151126 - Fuel Stock Propane]</t>
  </si>
  <si>
    <t>KY:[0151130 - Coal Stock]</t>
  </si>
  <si>
    <t>KZ:[0151131 - Coal Stock in Transit]</t>
  </si>
  <si>
    <t>LA:[0151132 - Coal In-transit Accruals]</t>
  </si>
  <si>
    <t>LB:[0151135 - Oil]</t>
  </si>
  <si>
    <t>LC:[0151140 - Diesel Fuel Stock]</t>
  </si>
  <si>
    <t>LD:[0151170 - Oil Stock in Transit]</t>
  </si>
  <si>
    <t>LE:[0151660 - Natural Gas Inventory]</t>
  </si>
  <si>
    <t xml:space="preserve">     LF:[151 Subtotal]</t>
  </si>
  <si>
    <t>LG:[]</t>
  </si>
  <si>
    <t>LH:[FERC 154: Plant Materials and Operating Supplies]</t>
  </si>
  <si>
    <t>LI:[0154003 - Inventory - RECS]</t>
  </si>
  <si>
    <t>LJ:[0154004 - Inventory-Reserve]</t>
  </si>
  <si>
    <t>LK:[0154100 - Inventory]</t>
  </si>
  <si>
    <t>LL:[0154110 - M&amp;S Supply Invoice - Joint Owner]</t>
  </si>
  <si>
    <t>LM:[0154121 - Joint Owner Share of Parts]</t>
  </si>
  <si>
    <t>LN:[0154123 - Ammonia in Transit]</t>
  </si>
  <si>
    <t>LO:[0154140 - Misc Inventory]</t>
  </si>
  <si>
    <t>LP:[0154141 - In-Transit Transfers - AAT]</t>
  </si>
  <si>
    <t>LQ:[0154200 - Limestone Inventory]</t>
  </si>
  <si>
    <t>LR:[0154401 - Ammonia Inventory]</t>
  </si>
  <si>
    <t>LS:[0154406 - Dibasic Acid Inventory]</t>
  </si>
  <si>
    <t>LT:[0154500 - Part Share M&amp;S CR3]</t>
  </si>
  <si>
    <t>LU:[0154990 - Schm Inv Cr - Surplus Matl  Indent]</t>
  </si>
  <si>
    <t>LV:[0154501 - Part Share M&amp;S IP11]</t>
  </si>
  <si>
    <t xml:space="preserve">     LW:[154 Subtotal]</t>
  </si>
  <si>
    <t>LX:[]</t>
  </si>
  <si>
    <t>LY:[FERC 156: Other Materials and Supplies]</t>
  </si>
  <si>
    <t>LZ:[0156010 - Other M&amp;S / Inventory]</t>
  </si>
  <si>
    <t xml:space="preserve">     MA:[156 Subtotal]</t>
  </si>
  <si>
    <t>MB:[]</t>
  </si>
  <si>
    <t>MC:[FERC 158: Allowance Inventory]</t>
  </si>
  <si>
    <t>MD:[0158112 - Intangibles Other]</t>
  </si>
  <si>
    <t>ME:[0158150 - SO2 Current Vintage]</t>
  </si>
  <si>
    <t>MF:[0158170 - Annual NOx Current Vintage]</t>
  </si>
  <si>
    <t xml:space="preserve">     MG:[158 Subtotal]</t>
  </si>
  <si>
    <t>MH:[]</t>
  </si>
  <si>
    <t>MI:[FERC 163: Stores Expense Undistributed]</t>
  </si>
  <si>
    <t>MJ:[0163000 - Commodity Cost]</t>
  </si>
  <si>
    <t>MK:[0163110 - Stores Expense]</t>
  </si>
  <si>
    <t>ML:[0163111 - Stores_Exp WVPA, IMPA]</t>
  </si>
  <si>
    <t>MM:[0163120 - Store Expense Joint Owner]</t>
  </si>
  <si>
    <t>MN:[0163160 - Stores Exp Dist Credit]</t>
  </si>
  <si>
    <t>MO:[0163180 - Freight and Express]</t>
  </si>
  <si>
    <t xml:space="preserve">     MP:[163 Subtotal]</t>
  </si>
  <si>
    <t>MQ:[]</t>
  </si>
  <si>
    <t>MR:[FERC 165: Prepayments]</t>
  </si>
  <si>
    <t>MS:[0165000 - Other Current Assets]</t>
  </si>
  <si>
    <t>MT:[0165003 - Fed Tax Receivable - Audit]</t>
  </si>
  <si>
    <t>MU:[0165006 - Bartow LTSA]</t>
  </si>
  <si>
    <t>MV:[0165007 - Hines LTSA]</t>
  </si>
  <si>
    <t>MW:[0165023 - Citrus County LTSA]</t>
  </si>
  <si>
    <t>MX:[0165011 - Ppd-Software - Purchase]</t>
  </si>
  <si>
    <t>MY:[0165024 - FHOF Solar Lease]</t>
  </si>
  <si>
    <t>MZ:[0165075 - Interco Prepaid Insu SchM]</t>
  </si>
  <si>
    <t>NA:[0165100 - Unexpired Insurance]</t>
  </si>
  <si>
    <t>NB:[0165120 - Unexpired Insurance - Nuclear]</t>
  </si>
  <si>
    <t>NC:[0165400 - Misc Prepaid Expenses]</t>
  </si>
  <si>
    <t>ND:[0165513 - Prepaid Expense Misc]</t>
  </si>
  <si>
    <t>NE:[0165514 - Prepaid Rent/Deposit]</t>
  </si>
  <si>
    <t>NF:[0165518 -  MW - Prepaid Expenses - LT]</t>
  </si>
  <si>
    <t>NG:[0165650 - ResSol HomeServ Acquisition]</t>
  </si>
  <si>
    <t>NH:[0165700 - Prepaid Capital Lease]</t>
  </si>
  <si>
    <t>NI:[0165910 - Prepayment - Fuel]</t>
  </si>
  <si>
    <t>NJ:[0165970 - Current Tax Reclass State Dr]</t>
  </si>
  <si>
    <t>NK:[0165990 - Current Tax Reclass Fed Dr]</t>
  </si>
  <si>
    <t xml:space="preserve">     NL:[165 Subtotal]</t>
  </si>
  <si>
    <t>NM:[]</t>
  </si>
  <si>
    <t>NN:[FERC 171: Interest and Dividends Receivable]</t>
  </si>
  <si>
    <t>NO:[0171100 SCHM Interest Receivable]</t>
  </si>
  <si>
    <t>NP:[0171104 - Cur Asset: Interest Receiv]</t>
  </si>
  <si>
    <t xml:space="preserve">     NQ:[171 Subtotal]</t>
  </si>
  <si>
    <t>NR:[]</t>
  </si>
  <si>
    <t>NS:[FERC 172: Rents Receivable]</t>
  </si>
  <si>
    <t>NT:[0172000 - Rents Receivable - NPL]</t>
  </si>
  <si>
    <t>NU:[0172004 - Rents Rec-Real Estate]</t>
  </si>
  <si>
    <t xml:space="preserve">     NV:[172 Subtotal]</t>
  </si>
  <si>
    <t>NW:[]</t>
  </si>
  <si>
    <t>NX:[FERC 173: Accrued Utility Revenues]</t>
  </si>
  <si>
    <t>NY:[0173100 - Unbilled Revenue Receivable]</t>
  </si>
  <si>
    <t>NZ:[0173111 - FL Accr Util Rev - Wholesale]</t>
  </si>
  <si>
    <t xml:space="preserve">     OA:[173 Subtotal]</t>
  </si>
  <si>
    <t>OB:[]</t>
  </si>
  <si>
    <t>OC:[FERC 174: Misc. Current and Accrued Assets]</t>
  </si>
  <si>
    <t>OD:[0174015 - Customer Collateral]</t>
  </si>
  <si>
    <t>OE:[0174061 - Relocation - NEI]</t>
  </si>
  <si>
    <t>OF:[0174100 - Other Current Assets]</t>
  </si>
  <si>
    <t>OG:[0174300 - Swap Int Recvble Cur Reg Asset]</t>
  </si>
  <si>
    <t xml:space="preserve">     OH:[174 Subtotal]</t>
  </si>
  <si>
    <t>OI:[]</t>
  </si>
  <si>
    <t>OJ:[FERC 175: Derivative Instrument Assets]</t>
  </si>
  <si>
    <t>OK:[0175001 - Derivative Assets - Non Cash Flow S-T]</t>
  </si>
  <si>
    <t>OL:[0175002 - Derivative Assets-Non Cash Flow L-T]</t>
  </si>
  <si>
    <t>OM:[]</t>
  </si>
  <si>
    <t>ON:[FERC 176: Derivative Instrument Assets-Hedges]</t>
  </si>
  <si>
    <t>OO:[0176001 - 3rd Party Derivative Asset Current]</t>
  </si>
  <si>
    <t>OP:[0176002 - 3rd Party Derivative Asset Long-Term]</t>
  </si>
  <si>
    <t>OQ:[0176003 - Accrued Interest Receivable Swaps]</t>
  </si>
  <si>
    <t xml:space="preserve">     OS:[176 Subtotal]</t>
  </si>
  <si>
    <t>OT:[]</t>
  </si>
  <si>
    <t>OU:[FERC 181: Unamortized Debt Expense]</t>
  </si>
  <si>
    <t>OV:[0181018 - DEF 650M 2.40% 12/15/2031]</t>
  </si>
  <si>
    <t>OW:[0181019 - DEF 500M 3.00% 12/15/2051]</t>
  </si>
  <si>
    <t>OX:[0181021 - Unamortized Debt Expense]</t>
  </si>
  <si>
    <t>OY:[0181039 - Defr AR Securitization 225M]</t>
  </si>
  <si>
    <t>OZ:[0181046 - DEF DDE 600M 3.8% 7/17/28]</t>
  </si>
  <si>
    <t>PA:[0181047 - DEF DDE 400M 4.20%]</t>
  </si>
  <si>
    <t>PB:[0181056 - Unamortized Debt Exp - CurrLTD]</t>
  </si>
  <si>
    <t>PC:[0181085 - DEF 500M 5.95% 11/15/2052]</t>
  </si>
  <si>
    <t>PD:[0181089 - 2020 DEFUnamt disc - FMB]</t>
  </si>
  <si>
    <t>PE:[0181091 - DEFDDEXPQ4]</t>
  </si>
  <si>
    <t>PF:[0181092 - DEFDDEEXP#1]</t>
  </si>
  <si>
    <t>PG:[0181093 - DEFDDEEXP#2]</t>
  </si>
  <si>
    <t>PH:[0181095 - DEF DDE 400M 2.1% 12/15/19]</t>
  </si>
  <si>
    <t>PI:[0181098 - 2019 DEFUnamt disc - fixed rat]</t>
  </si>
  <si>
    <t>PJ:[0181099 - DEF Unamt discount - Float rat]</t>
  </si>
  <si>
    <t>PK:[0181101 - DEF 800M FLOAT 4/21/2024]</t>
  </si>
  <si>
    <t>PL:[0181100 - Unamor Debt Expense - Clearing]</t>
  </si>
  <si>
    <t>PM:[0181400 - Credit Facilities Fee]</t>
  </si>
  <si>
    <t>PN:[0181511 - PEF DDE 150M 6.75% 02/01/28]</t>
  </si>
  <si>
    <t>PO:[0181535 - PEF DDE 225M 5.9% 2033]</t>
  </si>
  <si>
    <t>PP:[0181536 - PEF DDE 300M 5.1% 12/01/15]</t>
  </si>
  <si>
    <t>PQ:[0181537 - PEF DDE 500M 6.35% 09/15/2037]</t>
  </si>
  <si>
    <t>PR:[0181541 - PEF DDE 250M 4.55% 04/01/2020]</t>
  </si>
  <si>
    <t>PS:[0181542 - PEF DDE 350M 5.65% 04/01/2040]</t>
  </si>
  <si>
    <t>PT:[0181565 - PEF DDE 1B 6.40% 06/15/38]</t>
  </si>
  <si>
    <t>PU:[0181569- DEF DDE 400M 3.85% 11-15-42]</t>
  </si>
  <si>
    <t xml:space="preserve">     PV:[181 Subtotal]</t>
  </si>
  <si>
    <t>PW:[]</t>
  </si>
  <si>
    <t>PX:[FERC 182:]</t>
  </si>
  <si>
    <t>PY:[0182001 - Mapping Failure Suspense]</t>
  </si>
  <si>
    <t>PZ:[0182002 - Mapping Monitoring Suspense]</t>
  </si>
  <si>
    <t>QA:[0182003 - Suspense-Jnl Lines In Error]</t>
  </si>
  <si>
    <t>QB:[0182120 - AMRP 2011 Steel Carry Costs]</t>
  </si>
  <si>
    <t>QC:[0182253 - 2018 Smart Grid PISCC]</t>
  </si>
  <si>
    <t>QD:[0182254 - 2019 Smart Grid PISCC]</t>
  </si>
  <si>
    <t>QE:[0182328 - DEF Retail Final Dism Deferral]</t>
  </si>
  <si>
    <t>QF:[0182332 - Blank Row]</t>
  </si>
  <si>
    <t>QG:[0182334 - Pension settlement charges]</t>
  </si>
  <si>
    <t>QH:[0182338 -  Storm Cost Regulatory Asset-2021 Settlement $29M]</t>
  </si>
  <si>
    <t>QI:[0182371 - Reg Asset - Pro Co formation]</t>
  </si>
  <si>
    <t>QJ:[0182390 - SC GridSouth Reg Asset]</t>
  </si>
  <si>
    <t>QK:[0182397 - VIE-Restrict Reg Asset Inc Tax]</t>
  </si>
  <si>
    <t>QL:[0182470 - Coal Ash Spend Retail (SC)]</t>
  </si>
  <si>
    <t>QM:[0182525 - Non-AMI Meter NBV 182.3]</t>
  </si>
  <si>
    <t>QN:[0182560 - NC Solar Rebate Program Costs]</t>
  </si>
  <si>
    <t>QO:[0182568 - Crystal River South Reg Asset - Current]</t>
  </si>
  <si>
    <t>QP:[0182569 - Crystal River South Reg Asset]</t>
  </si>
  <si>
    <t>QQ:[0182716 - Ohio Gas Integrity Deferral Co.]</t>
  </si>
  <si>
    <t>QR:[0182800 - Acc Pen Post Ret Pur Acct - Qual]</t>
  </si>
  <si>
    <t>QS:[0182801 - Pension Post Retire P Acctg - FAS87 NQ]</t>
  </si>
  <si>
    <t>QT:[0182802 - Pension Post Retire P Acctg - FAS 106]</t>
  </si>
  <si>
    <t xml:space="preserve">     QU:[182.0 Subtotal]</t>
  </si>
  <si>
    <t>QV:[FERC 182.1: Extraordinary Property Loss]</t>
  </si>
  <si>
    <t>QW:[0182100 - Inactive - Extraordinary Property Loss]</t>
  </si>
  <si>
    <t xml:space="preserve">     QX:[182.1 Subtotal]</t>
  </si>
  <si>
    <t>QY:[FERC 182.3: Other Regulatory Assets]</t>
  </si>
  <si>
    <t>QZ:[0182303 - Reg Asset MTM Fuel ST]</t>
  </si>
  <si>
    <t>RA:[0182308 - Interest On Tax Deficiencies]</t>
  </si>
  <si>
    <t>RB:[0182309 - Amort Load Management Switches]</t>
  </si>
  <si>
    <t>RC:[0182311 - Accrued Environmental Recovery]</t>
  </si>
  <si>
    <t>RD:[0182312 - Oprb FAS 106 Medical]</t>
  </si>
  <si>
    <t>RE:[0182313 - Deferred ECRC]</t>
  </si>
  <si>
    <t>RF:[0182315 - Reg Asset - Coal Ash Pond (ARO)]</t>
  </si>
  <si>
    <t>RG:[0182316 - Deferred Rate Case Exp - Florida]</t>
  </si>
  <si>
    <t>RH:[0182317 - Deferred Depreciation - 2010 Rate Case]</t>
  </si>
  <si>
    <t>RI:[0182318 - Other Reg Assets - Gen Acct ("Pension")]</t>
  </si>
  <si>
    <t>RJ:[0182319 - Closed Def Int Hedge-Asset]</t>
  </si>
  <si>
    <t>RK:[0182320 - Regulatory Asset - Inc Tax]</t>
  </si>
  <si>
    <t>RL:[0182321 - REG ASSET-DERIV MTM OIL]</t>
  </si>
  <si>
    <t>RM:[0182322 - ST Closed Def Int Hedge-Asset]</t>
  </si>
  <si>
    <t>RN:[0182331 - Deferred GPIF - FL Fuel Reg Asset]</t>
  </si>
  <si>
    <t>RO:[0182333 - SFAS 158 Reg Asset]</t>
  </si>
  <si>
    <t>RP:[0182339 - Deferred CR3 - Depreciation &amp; Prop Taxes]</t>
  </si>
  <si>
    <t>RQ:[0182342 - Deferred Asset]</t>
  </si>
  <si>
    <t>RR:[0182347 - Deferred CR3 - Depr &amp; Prop Taxes - Contra]</t>
  </si>
  <si>
    <t>RS:[0182354 - Accrued SPP Implementation Costs]</t>
  </si>
  <si>
    <t>RT:[0182359 - REPS Incremental Costs]</t>
  </si>
  <si>
    <t>RU:[0182370 - Current Portion of Reg Assets]</t>
  </si>
  <si>
    <t>RV:[0182393 - Deferred VOP Costs]</t>
  </si>
  <si>
    <t>RW:[0182395 - Deferred SPP]</t>
  </si>
  <si>
    <t>RX:[0182398 - Load Management Switches]</t>
  </si>
  <si>
    <t>RY:[0182399 - Aro Regulatory Asset]</t>
  </si>
  <si>
    <t xml:space="preserve">     RZ:[182.3 Subtotal]</t>
  </si>
  <si>
    <t>SA:[]</t>
  </si>
  <si>
    <t>SB:[0182400 - Deferred Capacity - Florida Retail]</t>
  </si>
  <si>
    <t>SC:[0182410 - Interest Rate Swap Reg Asset]</t>
  </si>
  <si>
    <t>SD:[0182411 - Deferred Fuel Exp-Current Year]</t>
  </si>
  <si>
    <t>SE:[0182412 - Deferred Fuel Exp - Prior Year]</t>
  </si>
  <si>
    <t>SF:[0182413 - Def Capacity Exp-Current Year]</t>
  </si>
  <si>
    <t>SG:[0182414 - Deferred Fuel Exp - Wholesale]</t>
  </si>
  <si>
    <t>SH:[0182415 - Regulatory Asset - Cor]</t>
  </si>
  <si>
    <t>SI:[0182433 - Rate Case Cost NC LT]</t>
  </si>
  <si>
    <t>SJ:[0182488 - CR3 Non-NCRC EPU Contra Equity]</t>
  </si>
  <si>
    <t>SK:[0182489 - Osprey Outage O&amp;M Deferral]</t>
  </si>
  <si>
    <t xml:space="preserve">     SL:[182.4 Subtotal]</t>
  </si>
  <si>
    <t>SM:[0182539 - Ridgegen PPA Buyout Reg Asset]</t>
  </si>
  <si>
    <t>SN:[0182536 - PPA Buyout Reg Asset]</t>
  </si>
  <si>
    <t>SO:[0182625 - IGCC Def Expenses]</t>
  </si>
  <si>
    <t>SP:[0182680 - Defer Depr-Retail Recovery]</t>
  </si>
  <si>
    <t>SQ:[0182700 - Other Deferred Debit]</t>
  </si>
  <si>
    <t>SR:[0182750 - Blank]</t>
  </si>
  <si>
    <t xml:space="preserve">     SS:[182 Subtotal]</t>
  </si>
  <si>
    <t>ST:[]</t>
  </si>
  <si>
    <t>SU:[FERC 183: Prelim Survey and Investigation Charges]</t>
  </si>
  <si>
    <t>SV:[0183000 - Prelim Survey and Investigation]</t>
  </si>
  <si>
    <t>SW:[0183300 - Deferred Energy Conservation]</t>
  </si>
  <si>
    <t xml:space="preserve">     SX:[183 Subtotal]</t>
  </si>
  <si>
    <t>SY:[]</t>
  </si>
  <si>
    <t>SZ:[FERC 184: Clearing Accounts]</t>
  </si>
  <si>
    <t>TA:[0184023 - Clearing Payroll Fixed Distr]</t>
  </si>
  <si>
    <t>TB:[0184100 - Fringe Benefits Clearing]</t>
  </si>
  <si>
    <t>TC:[0184102 - Other Current Assets Clearing]</t>
  </si>
  <si>
    <t>TD:[0184201 - Indirect Overheads]</t>
  </si>
  <si>
    <t>TE:[0184202 - Technical Services Department]</t>
  </si>
  <si>
    <t>TF:[0184450 - Charges To Be Tranferred(Go On]</t>
  </si>
  <si>
    <t>TG:[0184451 -  FERC to GAAP 184 clearing]</t>
  </si>
  <si>
    <t>TH:[0184495 - Rail Car Leasing Clearing]</t>
  </si>
  <si>
    <t>TI:[0184500 - Departmental and Other Clearing]</t>
  </si>
  <si>
    <t>TJ:[0184503 - ENV SVCS - Florida Supply]</t>
  </si>
  <si>
    <t>TK:[0184504 - RCO FPC Term Contracts]</t>
  </si>
  <si>
    <t>TL:[0184505 - Power Generation - PEF Clearing]</t>
  </si>
  <si>
    <t>TM:[0184510 - FGD Dept Staff]</t>
  </si>
  <si>
    <t>TN:[0803290 - Misc Expense]</t>
  </si>
  <si>
    <t>TO:[0804110- Unproductive Time Distributed]</t>
  </si>
  <si>
    <t>TP:[0804210 - Vacations]</t>
  </si>
  <si>
    <t>TQ:[0804220 - Holidays]</t>
  </si>
  <si>
    <t>TR:[0804290 - Other Excused Absences]</t>
  </si>
  <si>
    <t>TS:[0804330 - Sick]</t>
  </si>
  <si>
    <t>TT:[0999998 Allocations Suspense]</t>
  </si>
  <si>
    <t xml:space="preserve">     TU:[184 Subtotal]</t>
  </si>
  <si>
    <t>TV:[]</t>
  </si>
  <si>
    <t>TW:[FERC 185: Temporary Facilities]</t>
  </si>
  <si>
    <t>TX:[0185000 - Temporary Facilities]</t>
  </si>
  <si>
    <t xml:space="preserve">     TY:[185 Subtotal]</t>
  </si>
  <si>
    <t>TZ:[]</t>
  </si>
  <si>
    <t>UA:[FERC 186: Misc Deferred Debits]</t>
  </si>
  <si>
    <t>UB:[0186000 - NC Environmental Expense]</t>
  </si>
  <si>
    <t>UC:[0186002 - Reserve - Misc Def Debits]</t>
  </si>
  <si>
    <t>UD:[0186020 - Vision Florida Def O&amp;M]</t>
  </si>
  <si>
    <t>UE:[0186022 - ST Asset Closed Def Int Hedge]</t>
  </si>
  <si>
    <t>UF:[0186023 - Coal Mine Safery - OCA F2G]</t>
  </si>
  <si>
    <t>UG:[0186036 - DEF EVSC Deferral]</t>
  </si>
  <si>
    <t>UH:[0186038 - NC CustConnect Equity Rsv LT]</t>
  </si>
  <si>
    <t>UI:[0186075 - Smart Grid OCA]</t>
  </si>
  <si>
    <t>UJ:[0186100 - Balancing Gas - Union Gas]</t>
  </si>
  <si>
    <t>UK:[0186101 - DEF CR3 NCR - Reg Asset Base Rate]</t>
  </si>
  <si>
    <t>UL:[0186102 - DEF CR3 Dry Cast Storage]</t>
  </si>
  <si>
    <t>UM:[0186109 - DEF DCS Contra Equity]</t>
  </si>
  <si>
    <t>UN:[0186110 - Misc Work in Progress]</t>
  </si>
  <si>
    <t>UO:[0186111 - CIS O&amp;M Deferral]</t>
  </si>
  <si>
    <t>UP:[0186120 - Misc. Wip - Fp Dist. Wids]</t>
  </si>
  <si>
    <t>UQ:[0186195 - Deferred Rate Case Expense]</t>
  </si>
  <si>
    <t>UR:[0186200 - Contra Unamort Debt Purch Acctg]</t>
  </si>
  <si>
    <t>US:[0186201 - Def Project / Acq Exp]</t>
  </si>
  <si>
    <t>UT:[0186280 - Deferred Vacation Pay Accrual]</t>
  </si>
  <si>
    <t>UU:[0186281 - DEF COAL &amp; OIL RELATED COSTS]</t>
  </si>
  <si>
    <t>UV:[0186282 -Smart Grid Deferred Costs]</t>
  </si>
  <si>
    <t>UW:[0186283 - Hedge Asset Pre-Tax]</t>
  </si>
  <si>
    <t>UX:[0186290 - Oth Deferred Charges - Operation]</t>
  </si>
  <si>
    <t>UY:[0186295 - Deferred Storm Expenses]</t>
  </si>
  <si>
    <t>UZ:[0186342 - Vacation Accrual Regulatory Asset]</t>
  </si>
  <si>
    <t>VA:[0186400 - SECI-Lakeland Intercon Upgrade]</t>
  </si>
  <si>
    <t>VB:[0186460 - Error suspense Mapps (Invoice)]</t>
  </si>
  <si>
    <t>VC:[0186470 - Error Suspense - Corp Payroll]</t>
  </si>
  <si>
    <t>VD:[0186480 - MISC DEBITS TO BE CLEARED]</t>
  </si>
  <si>
    <t>VE:[0186500 - Othe Long Term Receivable (CR3 Batch 19)]</t>
  </si>
  <si>
    <t>VF:[0186506 - Def Coal and Oil Related Costs]</t>
  </si>
  <si>
    <t>VG:[0186605 - Misc Defer Debit Workers Comp]</t>
  </si>
  <si>
    <t>VH:[0186630 - LT Closed Def Int Hedge]</t>
  </si>
  <si>
    <t>VI:[0186632 - Open Def Int Hedge Pre-Tax]</t>
  </si>
  <si>
    <t>VJ:[0186802 - Accr Pen FAS 158 - Qual]</t>
  </si>
  <si>
    <t>VK:[0186803 - Pension Post Retire FAS158 - FAS 106]</t>
  </si>
  <si>
    <t>VL:[0186882 - Straight Line Lease Defer DR]</t>
  </si>
  <si>
    <t>VM:[0186889 -  Asset Recovery Deferred]</t>
  </si>
  <si>
    <t>VN:[0186920 - Deferred Debit - Energy Bank]</t>
  </si>
  <si>
    <t>VO:[0186984 - Other Long Term Assets]</t>
  </si>
  <si>
    <t xml:space="preserve">     VP:[186 Subtotal]</t>
  </si>
  <si>
    <t>VQ:[]</t>
  </si>
  <si>
    <t>VR:[FERC 189: Unamortized Loss on Reacquired Debt]</t>
  </si>
  <si>
    <t>VS:[0189000 - Schm Unamt Loss Reaq Dt Pre Sc]</t>
  </si>
  <si>
    <t xml:space="preserve">     VT:[189 Subtotal]</t>
  </si>
  <si>
    <t>VU:[]</t>
  </si>
  <si>
    <t>VV:[]</t>
  </si>
  <si>
    <t>VW:[FERC 190: Accumulated Deferred Income Taxes]</t>
  </si>
  <si>
    <t>VX:[0190001 - Adit: Prepaid: Federal Taxes (Liability)]</t>
  </si>
  <si>
    <t>VY:[0190002 - Adit: Prepaid: State Taxes (Liability)]</t>
  </si>
  <si>
    <t>VZ:[0190008 - Deferred Federal Tax Asset - Current]</t>
  </si>
  <si>
    <t>WA:[0190009 - Deferred SIT - Current]</t>
  </si>
  <si>
    <t>WB:[0190010 - LT FIN48 Noncurrent DTA - FED]</t>
  </si>
  <si>
    <t>WC:[0190013 - LT Def Tax Asset: Fed-190]</t>
  </si>
  <si>
    <t>WD:[0190051 - Accum Deferred FIT-OCI]</t>
  </si>
  <si>
    <t>WE:[0190052 - Accum Deferred SIT-OCI]</t>
  </si>
  <si>
    <t>WF:[0190155 - Deferred Tax - NOL]</t>
  </si>
  <si>
    <t>WG:[0190156 - Deferred Tax - State NOL]</t>
  </si>
  <si>
    <t>WH:[0190157 - Current Fed Tax NOL]</t>
  </si>
  <si>
    <t>WI:[0190158 - Current State Tax NOL]</t>
  </si>
  <si>
    <t xml:space="preserve">     WJ:[190 Subtotal]</t>
  </si>
  <si>
    <t>WK:[]</t>
  </si>
  <si>
    <t>WL:[Total Assets]</t>
  </si>
  <si>
    <t>WM:[]</t>
  </si>
  <si>
    <t>WN:[]</t>
  </si>
  <si>
    <t>WO:[LIABILITIES:]</t>
  </si>
  <si>
    <t>WP:[]</t>
  </si>
  <si>
    <t>WQ:[FERC 201: Common Stock Issued]</t>
  </si>
  <si>
    <t>WR:[0201000 - Common Stock Issued]</t>
  </si>
  <si>
    <t xml:space="preserve">     WS:[201 Subtotal]</t>
  </si>
  <si>
    <t>WT:[]</t>
  </si>
  <si>
    <t>WU:[FERC 204: Preferred Stock Issued]</t>
  </si>
  <si>
    <t>WV:[0204400 - Redeemable Preferred Stk]</t>
  </si>
  <si>
    <t xml:space="preserve">     WW:[204 Subtotal]</t>
  </si>
  <si>
    <t>WX:[]</t>
  </si>
  <si>
    <t>WY:[FERC 207: Premium on Preferred Stock]</t>
  </si>
  <si>
    <t>WZ:[0207001 - Premium on Common Stock]</t>
  </si>
  <si>
    <t>XA:[0207008 - Additional Paid In Capital]</t>
  </si>
  <si>
    <t xml:space="preserve">     XB:[207 Subtotal]</t>
  </si>
  <si>
    <t>XC:[]</t>
  </si>
  <si>
    <t>XD:[FERC 211: Misc Paid-In Capital]</t>
  </si>
  <si>
    <t>XE:[0211003 - Misc Paid in Capital]</t>
  </si>
  <si>
    <t>XF:[0211018 - Misc Paid - In Cap - Stk Options]</t>
  </si>
  <si>
    <t>XG:[0211019 - Misc Paid in Cap - PSSP]</t>
  </si>
  <si>
    <t>XH:[0211000 - Misc Paid in Cap]</t>
  </si>
  <si>
    <t>XI:[0211020 - Misc Paid in Cap - RSU]</t>
  </si>
  <si>
    <t>XJ:[0211021 - DON REC From Stockholders]</t>
  </si>
  <si>
    <t>XK:[0211022 - Red inPar of Common Stock]</t>
  </si>
  <si>
    <t xml:space="preserve">     XL:[211 Subtotal]</t>
  </si>
  <si>
    <t>XM:[]</t>
  </si>
  <si>
    <t>XN:[0439004 - Cum Effect Accrt Change Tax]</t>
  </si>
  <si>
    <t>XO:[0439300 - ADJUST TO R/E &lt;--MOVE LATER]</t>
  </si>
  <si>
    <t>XP:[0438110 - Subs Dividend Declared &lt;--MOVE LATER]</t>
  </si>
  <si>
    <t>XQ:[FERC 216: Unappropriated Retained Earnings]</t>
  </si>
  <si>
    <t>XR:[0216000 - Unapprop Retained Earnings]</t>
  </si>
  <si>
    <t>XS:[0216006 - Cumm Effect Change In Acc Tax]</t>
  </si>
  <si>
    <t>XT:[0216007 - Cumm Effect Acct Princ Pretax]</t>
  </si>
  <si>
    <t>XU:[0216100 - Unappr Undistr Subsid Earnings]</t>
  </si>
  <si>
    <t>XV:[2161500 - IC AR Rollup]</t>
  </si>
  <si>
    <t>XW:[0216150 - Equity - IC AR Cash Settle Rol]</t>
  </si>
  <si>
    <t xml:space="preserve">     XX:[216 Subtotal]</t>
  </si>
  <si>
    <t>XY:[]</t>
  </si>
  <si>
    <t>XZ:[FERC 219: Accumulated Other Comprehensive Income]</t>
  </si>
  <si>
    <t>YA:[0219001 - Other Comprehensive Income]</t>
  </si>
  <si>
    <t>YB:[0219002 - OCI Rollup Acct]</t>
  </si>
  <si>
    <t>YC:[0219005 - OCI Tax Effect Interest Rate]</t>
  </si>
  <si>
    <t>YD:[0219029 - OCI Grantor Unrealized GL]</t>
  </si>
  <si>
    <t>YE:[0219030 - OCI-Grantor Unreal GL Fed Tax]</t>
  </si>
  <si>
    <t>YF:[0219031 - OCI-Grantor Unreal GL St Tax]</t>
  </si>
  <si>
    <t>YG:[0219032 - OCI Rabbi-Unreal GL]</t>
  </si>
  <si>
    <t>YH:[0219046 - OCI-Interest Rate Hdgs Fed Tax]</t>
  </si>
  <si>
    <t>YI:[0219047 - OCI - Interest Rate Hdgs St Tax]</t>
  </si>
  <si>
    <t>YJ:[0219055 - Unappr Undistr Subsid Earnings]</t>
  </si>
  <si>
    <t>YK:[2191002 - OCI Rollup]</t>
  </si>
  <si>
    <t xml:space="preserve">     YL:[219 Subtotal]</t>
  </si>
  <si>
    <t>YM:[]</t>
  </si>
  <si>
    <t>YN:[FERC 221: Bonds]</t>
  </si>
  <si>
    <t>YO:[0221011 - Long-Term Debt]</t>
  </si>
  <si>
    <t>YP:[0221018 - DEF 650M 2.40% 12/15/2031]</t>
  </si>
  <si>
    <t>YQ:[0221019 - DEF 500M 3.00% 12/15/2051]</t>
  </si>
  <si>
    <t>YR:[0221046 - DEF FMB 600M 3.8% 7/17/28]</t>
  </si>
  <si>
    <t>YS:[0221047 - DEF FMB 400M 4.20% 7/15/48]</t>
  </si>
  <si>
    <t>YT:[0221085 - DEF 500M 5.95% 11/15/2052]</t>
  </si>
  <si>
    <t>YU:[0221089 - DEF LT FMB]</t>
  </si>
  <si>
    <t>YV:[0221091 - DEF BOND Q3-Q4 ISSUANCE]</t>
  </si>
  <si>
    <t>YW:[0221092 - DEF BOND Q1 Issuance Tranche 1]</t>
  </si>
  <si>
    <t>YX:[0221093 - DEF BOND Q1 Issuance Tranche 2]</t>
  </si>
  <si>
    <t>YY:[0221098 - DEF LT bond-fixed rate]</t>
  </si>
  <si>
    <t>YZ:[0221099 - DEF LT bond-Floating rate]</t>
  </si>
  <si>
    <t>ZB:[0221531 - PEF PCB 108.5M CITRUS 02A 1/27]</t>
  </si>
  <si>
    <t>ZC:[0221532 - PEF PCB 100.1M CITRUS 02B 1/22]</t>
  </si>
  <si>
    <t>ZD:[0221533 - PEF PCB 32.2M CITRUS 02C 01/18]</t>
  </si>
  <si>
    <t>ZE:[0221534 - PEF FMB 425M  4.8% 03/01/13]</t>
  </si>
  <si>
    <t>ZF:[0221535 - PEF FMB 225M 5.9% 03/01/33]</t>
  </si>
  <si>
    <t>ZG:[0221536 - PEF FMB 300M 5.1% 12/1/15]</t>
  </si>
  <si>
    <t>ZH:[0221537 - PEF FMB 500M 6.35% 09/15/2037]</t>
  </si>
  <si>
    <t>ZI:[0221538 - PEF FMB 250M 5.80% 09/15/2017]</t>
  </si>
  <si>
    <t>ZJ:[0221539 - PEF FMB 500M 5.65% 06/15/18]</t>
  </si>
  <si>
    <t>ZK:[0221541 - PEF FMB 250M  4.55% 04/1/20]</t>
  </si>
  <si>
    <t>ZL:[0221542 - PEF FMB 350M 5.65% 04/1/40]</t>
  </si>
  <si>
    <t>ZM:[0221564 - PEF FMB 300M 6.65% DUE 7/15/11]</t>
  </si>
  <si>
    <t>ZN:[0221565 - PEF FMB 1B  6.40% 06/15/38]</t>
  </si>
  <si>
    <t>ZO:[0221569 - DEF 400M 3.85% 11-15-42]</t>
  </si>
  <si>
    <t>ZP:[0221571 - DEF 250M .65% 11-15-15]</t>
  </si>
  <si>
    <t xml:space="preserve">     ZQ:[221 Subtotal]</t>
  </si>
  <si>
    <t>ZR:[]</t>
  </si>
  <si>
    <t>ZS:[FERC 224: Other Long-Term Debt]</t>
  </si>
  <si>
    <t>ZT:[0224043 - DEFR LTD]</t>
  </si>
  <si>
    <t>ZU:[0224101 - DEF 800M FLOATING 4/21/2024]</t>
  </si>
  <si>
    <t>ZA:[0221100 - LT Debt - Unsec Float]</t>
  </si>
  <si>
    <t>ZV:[0224511 - PEF OTH LTD 150M 6.75% 02/2028]</t>
  </si>
  <si>
    <t>ZX:[0224095 - DEF OTH LTD 400M 2.1% 12/15/19]</t>
  </si>
  <si>
    <t>ZY:[0224096 - Long Term Debt - Sec Fix]</t>
  </si>
  <si>
    <t>ZZ:[0224097 - Long Term Debt - Sec Fix Offset]</t>
  </si>
  <si>
    <t xml:space="preserve">     AAA:[224 Subtotal]</t>
  </si>
  <si>
    <t>AAB:[]</t>
  </si>
  <si>
    <t>AAC:[FERC 226: Unamort Discount on Long-Term Debt]</t>
  </si>
  <si>
    <t>AAD:[0226010 - DEFPFDEBTDISC]</t>
  </si>
  <si>
    <t>AAE:[0226018 -  DEF 650M UNAMDIS 2.4% 12/15/31]</t>
  </si>
  <si>
    <t>AAF:[0226019 -  DEF 500M UNAMDIS 3% 12/15/2051]</t>
  </si>
  <si>
    <t>AAG:[0226021 - Unamort Discount-Curr]</t>
  </si>
  <si>
    <t>AAH:[0226045 - DEF Long Term Debt Dis]</t>
  </si>
  <si>
    <t>AAI:[0226046 - DEF UNAMDIS 600M 3.8% 7/15/28]</t>
  </si>
  <si>
    <t>AAJ:[0226047 - DEF UNAMDIS 400M 4.20%]</t>
  </si>
  <si>
    <t>AAK:[0226085 - DEF 500M UNAMDIS 5.95% 11/2052]</t>
  </si>
  <si>
    <t>AAL:[0226089 - 2020 First Mortgage Bond]</t>
  </si>
  <si>
    <t>AAM:[0226091 - DEF 600M UNAMDIS 3.4% 10/1/46]</t>
  </si>
  <si>
    <t>AAN:[0226092 - DEFDEBTDISCOUNT #1]</t>
  </si>
  <si>
    <t>AAO:[0226093 - DEFDEBTDISCOUNT #2]</t>
  </si>
  <si>
    <t>AAP:[0226098 - 2019 DEF Fixed Rate]</t>
  </si>
  <si>
    <t>AAQ:[0226511 - PEF UNAMDIS 150M 6.75% 2/01/28]</t>
  </si>
  <si>
    <t>AAR:[0226534 - PEF UNAMDIS 425M 4.8% 03/01/13]</t>
  </si>
  <si>
    <t>AAS:[0226535 - PEF UNAMDIS 225M 5.9% 03/01/33]</t>
  </si>
  <si>
    <t>AAT:[0226536 - PEF UNAMDIS 300M 5.1% 12/1/15]</t>
  </si>
  <si>
    <t>AAU:[0226537 - PEF UNAMDIS 500M 6.35% 09/2037]</t>
  </si>
  <si>
    <t>AAV:[0226538 - PEF UNAMDIS 250M 5.80% 09/2017]</t>
  </si>
  <si>
    <t>AAW:[0226539 - PEF UNAMDIS 500M 5.65% 6/15/18]</t>
  </si>
  <si>
    <t>AAX:[0226541 - PEF UNAMDIS 250M 4.55% 04/2020]</t>
  </si>
  <si>
    <t>AAY:[0226542 - PEF UNAMDIS 350M 5.65% 04/20403]</t>
  </si>
  <si>
    <t>AAZ:[0226564 - PEF UNAMDIS 300M 6.65% 7/15/11]</t>
  </si>
  <si>
    <t>ABA:[0226565 - PEF UNAMDIS 1B 6.40% 6/15/38]</t>
  </si>
  <si>
    <t>ABB:[0226569- DEF UNAMDIS 400M 3.85 11-15-42]</t>
  </si>
  <si>
    <t>ABC:[0226571- DEF UNAMDIS 250M .65% 11-15-15]</t>
  </si>
  <si>
    <t>ABD:[0226700 - Unamort Debt Discount]</t>
  </si>
  <si>
    <t xml:space="preserve">     ABE:[226 Subtotal]</t>
  </si>
  <si>
    <t>ABF:[]</t>
  </si>
  <si>
    <t>ABG:[FERC 227: Obligations Under Capital Lease - Noncurrent]</t>
  </si>
  <si>
    <t>ABH:[0227101 - LT Capital Lease Obligation]</t>
  </si>
  <si>
    <t>ABI:[0227104 - Cap Lease Noncurrent SPHQ]</t>
  </si>
  <si>
    <t>ABJ:[0227105 - Cap Lease Noncurrent SH]</t>
  </si>
  <si>
    <t>ABK:[0227175 - LT Operating Lease Obligation]</t>
  </si>
  <si>
    <t xml:space="preserve">     ABL:[227 Subtotal]</t>
  </si>
  <si>
    <t>ABM:[]</t>
  </si>
  <si>
    <t>ABN:[FERC 228.1: Accumulated Provision for Property Insurance]</t>
  </si>
  <si>
    <t>ABO:[0228100 - Retail Unfd Storm Damage]</t>
  </si>
  <si>
    <t>ABP:[0228101 - Wholsesale Storm Reserve]</t>
  </si>
  <si>
    <t xml:space="preserve">     ABQ:[228.1 Subtotal]</t>
  </si>
  <si>
    <t>ABR:[FERC 228.2: Accumulated Provision for Injuries and Damages]</t>
  </si>
  <si>
    <t>ABS:[0228201 - Claim Reserve]</t>
  </si>
  <si>
    <t>ABT:[0228202 - Claim Reserve - ST]</t>
  </si>
  <si>
    <t>ABU:[0228250 - Inactive - Schm Worker'S Comp - Other]</t>
  </si>
  <si>
    <t>ABV:[0228280 - Schm Environmental]</t>
  </si>
  <si>
    <t xml:space="preserve">     ABW:[228.2 Subtotal]</t>
  </si>
  <si>
    <t>ABX:[FERC 228.3: Accumulated Provision for Pensions and Benefits]</t>
  </si>
  <si>
    <t>ABY:[0228312 - Pension Rest]</t>
  </si>
  <si>
    <t>ABZ:[0228314 - Schm Dpc Opeb FAS 106]</t>
  </si>
  <si>
    <t>ACA:[0228315 - Schm Opeb (Fas106)]</t>
  </si>
  <si>
    <t>ACB:[0228318 - OPEB Liability - FAS 106]</t>
  </si>
  <si>
    <t>ACC:[0228324 - Schm Dpc Pos Emp FAS 112]</t>
  </si>
  <si>
    <t>ACD:[0228325 - Schm Post Emp FAS 112]</t>
  </si>
  <si>
    <t>ACE:[0228340 - Nonqualified Plans Liability]</t>
  </si>
  <si>
    <t>ACF:[0228346 - Pension Liability - FAS 87]</t>
  </si>
  <si>
    <t>ACG:[0228347 - Pension Liab - FAS 87]</t>
  </si>
  <si>
    <t>ACH:[0228348 - Pension Liab - FAS 87(Cinergy)]</t>
  </si>
  <si>
    <t>ACI:[0228349 - Accrued Pensions &amp; Other Post-Retirement Ben]</t>
  </si>
  <si>
    <t>AMJ:[0253275 - Pension Liability - FAS 187 NQ]</t>
  </si>
  <si>
    <t xml:space="preserve">     ACJ:[228.3 Subtotal]</t>
  </si>
  <si>
    <t>ACK:[FERC 228.4: Accumulated Misc Operating Provisions]</t>
  </si>
  <si>
    <t>ACL:[0228402 - Nuclear Refuel Outage #16]</t>
  </si>
  <si>
    <t>ACM:[0228403 - Deferred Serp -  Active Empl]</t>
  </si>
  <si>
    <t>ACN:[0228404 - Deferred Comp]</t>
  </si>
  <si>
    <t>ACO:[0228405 - 2000 Class Deferred Compensat]</t>
  </si>
  <si>
    <t>ACP:[0228407 - Perf Share Sub Plan]</t>
  </si>
  <si>
    <t>ACQ:[0228408 - Mgt Incentive Award Def]</t>
  </si>
  <si>
    <t>ACR:[0228413 - Nuclear EOL Costs]</t>
  </si>
  <si>
    <t>ACS:[0228440 - Reserve - MGP Sites FERC 228]</t>
  </si>
  <si>
    <t>ACT:[0228480 - Acc Prov Insurance-Environ]</t>
  </si>
  <si>
    <t xml:space="preserve">     ACU:[228.4 Subtotal]</t>
  </si>
  <si>
    <t xml:space="preserve">     ACV:[228 Subtotal]</t>
  </si>
  <si>
    <t>ACW:[]</t>
  </si>
  <si>
    <t>ACX:[FERC 229: Accumulated Provisions for Rate Refunds]</t>
  </si>
  <si>
    <t>ACY:[0229010 - Accm Prv-Rate Refnd-Tax Ref]</t>
  </si>
  <si>
    <t>ACZ:[0229003 - Wholesale - QF Energy]</t>
  </si>
  <si>
    <t xml:space="preserve">     ADA:[229 Subtotal]</t>
  </si>
  <si>
    <t>ADB:[]</t>
  </si>
  <si>
    <t>ADC:[FERC 230: Asset Retirement Obligations]</t>
  </si>
  <si>
    <t>ADD:[0230001 - FAS 143 ARO Liability ST]</t>
  </si>
  <si>
    <t>ADE:[0230105 - ARO Liability - Current]</t>
  </si>
  <si>
    <t>ADF:[0230315 - ARO Liability - Coal Ash]</t>
  </si>
  <si>
    <t>ADG:[0230999 - ARO Liability]</t>
  </si>
  <si>
    <t xml:space="preserve">     ADH:[230 Subtotal]</t>
  </si>
  <si>
    <t>ADI:[]</t>
  </si>
  <si>
    <t>ADJ:[FERC 232: Accounts Payable]</t>
  </si>
  <si>
    <t>ADK:[0232000 - A/P Vendors Payable]</t>
  </si>
  <si>
    <t>ADL:[0232001 - AP Corp Vendors Payable]</t>
  </si>
  <si>
    <t>ADM:[0232002 - A/P - Misc - Gen - Acctg]</t>
  </si>
  <si>
    <t>ADN:[0232004 - Vision Deduction]</t>
  </si>
  <si>
    <t>ADO:[0232005 - Long Term Disability Deduction]</t>
  </si>
  <si>
    <t>ADP:[0232016 - AP PS8.9 Vendors Payable]</t>
  </si>
  <si>
    <t>ADQ:[0232018- EAM Payables]</t>
  </si>
  <si>
    <t>ADR:[0232027 -AP-Fuel Financial Hedge]</t>
  </si>
  <si>
    <t>ADS:[0232031 - Treasury LC and MCF Fees]</t>
  </si>
  <si>
    <t>ADT:[0232039 - Payable 401K Incentive Match]</t>
  </si>
  <si>
    <t>ADU:[0232045 - Supp Life Deductions]</t>
  </si>
  <si>
    <t>ADV:[0232048 - Supp AD&amp;D Deduction]</t>
  </si>
  <si>
    <t>ADW:[0232049 - Medical &amp; HSA Deductions]</t>
  </si>
  <si>
    <t>ADX:[0232052 - Medical Spending Acc Deduct]</t>
  </si>
  <si>
    <t>ADY:[0232053 - Dependent Spending Acct Deduct]</t>
  </si>
  <si>
    <t>ADZ:[0232061 - Checks not presented - reclass]</t>
  </si>
  <si>
    <t>AEA:[0232067 - Dental Deductions]</t>
  </si>
  <si>
    <t>AEB:[0232068 - Employee Parking Deductions]</t>
  </si>
  <si>
    <t>AEC:[0232103 - DEF Payable - NG Purchases]</t>
  </si>
  <si>
    <t>AED:[0232105 - DEF Payable - NG Transport]</t>
  </si>
  <si>
    <t>AEE:[0232107 - DEF Payable - NG Fin Transact]</t>
  </si>
  <si>
    <t>AEF:[0232108 - DEF Cogen Payable]</t>
  </si>
  <si>
    <t>AEG:[0232109 - A/P BPM - Actual]</t>
  </si>
  <si>
    <t>AEH:[0232120 - Vouchers Payable - Special]</t>
  </si>
  <si>
    <t>AEI:[0232125 - NRC Inspection Fee Pay]</t>
  </si>
  <si>
    <t>AEJ:[0232150 - Accounts Payable - Stores]</t>
  </si>
  <si>
    <t>AEK:[0232151 - Accounts Payable - Stores]</t>
  </si>
  <si>
    <t>AEL:[0232155 - Accounts Payable - Stores CAS]</t>
  </si>
  <si>
    <t>AEM:[0232163 - Emission Allowance A/P]</t>
  </si>
  <si>
    <t>AEN:[0232170 - Accounts Payable - Coal]</t>
  </si>
  <si>
    <t>AEO:[0232171 - Account Payable - Coal Accrual]</t>
  </si>
  <si>
    <t>AEP:[0232175 - Limestone and Freight Payable]</t>
  </si>
  <si>
    <t>AEQ:[0232176 - Reagent Payable]</t>
  </si>
  <si>
    <t>AER:[0232177 - Generic By Products Payable]</t>
  </si>
  <si>
    <t>AES:[0232178 - Accrued Settlements Payable]</t>
  </si>
  <si>
    <t>AET:[0232180 - Accounts Payable - Oil Stocks]</t>
  </si>
  <si>
    <t>AEU:[0232181 - Natural Gas Payable]</t>
  </si>
  <si>
    <t>AEV:[0232190 - Coal Freight Payable]</t>
  </si>
  <si>
    <t>AEW:[0232195 - RAILCAR LEASE PAYABLE]</t>
  </si>
  <si>
    <t>AEX:[0232199 - PowerPlan Coal Payable]</t>
  </si>
  <si>
    <t>AEY:[0232200 - Cbis Refund Payable]</t>
  </si>
  <si>
    <t>AEZ:[0232222 - Test Fuel Payable]</t>
  </si>
  <si>
    <t>AFB:[0232270 - Passport Unvouchered Liability]</t>
  </si>
  <si>
    <t>AFC:[0232331 - A/P - ENERGY NEIGHBOR FUND]</t>
  </si>
  <si>
    <t>AFD:[0232332 - Photovoltaic Fund]</t>
  </si>
  <si>
    <t>AFE:[0232333 - A/P - FLEXCARE]</t>
  </si>
  <si>
    <t>AFF:[0232334 - A/P - Stock Loan Repay]</t>
  </si>
  <si>
    <t>AFG:[0232336 - Advance Payable NCEMPA]</t>
  </si>
  <si>
    <t>AFH:[0232337 - CR3 Joint Owner]</t>
  </si>
  <si>
    <t>AFI:[0232338 - Payable - Int City Joint Owners]</t>
  </si>
  <si>
    <t>AFJ:[0232402 - Collateral Liab]</t>
  </si>
  <si>
    <t>AFK:[0232410 - Transmission Payables]</t>
  </si>
  <si>
    <t>AFL:[0232460 - Bulk Power Marketing Payable]</t>
  </si>
  <si>
    <t>AFM:[0232480 - Co-Generation]</t>
  </si>
  <si>
    <t>AFN:[0232510 - Checks Not Presented]</t>
  </si>
  <si>
    <t>AFO:[0232892 - A/P Miscellaneous]</t>
  </si>
  <si>
    <t>AFP:[0232993 - AP Off System]</t>
  </si>
  <si>
    <t>AFQ:[0232996 -  Capital - Accruals]</t>
  </si>
  <si>
    <t xml:space="preserve">     AFR:[232 Subtotal]</t>
  </si>
  <si>
    <t>AFS:[]</t>
  </si>
  <si>
    <t>AFT:[FERC 233: Notes Payable to Associated Companies]</t>
  </si>
  <si>
    <t>AFU:[0233003 - IC LT Notes Pay]</t>
  </si>
  <si>
    <t>AFV:[0233150 - IC Moneypool - ST Notes Pay]</t>
  </si>
  <si>
    <t xml:space="preserve">     AFW:[233 Subtotal]</t>
  </si>
  <si>
    <t>AFX:[]</t>
  </si>
  <si>
    <t>AFY:[FERC 234: Accounts Payable to Associated Companies]</t>
  </si>
  <si>
    <t>AFZ:[0234000 - IC Moneypool - ST Interest Pay]</t>
  </si>
  <si>
    <t>AGA:[0234010 - Intercompany Ap]</t>
  </si>
  <si>
    <t>AGB:[0234104 - IC Accounts Payable]</t>
  </si>
  <si>
    <t>AGC:[0234250 - IC Netting - Accts Payable (Nets Against 0146250 - IC Netting - A/R)]</t>
  </si>
  <si>
    <t>AGD:[0234350 - IC Netting - LT Accts Payable]</t>
  </si>
  <si>
    <t>AFA:[0232232 - A/P Affiliates]</t>
  </si>
  <si>
    <t xml:space="preserve">     AGE:[234 Subtotal]</t>
  </si>
  <si>
    <t>AGF:[]</t>
  </si>
  <si>
    <t>AGG:[FERC 235: Customer Deposits]</t>
  </si>
  <si>
    <t>AGH:[0235002 - CD Active]</t>
  </si>
  <si>
    <t>AGI:[0235003 - CD Inactive]</t>
  </si>
  <si>
    <t>AGJ:[0235110 - Cust Dep For Srvc - Edp Billing]</t>
  </si>
  <si>
    <t xml:space="preserve">     AGK:[235 Subtotal]</t>
  </si>
  <si>
    <t>AGL:[]</t>
  </si>
  <si>
    <t>AGM:[FERC 236: Taxes Accrued]</t>
  </si>
  <si>
    <t>AGN:[0236000 - NC Prop Tax - Electric]</t>
  </si>
  <si>
    <t>AGO:[0236001 - State It Payable Other]</t>
  </si>
  <si>
    <t>AGP:[0236020 - FAS 5 Non-Income Tax Reserves]</t>
  </si>
  <si>
    <t>AGQ:[0236040 NC Prop Tax - Misc Non-Util]</t>
  </si>
  <si>
    <t>AGR:[0236041 - Accrued Property Tax]</t>
  </si>
  <si>
    <t>AGS:[0236100 - Franchise Tax - Electric]</t>
  </si>
  <si>
    <t>AGT:[0236123 - Fl Prop Tax - Electric]</t>
  </si>
  <si>
    <t>AGU:[0236131 - FL FRANCHISE TX ACCRUAL]</t>
  </si>
  <si>
    <t>AGV:[0236135 - FL Reg Assessment - Electric]</t>
  </si>
  <si>
    <t>AGW:[0236150 - St/Local Unemployment Tax Liab]</t>
  </si>
  <si>
    <t>AGX:[0236360 - SC Property Tax Electric]</t>
  </si>
  <si>
    <t>AGY:[0236700 - Employer FICA Tax Liab]</t>
  </si>
  <si>
    <t>AGZ:[0236701 - CARES ACT Accural of Deferred Payment of Employer Share of Payroll Tax]</t>
  </si>
  <si>
    <t>AHA:[0236750 - Federal Unemployment Tax Liab]</t>
  </si>
  <si>
    <t>AHB:[0236801 - Accrued Gross Receipts Tax]</t>
  </si>
  <si>
    <t>AHC:[0236831 - Misc. Taxes &amp; Interest]</t>
  </si>
  <si>
    <t>AHD:[0236906 - Sales and Use Tax Payable]</t>
  </si>
  <si>
    <t>AHE:[0236918 - Accr Ad Valorem Tax 2006]</t>
  </si>
  <si>
    <t>AHF:[0236926 - LT Tax Reclass Fed]</t>
  </si>
  <si>
    <t>AHG:[0236927 - LT Tax Reclass State]</t>
  </si>
  <si>
    <t>AHH:[0236940 - Curr Tax Reclass Acct State Cr]</t>
  </si>
  <si>
    <t>AHI:[0236942 - State Inc Tax Payable - Prior Yrs LT]</t>
  </si>
  <si>
    <t>AHJ:[0236943 - State Inc Tax Pay-Prior Years]</t>
  </si>
  <si>
    <t>AHK:[0236953 - LT Liability: State UTP]</t>
  </si>
  <si>
    <t>AHL:[0236960 - SC Inc Tax Payable-Prior Yr]</t>
  </si>
  <si>
    <t>AHM:[0236965 - Accrued SIT - Prior Year]</t>
  </si>
  <si>
    <t>AHN:[0236980 - Current Tax Reclass Account Fed Cr]</t>
  </si>
  <si>
    <t>AHO:[0236981 - Fed Inc Tax Payable - Prev Yr]</t>
  </si>
  <si>
    <t>AHP:[0236983 - Fed Inc Tax Payable - Prior Yrs]</t>
  </si>
  <si>
    <t>AHQ:[0236986 - Fed Inc Payable - PY LT 08-09]</t>
  </si>
  <si>
    <t>AHR:[0236988 - LT Liability ST UTP PGN]</t>
  </si>
  <si>
    <t>AHS:[0236989 - LT Liability Fed UTP PGN]</t>
  </si>
  <si>
    <t>AHT:[0236990 - Fed Inc Tax Payable - Current]</t>
  </si>
  <si>
    <t>AHU:[0236992 - Current Liability UTP - Fed]</t>
  </si>
  <si>
    <t>AHV:[0236993 - LT Liability Federal UTP 08-09 Year]</t>
  </si>
  <si>
    <t xml:space="preserve">     AHW:[236 Subtotal]</t>
  </si>
  <si>
    <t>AHX:[]</t>
  </si>
  <si>
    <t>AHY:[FERC 237: Interest Accrued]</t>
  </si>
  <si>
    <t>AHZ:[0237038 - LT Interest Accrued]</t>
  </si>
  <si>
    <t>AIA:[0237039 - Cur Int Accrued - Tax]</t>
  </si>
  <si>
    <t>AIB:[0237041 - FERC Interconnect Interest LT]</t>
  </si>
  <si>
    <t>AIC:[0237011 - Int Payable - Notes - Non-Reg]</t>
  </si>
  <si>
    <t>AID:[0237200 - Cur Liability Interest accrued]</t>
  </si>
  <si>
    <t>AIE:[0237222 - Int Accr Cust Dep FLA]</t>
  </si>
  <si>
    <t>AIG:[0237418 - Other Current Liabilities]</t>
  </si>
  <si>
    <t>AIH:[0237510 - Bonds Interest Payable]</t>
  </si>
  <si>
    <t xml:space="preserve">     AII:[237 Subtotal]</t>
  </si>
  <si>
    <t>AIJ:[]</t>
  </si>
  <si>
    <t>AIK:[FERC 239: Matured Long-Term Debt]</t>
  </si>
  <si>
    <t>AIL:[Placeholder for current portion of LTD]</t>
  </si>
  <si>
    <t xml:space="preserve">     AIM:[239 Subtotal]</t>
  </si>
  <si>
    <t>AIN:[]</t>
  </si>
  <si>
    <t>AIO:[FERC 241: Tax Collections Payable]</t>
  </si>
  <si>
    <t>AIP:[0241110 - State Income Tax Wh - Employee]</t>
  </si>
  <si>
    <t>AIQ:[0241142 - ST SALES TAX SERV-REV 7%]</t>
  </si>
  <si>
    <t>AIR:[0241150 - Fed Inc Tax Wh - employee]</t>
  </si>
  <si>
    <t>AIS:[0241160 - FICA Withheld - Employee]</t>
  </si>
  <si>
    <t>AIT:[0241310 - SC State Sales Tax on Elc Energy]</t>
  </si>
  <si>
    <t>AIU:[0241320 - NC State Sales Tx on Elc Enrgy]</t>
  </si>
  <si>
    <t>AIV:[0241335 - Local Taxes Withheld]</t>
  </si>
  <si>
    <t>AIW:[0241348 - Franchise Fees Payable]</t>
  </si>
  <si>
    <t>AIX:[0241800 - Utility Tax - County]</t>
  </si>
  <si>
    <t>AIY:[0241900 - TX COL PAY-FL Muni Utility Tax]</t>
  </si>
  <si>
    <t>AIZ:[0241990 - GRT Payable Additional 2.6%]</t>
  </si>
  <si>
    <t xml:space="preserve">     AJA:[241 Subtotal]</t>
  </si>
  <si>
    <t>AJB:[]</t>
  </si>
  <si>
    <t>AJC:[FERC 242: Misc Current and Accrued Liabilities]</t>
  </si>
  <si>
    <t>AJD:[0242003 - Imbalance Payable - Oba]</t>
  </si>
  <si>
    <t>AJE:[0242004 - Imbalance Payable - Park/Lend]</t>
  </si>
  <si>
    <t>AJF:[0242033 - Wages Payable - Accrual]</t>
  </si>
  <si>
    <t>AJG:[0242035 -  Unearned Premiums]</t>
  </si>
  <si>
    <t>AJH:[0242051 - FERC Interconnect Deposits LT]</t>
  </si>
  <si>
    <t>AJI:[0242054 - State Interconnect Deposits LT]</t>
  </si>
  <si>
    <t>AJJ:[0242110 - Contract Retentions]</t>
  </si>
  <si>
    <t>AJK:[0242152 - Solar Interconnect Deposits]</t>
  </si>
  <si>
    <t>AJL:[0242160 - Current Liabilities of VIEs]</t>
  </si>
  <si>
    <t>AJN:[0242200 - Misc C&amp;A Liab Incentives]</t>
  </si>
  <si>
    <t>AJO:[0242210 - Accrued Salaries &amp; Wages]</t>
  </si>
  <si>
    <t>AJP:[0242215 - Severance Reserve/Accrual]</t>
  </si>
  <si>
    <t>AJQ:[0242216 - Severance Accrual Purchase Acctg]</t>
  </si>
  <si>
    <t>AJR:[0242217 - Severance Reserve]</t>
  </si>
  <si>
    <t>AJS:[0242220 - Legal Employee Deductions]</t>
  </si>
  <si>
    <t>AJT:[0242320 - Transmission Open Acc-Deposits]</t>
  </si>
  <si>
    <t>AJU:[0242390 - CURR&amp;ACCR LIAB-FPC LTD]</t>
  </si>
  <si>
    <t>AJV:[0242391 - A/P COAL &amp; OIL Commitments]</t>
  </si>
  <si>
    <t>AJW:[0242392 - Bargaining Unit Dental Reserve]</t>
  </si>
  <si>
    <t>AJX:[0242393 - Misc C&amp;A Liab Def Vacation]</t>
  </si>
  <si>
    <t>AJY:[0242395 - CUR&amp;ACCR LIAB MED/DTL INS ACT]</t>
  </si>
  <si>
    <t>AJZ:[0242396 - CURR&amp;ACCR LIAB-WORKERS COMP]</t>
  </si>
  <si>
    <t>AKA:[0242397 - IRU INDEMNIFICATION -ST]</t>
  </si>
  <si>
    <t>AKB:[0242398 - CURR&amp;ACCR LIAB MISC]</t>
  </si>
  <si>
    <t>AKC:[0242410 - Prov - Cumulative Div Pref and Pref Stk -]</t>
  </si>
  <si>
    <t>AKD:[0242440 - Cash Coll &amp; Contribution to Trustee]</t>
  </si>
  <si>
    <t>AKE:[0242450 - Collections From Payroll - Misc]</t>
  </si>
  <si>
    <t>AKF:[0242460 - Prov For Incentive Ben Prog]</t>
  </si>
  <si>
    <t>AKG:[0242461 - Prior Year Incentive Accrual]</t>
  </si>
  <si>
    <t>AKH:[0242481 - Div Reinvest Pending Payable]</t>
  </si>
  <si>
    <t>AKI:[0242490 - Vacation Carryover]</t>
  </si>
  <si>
    <t>AKJ:[0242540 - Escheaments Payable]</t>
  </si>
  <si>
    <t>AKK:[0242650 - Accrued Payable - Other]</t>
  </si>
  <si>
    <t>AKL:[0242690 - Executive Incentive Accrual]</t>
  </si>
  <si>
    <t>AKM:[0242797 - NQ Pension Current FPC SERP/ND]</t>
  </si>
  <si>
    <t>AKN:[0242803 - Deferred Rent]</t>
  </si>
  <si>
    <t>AKO:[0242890 - Deferred Rev Pay - Fuel]</t>
  </si>
  <si>
    <t>AKP:[0242897 - NC Pension Liability - FAS 87]</t>
  </si>
  <si>
    <t>AKQ:[0242898 - OPEB Current Liability]</t>
  </si>
  <si>
    <t>AKR:[0242899 - FAS 112 Currently Liability]</t>
  </si>
  <si>
    <t>AKS:[0242988 - Reg Liability Current]</t>
  </si>
  <si>
    <t>AKT:[0242997 - Misc. Liab - FAS 87 NQ]</t>
  </si>
  <si>
    <t>AKU:[0242999 - Misc Liab - FAS 112]</t>
  </si>
  <si>
    <t xml:space="preserve">     AKV:[242 Subtotal]</t>
  </si>
  <si>
    <t>AKW:[]</t>
  </si>
  <si>
    <t>AKX:[FERC 243: Obligations Under Capital Leases-Current]</t>
  </si>
  <si>
    <t>AKY:[0243105 - Current Portion of Cap Lease Obligation]</t>
  </si>
  <si>
    <t>AKZ:[0243106 - Cap Lease Current SPHQ]</t>
  </si>
  <si>
    <t>ALA:[0243107 - Cap Lease Current SH]</t>
  </si>
  <si>
    <t>AJM:[0242175 - Curr Operating Lease Oblig]</t>
  </si>
  <si>
    <t xml:space="preserve">     ALB:[243 Subtotal]</t>
  </si>
  <si>
    <t>ALC:[]</t>
  </si>
  <si>
    <t>ALD:[FERC 244: Derivatives Instrument Liabilities]</t>
  </si>
  <si>
    <t>ALE:[0244005 - Derivative Instr - Regulatory ST]</t>
  </si>
  <si>
    <t>ALF:[0244006 - Derivative Instr - Regulatory LT]</t>
  </si>
  <si>
    <t>ALG:[0244007 - Accrued Interest Exp-Swaps-Reg]</t>
  </si>
  <si>
    <t>ALH:[0244010 - NDTF Derivative Options]</t>
  </si>
  <si>
    <t>ALI:[244 Subtotal]</t>
  </si>
  <si>
    <t>ALJ:[]</t>
  </si>
  <si>
    <t>ALK:[]</t>
  </si>
  <si>
    <t>ALL:[FERC 245: Derivatives Instrument Liabilities-Hedges]</t>
  </si>
  <si>
    <t>ALM:[0245001 - 3rd Party Derivative Liability Current]</t>
  </si>
  <si>
    <t>ALN:[0245002 - 3rd Party Derivative Liability Noncurren]</t>
  </si>
  <si>
    <t xml:space="preserve">     ALO:[245 Subtotal]</t>
  </si>
  <si>
    <t>ALP:[]</t>
  </si>
  <si>
    <t>ALQ:[FERC 252: Customer Advances for Construction]</t>
  </si>
  <si>
    <t>ALR:[0252001 - Cust Adv For Construction]</t>
  </si>
  <si>
    <t>ALS:[0252120 - Reserve Capacity]</t>
  </si>
  <si>
    <t>ALT:[0252400 - Customer Advances ST]</t>
  </si>
  <si>
    <t>ZW:[0224045 - FERC Interconnect Liability]</t>
  </si>
  <si>
    <t xml:space="preserve">     ALU:[252 Subtotal]</t>
  </si>
  <si>
    <t>ALV:[]</t>
  </si>
  <si>
    <t>ALW:[FERC 253: Other Deferred Credits]</t>
  </si>
  <si>
    <t>ALX:[0253008 - Pole Attach - Deferred Revenue]</t>
  </si>
  <si>
    <t>ALY:[0253035 - Misc Def Cr - Genl Acctg]</t>
  </si>
  <si>
    <t>ALZ:[0253037 - LT Liab - Current Portion]</t>
  </si>
  <si>
    <t>AMA:[0253039 - Deferred Revenue]</t>
  </si>
  <si>
    <t>AMB:[0253043 - OPEB - FAS 106 Grantor Trust]</t>
  </si>
  <si>
    <t>AMC:[0253049 - Int on Tax Deficiency - LT Liab]</t>
  </si>
  <si>
    <t>AMD:[0253053 - OTH DEF Credit - Smart Grid]</t>
  </si>
  <si>
    <t>AME:[0253062 - Long Term Def Rev-OL]</t>
  </si>
  <si>
    <t>AMF:[0253070 - Reserve - MGP Sites]</t>
  </si>
  <si>
    <t>AMG:[0253082 - OTH DEFER CR MISCELLANEOUS]</t>
  </si>
  <si>
    <t>AMH:[0253084 - IRU INDEMNIFICATION -LT]</t>
  </si>
  <si>
    <t>AMI:[0253085 - Other Long Term Liabilities]</t>
  </si>
  <si>
    <t>AMK:[2531006 - Defr Cr - A/R A/P Elim Diff]</t>
  </si>
  <si>
    <t>AML:[2531008 - Defr Cr - Other Bal Sheet Elim Diff]</t>
  </si>
  <si>
    <t>AMM:[0253400 - BARTOW LTSA]</t>
  </si>
  <si>
    <t>AMN:[0253401 - HINES LTSA]</t>
  </si>
  <si>
    <t>AMO:[0253403 - Citrus County LTSA Def Liab]</t>
  </si>
  <si>
    <t>AMP:[0253620 - SCHM Executive Savings Pln-Stk]</t>
  </si>
  <si>
    <t>AMQ:[0253630 - Schm Exec Cash Bal Plan]</t>
  </si>
  <si>
    <t>AMR:[0253690 - Pension Deferred Credits]</t>
  </si>
  <si>
    <t>AMS:[0253890 - SCHM Tax &amp; S/L for Surplus Mat'l]</t>
  </si>
  <si>
    <t>AMT:[0253910 - Pole Attach - Advance Billing]</t>
  </si>
  <si>
    <t>AMU:[0253920 - Other Deferred Credits]</t>
  </si>
  <si>
    <t>AMV:[0253990 - Deferred Prepaid Ef - Lighting]</t>
  </si>
  <si>
    <t>AMW:[0253955 - Short-Term Guarantee Obligations]</t>
  </si>
  <si>
    <t xml:space="preserve">     AMX:[253 Subtotal]</t>
  </si>
  <si>
    <t>AMY:[]</t>
  </si>
  <si>
    <t>AMZ:[FERC 254: Other Regulatory Liabilities]</t>
  </si>
  <si>
    <t>ANA:[0254002 - Interest Rate Swap Reg Liability]</t>
  </si>
  <si>
    <t>ANB:[0254015 - Reg Liab MTM Fuel ST]</t>
  </si>
  <si>
    <t>ANC:[0254016 - Deferred SPP]</t>
  </si>
  <si>
    <t>ANE:[0254020 - Auctioned S02 Allowance]</t>
  </si>
  <si>
    <t>ANF:[0254024 - Def CR3 Liab - Depr &amp; Prop Tax]</t>
  </si>
  <si>
    <t>ANG:[0254031 - CR4&amp;5 Accelerated Depreciation]</t>
  </si>
  <si>
    <t>ANH:[0254036 - Regulatory  Liability - Excess Fed ADIT]</t>
  </si>
  <si>
    <t>ANI:[0254038 - Excess ADIT Grossup LT]</t>
  </si>
  <si>
    <t>ANJ:[0254059 -DOE Settlement Reg Liability]</t>
  </si>
  <si>
    <t>ANK:[0254060 - DEF Tax Savings Reg Liability]</t>
  </si>
  <si>
    <t>ANL:[0254061 -  Deferred PTCs]</t>
  </si>
  <si>
    <t>ANM:[0254087 - Regulatory Liability - CR 4&amp;5 Amort.]</t>
  </si>
  <si>
    <t>ANN:[02540XX - Regulatory Liability - OATT FIT]</t>
  </si>
  <si>
    <t>ANO:[0254100 - Regulatory Liablility - Inc Tax]</t>
  </si>
  <si>
    <t>ANP:[0254101 - Deferred Regulatory Liability]</t>
  </si>
  <si>
    <t>ANQ:[0254250 - NC REC Liability - Retail]</t>
  </si>
  <si>
    <t>ANR:[0254310 - Deferred Fuel Settlements]</t>
  </si>
  <si>
    <t>ANS:[0254311 - Deferred Fuel Revenue]</t>
  </si>
  <si>
    <t>ANT:[0254312 - Deferred GPIF - Reg Liab Fuel]</t>
  </si>
  <si>
    <t>ANU:[0254313 - Deferred Fuel - PY]</t>
  </si>
  <si>
    <t>ANV:[0254315 - DOE Settlement (Apr 2022 moved to 254059 in May 2022)]</t>
  </si>
  <si>
    <t>ANW:[0254316 - Deferred Energy Conservation]</t>
  </si>
  <si>
    <t>ANX:[0254317 - Deferred Environmental Cost Recovery]</t>
  </si>
  <si>
    <t>ANY:[0254318 - Deferred Property Gains/Losses - FL]</t>
  </si>
  <si>
    <t>ANZ:[0254320 - Deferred Capacity Curr Yr]</t>
  </si>
  <si>
    <t>AOA:[0254321 - Deferred Capacity - Prior Yr]</t>
  </si>
  <si>
    <t>AOB:[0254401 - DSM Energy Efficiency]</t>
  </si>
  <si>
    <t>AOC:[0254402 - SC Historical DSM]</t>
  </si>
  <si>
    <t>AOD:[0254689 - Reg Liability - OPEB Medical]</t>
  </si>
  <si>
    <t>AOE:[0254690 - Reg Liability - OPEB Life]</t>
  </si>
  <si>
    <t>AOF:[0254700 - Blank - Forecast Placeholder]</t>
  </si>
  <si>
    <t>AOG:[0254750 - Blank - Forecast Placeholder]</t>
  </si>
  <si>
    <t>AOH:[0254760 - Tax Savings Reg Liab - Retail 2022 Settlement]</t>
  </si>
  <si>
    <t>AOI:[0254800 - Reg Liability MTM Fuel LT]</t>
  </si>
  <si>
    <t>AOJ:[0254914 - NDT - Qual - Unreal Gains]</t>
  </si>
  <si>
    <t>AOK:[0254980 - Open Interest Rate Swap Cur Reg Liab]</t>
  </si>
  <si>
    <t>AOL:[0254988 - Current Regulatory Liabilities ("Excess Fed ADIT")]</t>
  </si>
  <si>
    <t>AOM:[0254991 - Aro Reg Liab - Book Depr]</t>
  </si>
  <si>
    <t>AON:[0254999 - Reg Liab COR reclass from A/D]</t>
  </si>
  <si>
    <t xml:space="preserve">     AOO:[254 Subtotal]</t>
  </si>
  <si>
    <t>AOP:[]</t>
  </si>
  <si>
    <t>AOQ:[FERC 255: Accumulated Deferred Investment Tax Credits]</t>
  </si>
  <si>
    <t>AOS:[0255000 - Accum Def Inv Tax Credits]</t>
  </si>
  <si>
    <t>AOT:[0255001 - Def ITC - No Normalization]</t>
  </si>
  <si>
    <t xml:space="preserve">     AOU:[255 Subtotal]</t>
  </si>
  <si>
    <t>AOV:[]</t>
  </si>
  <si>
    <t>AOW:[FERC 281: Accumulated Deferred Income Taxes - Accelerated Amort Property]</t>
  </si>
  <si>
    <t>AOX:[0281200 - Deferred Federal Income Tax]</t>
  </si>
  <si>
    <t>AOY:[0281201 - Deferred State Income Tax]</t>
  </si>
  <si>
    <t>AOZ:[0281300 - Deferred FIT - Current]</t>
  </si>
  <si>
    <t>APA:[0281301 - Deferred SIT - Current]</t>
  </si>
  <si>
    <t xml:space="preserve">     APB:[281 Subtotal]</t>
  </si>
  <si>
    <t>APC:[]</t>
  </si>
  <si>
    <t>APD:[FERC 282: Accumulated Deferred Income Taxes - Other Property]</t>
  </si>
  <si>
    <t>APE:[0282005 - LT FIN48 Noncur Prop DTL - FED]</t>
  </si>
  <si>
    <t>APF:[0282006 - LT FIN48 Noncur Prop DTL - FL]</t>
  </si>
  <si>
    <t>APG:[0282100 - Adit: PpandE: Federal Taxes]</t>
  </si>
  <si>
    <t>APH:[0282101 - Adit: PpandE: State Taxes]</t>
  </si>
  <si>
    <t>API:[0282103 - LT Def tax liability: state-282]</t>
  </si>
  <si>
    <t>APJ:[0282104 - LT Def tax liability - Fed(282)]</t>
  </si>
  <si>
    <t xml:space="preserve">     APK:[282 Subtotal]</t>
  </si>
  <si>
    <t>APL:[]</t>
  </si>
  <si>
    <t>APM:[FERC 283: Accumulated Deferred Income Taxes - Other]</t>
  </si>
  <si>
    <t>APN:[0283011 - Current Portion DIT]</t>
  </si>
  <si>
    <t>APO:[0283012 - Current Portion - DSIT]</t>
  </si>
  <si>
    <t>APP:[0283013 - Current DTL - FED]</t>
  </si>
  <si>
    <t>APQ:[0283014 - Current DTL - FL]</t>
  </si>
  <si>
    <t>APR:[0283100 - Adit: Other: Federal Taxes]</t>
  </si>
  <si>
    <t>APS:[0283101 - Adit: Other: State Taxes]</t>
  </si>
  <si>
    <t>APT:[0283102 - LT Def tax liability: Fed-283]</t>
  </si>
  <si>
    <t>APU:[0283103 - LT Def tax liability: state-283]</t>
  </si>
  <si>
    <t xml:space="preserve">     APV:[283 Subtotal]</t>
  </si>
  <si>
    <t>APW:[]</t>
  </si>
  <si>
    <t>APX:[EndMethodCalls]</t>
  </si>
  <si>
    <t>APY:[]</t>
  </si>
  <si>
    <t>APZ:[Total Liabilities]</t>
  </si>
  <si>
    <t>AQA:[]</t>
  </si>
  <si>
    <t>AQB:[Assets - Liabilities]</t>
  </si>
  <si>
    <t>AQC:[if]</t>
  </si>
  <si>
    <t>AQD:[Difference]</t>
  </si>
  <si>
    <t>AQE:[end if]</t>
  </si>
  <si>
    <t>AQF:[]</t>
  </si>
  <si>
    <t>AQG:[]</t>
  </si>
  <si>
    <t>AQH:[Reconciliation:]</t>
  </si>
  <si>
    <t>AQI:[]</t>
  </si>
  <si>
    <t>AQJ:[Total Assets (Published Financial Model BS)]</t>
  </si>
  <si>
    <t>AQK:[Total Liabilities (Published Financial Model BS)]</t>
  </si>
  <si>
    <t>AQL:[]</t>
  </si>
  <si>
    <t>AQM:[Actuals:]</t>
  </si>
  <si>
    <t>AQN:[if]</t>
  </si>
  <si>
    <t>AQO:[Total Assets (Sum Here)]</t>
  </si>
  <si>
    <t>AQP:[Total Assets (Published Account Details)]</t>
  </si>
  <si>
    <t xml:space="preserve">     AQQ:[Variance]</t>
  </si>
  <si>
    <t>AQR:[]</t>
  </si>
  <si>
    <t>AQS:[Total Liabilities (Sum Here)]</t>
  </si>
  <si>
    <t>AQT:[Total Liabilities (Published Account Details)]</t>
  </si>
  <si>
    <t xml:space="preserve">     AQU:[Variance]</t>
  </si>
  <si>
    <t>AQV:[Forecast Activity:]</t>
  </si>
  <si>
    <t>AQW:[else]</t>
  </si>
  <si>
    <t>AQX:[Total Assets (previous ending)]</t>
  </si>
  <si>
    <t>AQY:[Total Assets (Above)(Change)]</t>
  </si>
  <si>
    <t>AQZ:[Total Assets (Published Financial Model BS)(Change)]</t>
  </si>
  <si>
    <t xml:space="preserve">     ARA:[Variance]</t>
  </si>
  <si>
    <t>ARB:[]</t>
  </si>
  <si>
    <t>ARC:[Total Liabilities (previous ending)]</t>
  </si>
  <si>
    <t>ARD:[Total Liabilities (Above)(Change)]</t>
  </si>
  <si>
    <t>ARE:[Total Liabilities (Published Financial Model BS)(Change)]</t>
  </si>
  <si>
    <t xml:space="preserve">     ARF:[Variance]</t>
  </si>
  <si>
    <t>ARG:[end if]</t>
  </si>
  <si>
    <t>ARH:[Total Assets (Sum Here)]</t>
  </si>
  <si>
    <t>ARI:[Total Assets (Published Source Data)]</t>
  </si>
  <si>
    <t xml:space="preserve">     ARJ:[Variance]</t>
  </si>
  <si>
    <t>ARK:[]</t>
  </si>
  <si>
    <t>ARL:[if]</t>
  </si>
  <si>
    <t xml:space="preserve">          ARM:[(-) 0108301 - Accum Depreciation COR (Model= Liability)]</t>
  </si>
  <si>
    <t xml:space="preserve">          ARN:[(-) 0190001 - Adit: Prepaid: Federal Taxes (Model= Liability)]</t>
  </si>
  <si>
    <t xml:space="preserve">          ARO:[(-) 0190002 - Adit: Prepaid: State Taxes (Model= Liability)]</t>
  </si>
  <si>
    <t xml:space="preserve">          ARP:[(+) 0254100 - Regulatory Liablility - Inc Tax (Model= Asset)]</t>
  </si>
  <si>
    <t xml:space="preserve">               ARQ:[Unexplained (Actuals)]</t>
  </si>
  <si>
    <t>ARR:[else]</t>
  </si>
  <si>
    <t>ARS:[]</t>
  </si>
  <si>
    <t>ART:[end if]</t>
  </si>
  <si>
    <t xml:space="preserve">               ARU:[Unexplained]</t>
  </si>
  <si>
    <t>ARV:[]</t>
  </si>
  <si>
    <t>ARW:[]</t>
  </si>
  <si>
    <t>ARX:[Total Liabilities (Sum Here)]</t>
  </si>
  <si>
    <t>ARY:[Total Liabilities (Published Source Data)]</t>
  </si>
  <si>
    <t xml:space="preserve">     ARZ:[Variance]</t>
  </si>
  <si>
    <t>ASA:[if]</t>
  </si>
  <si>
    <t xml:space="preserve">          ASB:[(+) 0108301 - Accum Depreciation COR (Model= Liability)]</t>
  </si>
  <si>
    <t xml:space="preserve">          ASC:[(+) 0190001 - Adit: Prepaid: Federal Taxes (Model= Liability)]</t>
  </si>
  <si>
    <t xml:space="preserve">          ASD:[(+) 0190002 - Adit: Prepaid: State Taxes (Model= Liability)]</t>
  </si>
  <si>
    <t xml:space="preserve">          ASE:[(-) 0254100 - Regulatory Liablility - Inc Tax (Model= Asset)]</t>
  </si>
  <si>
    <t xml:space="preserve">          ASF:[(-) 0439300 - ADJUST TO R/E]</t>
  </si>
  <si>
    <t xml:space="preserve">          ASG:[(-) 0438110 - Subs Dividend Declared]</t>
  </si>
  <si>
    <t xml:space="preserve">               ASH:[Unexplained]</t>
  </si>
  <si>
    <t>ASI:[end if]</t>
  </si>
  <si>
    <t>ASJ:[]</t>
  </si>
  <si>
    <t>ASK:[]</t>
  </si>
  <si>
    <t>ASL:[Asset-Liability Variance (rounded)]</t>
  </si>
  <si>
    <t>ASM:[Unexplained Asset Variance (rounded)]</t>
  </si>
  <si>
    <t>ASN:[if]</t>
  </si>
  <si>
    <t>ASO:[Highlight cell if any variance]</t>
  </si>
  <si>
    <t>ASP:[Highlight report if any variance]</t>
  </si>
  <si>
    <t>ASQ:[end if]</t>
  </si>
  <si>
    <t>ASR:[]</t>
  </si>
  <si>
    <t>ASS:[Unexplained Liability Variance (rounded)]</t>
  </si>
  <si>
    <t>AST:[if]</t>
  </si>
  <si>
    <t>ASU:[Highlight cell if any variance]</t>
  </si>
  <si>
    <t>ASV:[Highlight report if any variance]</t>
  </si>
  <si>
    <t>ASW:[end if]</t>
  </si>
  <si>
    <t>ASX:[]</t>
  </si>
  <si>
    <t>ASY:[end if]</t>
  </si>
  <si>
    <t>ASZ:[]</t>
  </si>
  <si>
    <t>ATA:[end if]</t>
  </si>
  <si>
    <t>ATB:[Working Capital:]</t>
  </si>
  <si>
    <t>ATC:[Working Capital Assets]</t>
  </si>
  <si>
    <t>ATD:[Working Capital Liabilities]</t>
  </si>
  <si>
    <t xml:space="preserve">     ATE:[Total Working Capital]</t>
  </si>
  <si>
    <t>ATF:[Rate Base]</t>
  </si>
  <si>
    <t>ATG:[EPIS]</t>
  </si>
  <si>
    <t>ATH:[Acc. Depreciation]</t>
  </si>
  <si>
    <t>ATI:[PHFU]</t>
  </si>
  <si>
    <t>ATJ:[CWIP]</t>
  </si>
  <si>
    <t>ATK:[Working Capital]</t>
  </si>
  <si>
    <t xml:space="preserve">     ATL:[Total Rate Base]</t>
  </si>
  <si>
    <t>ATM:[Capital Structure]</t>
  </si>
  <si>
    <t>ATN:[Common Equity]</t>
  </si>
  <si>
    <t>ATO:[Long-Term Debt]</t>
  </si>
  <si>
    <t>ATP:[Short-Term Debt]</t>
  </si>
  <si>
    <t>ATQ:[Current Portion of LT Debt]</t>
  </si>
  <si>
    <t>ATR:[Customer Deposits]</t>
  </si>
  <si>
    <t>ATS:[ITC]</t>
  </si>
  <si>
    <t>ATT:[Deferred Income Taxes]</t>
  </si>
  <si>
    <t>ATU:[Excess Deferred Tax Liability]</t>
  </si>
  <si>
    <t>ATV:[FAS 109 DIT]</t>
  </si>
  <si>
    <t xml:space="preserve">     ATW:[Total Capital Structure]</t>
  </si>
  <si>
    <t>ATX:[]</t>
  </si>
  <si>
    <t>ATY:[]</t>
  </si>
  <si>
    <t>REG FL: 2021-12</t>
  </si>
  <si>
    <t>a-Dec 2020</t>
  </si>
  <si>
    <t>a-Jan 2021</t>
  </si>
  <si>
    <t>a-Feb 2021</t>
  </si>
  <si>
    <t>a-Mar 2021</t>
  </si>
  <si>
    <t>a-Apr 2021</t>
  </si>
  <si>
    <t>a-May 2021</t>
  </si>
  <si>
    <t>a-Jun 2021</t>
  </si>
  <si>
    <t>a-Jul 2021</t>
  </si>
  <si>
    <t>a-Aug 2021</t>
  </si>
  <si>
    <t>a-Sep 2021</t>
  </si>
  <si>
    <t>a-Oct 2021</t>
  </si>
  <si>
    <t>a-Nov 2021</t>
  </si>
  <si>
    <t>13 Month</t>
  </si>
  <si>
    <t>AS:[Rpt #4: Get line value from Rpt#2 - Adjustment to Actual]</t>
  </si>
  <si>
    <t>DP:[0108402 - ACC DEPR-NON-RAD DECOM-UNFD-W]</t>
  </si>
  <si>
    <t>DQ:[0108403 - Accum Prov Nuclear COR]</t>
  </si>
  <si>
    <t>DR:[0108404 - ACC DEPR-NON-RAD DECOM-R]</t>
  </si>
  <si>
    <t>DS:[0108405 - ACC DEPR-NON-RAD DECOM-W]</t>
  </si>
  <si>
    <t>DT:[0108499 - Aro Asset Accum Depreciation]</t>
  </si>
  <si>
    <t>DU:[0108500 - Dismantlement Accrual (System) - 2022 Settlement]</t>
  </si>
  <si>
    <t>DV:[0108600 - SCHM Retirement Wip]</t>
  </si>
  <si>
    <t>DW:[0108620 - RWIP - Reg Liab]</t>
  </si>
  <si>
    <t>DX:[0108630 - Nuc Decom Charge]</t>
  </si>
  <si>
    <t>DY:[0108640 - ARO Liability Ash Mgmt]</t>
  </si>
  <si>
    <t xml:space="preserve">     DZ:[108 Subtotal]</t>
  </si>
  <si>
    <t>EB:[FERC 111: Accumulated Provision for Amortization - Electric Utility Plant]</t>
  </si>
  <si>
    <t>EC:[0111100 - Acc Prov - Amor Elec Plt in Ser]</t>
  </si>
  <si>
    <t xml:space="preserve">     ED:[111 Subtotal]</t>
  </si>
  <si>
    <t>EF:[FERC 114: Electric Plant Acquisition Adjustments]</t>
  </si>
  <si>
    <t>EG:[0114000 - Elec Plant Acquisition Adj]</t>
  </si>
  <si>
    <t xml:space="preserve">     EH:[114 Subtotal]</t>
  </si>
  <si>
    <t>EJ:[FERC 115: Accumulated Provision for Amort of Electric Plant Acquisition Adj]</t>
  </si>
  <si>
    <t>EK:[0115000 - Acc Prov Plt Acquis Adj]</t>
  </si>
  <si>
    <t xml:space="preserve">     EL:[115 Subtotal]</t>
  </si>
  <si>
    <t>EN:[FERC 118: Other Utility Plant]</t>
  </si>
  <si>
    <t>EO:[0118200 - Other Utility Plant]</t>
  </si>
  <si>
    <t xml:space="preserve">     EP:[118 Subtotal]</t>
  </si>
  <si>
    <t>ER:[FERC 119: Accumulated Provision for Depr and Amort of Other Utility Plant]</t>
  </si>
  <si>
    <t>ES:[0119301 - Acc Depr &amp; Amort Other Util]</t>
  </si>
  <si>
    <t xml:space="preserve">     ET:[119 Subtotal]</t>
  </si>
  <si>
    <t>EV:[FERC 120: Nuclear Fuel]</t>
  </si>
  <si>
    <t>EW:[0120100 - Nuclear Fuel in Process]</t>
  </si>
  <si>
    <t>EX:[0120200 - Nuclear Fuel Material and Assemb]</t>
  </si>
  <si>
    <t>EY:[0120300 - Nuc Fuel Assemblies in Reactor]</t>
  </si>
  <si>
    <t>EZ:[0120510 - Acc Amor - Nuc Fuel Assemblies]</t>
  </si>
  <si>
    <t xml:space="preserve">     FA:[120 Subtotal]</t>
  </si>
  <si>
    <t>FB:[]</t>
  </si>
  <si>
    <t>FC:[FERC 121: NonUtility Property]</t>
  </si>
  <si>
    <t>FD:[0121000 - NonUtil Prop - General]</t>
  </si>
  <si>
    <t>FE:[0121500 - NonUtil Construction WIP]</t>
  </si>
  <si>
    <t>FF:[0121600 - Comp Const Not Classified - Nonu]</t>
  </si>
  <si>
    <t xml:space="preserve">     FG:[121 Subtotal]</t>
  </si>
  <si>
    <t>FH:[]</t>
  </si>
  <si>
    <t>FI:[FERC 122: Accumulated Provision for Depr and Amort of NonUtility Property]</t>
  </si>
  <si>
    <t>FJ:[0122000 - DDandA - NonUtil Prop - Gen]</t>
  </si>
  <si>
    <t>FK:[0122200 - Nonutility - RWIP]</t>
  </si>
  <si>
    <t xml:space="preserve">     FL:[122 Subtotal]</t>
  </si>
  <si>
    <t>FM:[]</t>
  </si>
  <si>
    <t>FN:[FERC 123: Investment in Associated Companies]</t>
  </si>
  <si>
    <t>FO:[0123100 - Historical Sub Investment]</t>
  </si>
  <si>
    <t>FP:[0123105 - Sub OCI]</t>
  </si>
  <si>
    <t>FQ:[1231005 - Investment in Sub - Equity]</t>
  </si>
  <si>
    <t>FR:[1231015 - Current Year Earnings of Sub - Loaded]</t>
  </si>
  <si>
    <t>FS:[0123220 - Duke Engineeringn &amp; Servs, Inc]</t>
  </si>
  <si>
    <t>FT:[0123250 - IC Netting - Advance]</t>
  </si>
  <si>
    <t xml:space="preserve">     FU:[123 Subtotal]</t>
  </si>
  <si>
    <t>FV:[]</t>
  </si>
  <si>
    <t>FW:[FERC 124: Other Investments]</t>
  </si>
  <si>
    <t>FX:[0124073 - Investments in Projects]</t>
  </si>
  <si>
    <t>FY:[0124106 - Investment in Nustart]</t>
  </si>
  <si>
    <t>FZ:[0124109 - Investment in APOG]</t>
  </si>
  <si>
    <t>GA:[0124111 - Investment in APOG]</t>
  </si>
  <si>
    <t>GB:[0124112 - Investment in Sangroup LLC]</t>
  </si>
  <si>
    <t>GC:[0124113 - Investment in Flexion]</t>
  </si>
  <si>
    <t>GD:[0124472 - Rabbi Trust - Pe Exec]</t>
  </si>
  <si>
    <t xml:space="preserve">     GE:[124 Subtotal]</t>
  </si>
  <si>
    <t>GF:[]</t>
  </si>
  <si>
    <t>GG:[FERC 128: Other Special Funds]</t>
  </si>
  <si>
    <t>GH:[0128204 - PC Bonds 2007 A&amp;B]</t>
  </si>
  <si>
    <t>GI:[0128501 - H and W Benefits Funding]</t>
  </si>
  <si>
    <t>GJ:[0128716 - Prefunded Pension (major)]</t>
  </si>
  <si>
    <t>GK:[0128717 - Prefunded Pension]</t>
  </si>
  <si>
    <t>GL:[0128800 - Funds DEC Qual Contr]</t>
  </si>
  <si>
    <t>GM:[0128804 - Rabbi Trust]</t>
  </si>
  <si>
    <t>GN:[0128910 - CR#3-QUAL. UNREAL GAINS/LOSSES]</t>
  </si>
  <si>
    <t>GO:[0128911 - CR#3 - NUC Decom Nonqualified]</t>
  </si>
  <si>
    <t>GP:[0128912 - CR#3-NON-QUAL.UNREAL.GAIN/LOSS]</t>
  </si>
  <si>
    <t>GQ:[0128913 - CR#3 - NUC Decom NonQualified SH]</t>
  </si>
  <si>
    <t>GR:[0128914 - CR#3 - ADP Qualified Unrealized G/L]</t>
  </si>
  <si>
    <t>GS:[0128915 - CR3 ADP Nuc Decom Qual]</t>
  </si>
  <si>
    <t>GT:[0128929 - CR#3 - NUC DECOM Qualified]</t>
  </si>
  <si>
    <t xml:space="preserve">     GU:[128 Subtotal]</t>
  </si>
  <si>
    <t>GV:[]</t>
  </si>
  <si>
    <t>GW:[FERC 131: Cash]</t>
  </si>
  <si>
    <t>GX:[0131032 Cash Wells 1182 DEP]</t>
  </si>
  <si>
    <t>GY:[0131100 - Cash - Various Banks]</t>
  </si>
  <si>
    <t>GZ:[0131204 - Cash BOA 1097 PEF]</t>
  </si>
  <si>
    <t>HA:[0131206 - Cash Mellon 0442 PEF]</t>
  </si>
  <si>
    <t>HB:[0131213 - Cash Mellon 2227 PEF]</t>
  </si>
  <si>
    <t>HC:[0131216 - Cash Wells 7792 PEF]</t>
  </si>
  <si>
    <t>HD:[0131217 - Cash Wells 1924 PEF]</t>
  </si>
  <si>
    <t>HE:[0131218 - Cash Wells 5602 PEF]</t>
  </si>
  <si>
    <t>HF:[0131219 - Cash Wells 2434 PEF]</t>
  </si>
  <si>
    <t>HG:[0131220 - Cash Wells 2450 PEF]</t>
  </si>
  <si>
    <t>HH:[0131227 - Cash Wells 0020 PEC]</t>
  </si>
  <si>
    <t>HI:[0131228 - Cash Wells 8238 PEF]</t>
  </si>
  <si>
    <t>HJ:[0131229 - Cash Wells 5067 PE Svc Co]</t>
  </si>
  <si>
    <t>HK:[0131231 - Cash Wells 8148 PE-Fuels Corp]</t>
  </si>
  <si>
    <t>HL:[0131234 - Cash Wells 4827 PEC]</t>
  </si>
  <si>
    <t>HM:[0131266 - Cash JPM 4588 DEFR-DEF]</t>
  </si>
  <si>
    <t>HN:[0131272 - Cash JPM 4513 DEF]</t>
  </si>
  <si>
    <t xml:space="preserve">     HO:[131 Subtotal]</t>
  </si>
  <si>
    <t>HP:[]</t>
  </si>
  <si>
    <t>HQ:[FERC 134: Other Special Deposits]</t>
  </si>
  <si>
    <t>HR:[0134200 - Misc Special Deposits]</t>
  </si>
  <si>
    <t xml:space="preserve">     HS:[134 Subtotal]</t>
  </si>
  <si>
    <t>HT:[]</t>
  </si>
  <si>
    <t>HU:[FERC 136: Temporary Cash Investments]</t>
  </si>
  <si>
    <t>HV:[0136200 - Short-Term Investment]</t>
  </si>
  <si>
    <t xml:space="preserve">     HW:[136 Subtotal]</t>
  </si>
  <si>
    <t>HX:[]</t>
  </si>
  <si>
    <t>HY:[FERC 141: Notes Receivable]</t>
  </si>
  <si>
    <t>HZ:[0141040 - Notes Receivable - 3rd Party]</t>
  </si>
  <si>
    <t xml:space="preserve">     IA:[141 Subtotal]</t>
  </si>
  <si>
    <t>IB:[]</t>
  </si>
  <si>
    <t>IC:[FERC 142: Customer Accounts Receivable]</t>
  </si>
  <si>
    <t>ID:[0142001 - AR NON-REG]</t>
  </si>
  <si>
    <t>IE:[0142010 - Accounts Receivable]</t>
  </si>
  <si>
    <t>IG:[0142011 - Accounts Receivable Other]</t>
  </si>
  <si>
    <t>IH:[0142014 - Accum Prov Nuclear COR]</t>
  </si>
  <si>
    <t>II:[0142050 - Transmission Billing]</t>
  </si>
  <si>
    <t>IJ:[0142103 - DEF Receivable - NG Sales]</t>
  </si>
  <si>
    <t>IK:[0142107 - DEF Rec NG Fin Transact]</t>
  </si>
  <si>
    <t>IL:[0142200 - Cust Acct - Edp]</t>
  </si>
  <si>
    <t>IM:[0142211 - A/R Cert Supply - C/R Sold Acct]</t>
  </si>
  <si>
    <t>IN:[0142250 - Accounts Rec OS Deposits]</t>
  </si>
  <si>
    <t>IO:[0142300 - Cust Acct - Cash Not Posted - Edp]</t>
  </si>
  <si>
    <t>IP:[0142430 - AR Wholesale Billed]</t>
  </si>
  <si>
    <t>IQ:[0142440 - A/R BPM Actual]</t>
  </si>
  <si>
    <t>IR:[0142801 - AR Passport Interface]</t>
  </si>
  <si>
    <t>IS:[0142802 - AR Gas]</t>
  </si>
  <si>
    <t>IT:[0142830- A/R Merch/Job/Contract Work]</t>
  </si>
  <si>
    <t>IU:[0142891 - IC Customer AR Sold VIE]</t>
  </si>
  <si>
    <t>IV:[0142990 - Def Rev Rec-Fuel]</t>
  </si>
  <si>
    <t>IW:[0142998 - AR Other Than Electric]</t>
  </si>
  <si>
    <t xml:space="preserve">     IX:[142 Subtotal]</t>
  </si>
  <si>
    <t>IY:[]</t>
  </si>
  <si>
    <t>IZ:[FERC 143: Other Accounts Receivable]</t>
  </si>
  <si>
    <t>JA:[0143001 - A/R Joint Venture]</t>
  </si>
  <si>
    <t>JB:[0143010 - Aetna Supplemental-Payroll Ded]</t>
  </si>
  <si>
    <t>JC:[0143011 - A/R - Other - Gen Acctg]</t>
  </si>
  <si>
    <t>JD:[0143012 - Collections for Safety Apparel]</t>
  </si>
  <si>
    <t>JE:[0143018 - AR Oil Hedging]</t>
  </si>
  <si>
    <t>JF:[0143021 - AR Byproducts Ash]</t>
  </si>
  <si>
    <t>JG:[0143022 - AR Byproducts - Ash]</t>
  </si>
  <si>
    <t>JH:[0143023 - AR Byproducts - Ash]</t>
  </si>
  <si>
    <t>JI:[0143068 - Parking Funding Receivable]</t>
  </si>
  <si>
    <t>JJ:[0143080 - VIE Restricted AR Trade]</t>
  </si>
  <si>
    <t>JK:[0143110 - Misc. Account Rec - Clearing]</t>
  </si>
  <si>
    <t>JL:[0143119 - Off system Storms Receivables]</t>
  </si>
  <si>
    <t>JM:[0143130 - Misc Accts Rec-Stores]</t>
  </si>
  <si>
    <t>JN:[0143155 - Other A/R - Miscelleneous]</t>
  </si>
  <si>
    <t>JO:[0143180 - Ret Med, Life, Den/Prem Withheld]</t>
  </si>
  <si>
    <t>JP:[0143222 - LT Tax Reclass Account Fed]</t>
  </si>
  <si>
    <t>JQ:[0143223 - LT Tax Reclass State Dr]</t>
  </si>
  <si>
    <t>JR:[0143272 - Misc Accts Rec - EA]</t>
  </si>
  <si>
    <t>JS:[0143290 - Misc Coal AR]</t>
  </si>
  <si>
    <t>JT:[0143295 - Acct Rec PMP]</t>
  </si>
  <si>
    <t>JU:[0143320 - Mar Billed - Edp]</t>
  </si>
  <si>
    <t>JV:[0143341 - Accounts Receivable - Joint Owners]</t>
  </si>
  <si>
    <t>JW:[0143342 - Receivables Misc Transactions]</t>
  </si>
  <si>
    <t>JX:[0143400 - A/R Energy Delivery Solutions]</t>
  </si>
  <si>
    <t>JY:[0143430 - Wholesale Revenue Billed]</t>
  </si>
  <si>
    <t>JZ:[0143640 - RCBP admin AR]</t>
  </si>
  <si>
    <t>KA:[0143650 - Stimulus Accounts Receivable]</t>
  </si>
  <si>
    <t>KB:[0143927 - Employee Receivables]</t>
  </si>
  <si>
    <t>KC:[0143970 - State Tax Refunds External]</t>
  </si>
  <si>
    <t>KD:[0143985 - LT Franchise Tax Rec - Ext]</t>
  </si>
  <si>
    <t>KE:[0143999 - AR Duke/Spectra]</t>
  </si>
  <si>
    <t xml:space="preserve">     KF:[143 Subtotal]</t>
  </si>
  <si>
    <t>KG:[]</t>
  </si>
  <si>
    <t>KH:[FERC 144: Accumulated Provision for Uncollectible Accounts-Credit]</t>
  </si>
  <si>
    <t>KI:[0144001 -Acc Prov Uncoll Whsle Acct FP]</t>
  </si>
  <si>
    <t>KJ:[0144100 - SCHM Uncollectible Accrual Electric]</t>
  </si>
  <si>
    <t>KK:[0144101 - Allowance Credit Loss]</t>
  </si>
  <si>
    <t>KL:[0144330 - Allowance For Doubtful Account]</t>
  </si>
  <si>
    <t>KM:[0144500 - Prov For Bpm Uncollectibles]</t>
  </si>
  <si>
    <t>KN:[0144600 - Uncollect Accri - Prod/Serv]</t>
  </si>
  <si>
    <t>KO:[0144700 - Prov for MARBS Uncollectibles]</t>
  </si>
  <si>
    <t xml:space="preserve">     KP:[144 Subtotal]</t>
  </si>
  <si>
    <t>KQ:[]</t>
  </si>
  <si>
    <t>KR:[FERC 145: Notes Receivable from Associated Companies]</t>
  </si>
  <si>
    <t>KS:[0145004 - IC Moneypool - ST Notes Receiv]</t>
  </si>
  <si>
    <t xml:space="preserve">     KT:[145 Subtotal]</t>
  </si>
  <si>
    <t>KU:[]</t>
  </si>
  <si>
    <t>KV:[FERC 146: Accounts Receivable from Associated Companies]</t>
  </si>
  <si>
    <t>KW:[0146000 - Electric Interunit Account]</t>
  </si>
  <si>
    <t>KX:[0146006 - IC Moneypool - Interest Receiv]</t>
  </si>
  <si>
    <t>KY:[0146009 - I/C AR Rollup]</t>
  </si>
  <si>
    <t>KZ:[0146022 - Notes Receivable LT DEGT Only]</t>
  </si>
  <si>
    <t>LA:[0146104 - IC Accounts Receivable]</t>
  </si>
  <si>
    <t>LB:[0146250 - IC Netting - Accts Receivable (Nets Against 0234250 - IC Netting A/P)]</t>
  </si>
  <si>
    <t>LC:[0146974 - A/R - Affiliates]</t>
  </si>
  <si>
    <t>LD:[0146975 - Interest Receivable - Affiliates]</t>
  </si>
  <si>
    <t>LE:[0146990 - AR Prop/BI - Bison Interco]</t>
  </si>
  <si>
    <t>LF:[0146992 - Federal Tax Refunds - Intercompany]</t>
  </si>
  <si>
    <t>LG:[0146994 - State Tax Refunds - Intercompany]</t>
  </si>
  <si>
    <t xml:space="preserve">     LH:[146 Subtotal]</t>
  </si>
  <si>
    <t>LI:[]</t>
  </si>
  <si>
    <t>LJ:[FERC 151: Fuel Stock]</t>
  </si>
  <si>
    <t>LK:[0151126 - Fuel Stock Propane]</t>
  </si>
  <si>
    <t>LL:[0151130 - Coal Stock]</t>
  </si>
  <si>
    <t>LM:[0151131 - Coal Stock in Transit]</t>
  </si>
  <si>
    <t>LN:[0151132 - Coal In-transit Accruals]</t>
  </si>
  <si>
    <t>LO:[0151135 - Oil]</t>
  </si>
  <si>
    <t>LP:[0151140 - Diesel Fuel Stock]</t>
  </si>
  <si>
    <t>LQ:[0151170 - Oil Stock in Transit]</t>
  </si>
  <si>
    <t>LR:[0151660 - Natural Gas Inventory]</t>
  </si>
  <si>
    <t xml:space="preserve">     LS:[151 Subtotal]</t>
  </si>
  <si>
    <t>LT:[]</t>
  </si>
  <si>
    <t>LU:[FERC 154: Plant Materials and Operating Supplies]</t>
  </si>
  <si>
    <t>LV:[0154003 - Inventory - RECS]</t>
  </si>
  <si>
    <t>LW:[0154004 - Inventory-Reserve]</t>
  </si>
  <si>
    <t>LX:[0154100 - Inventory]</t>
  </si>
  <si>
    <t>LY:[0154110 - M&amp;S Supply Invoice - Joint Owner]</t>
  </si>
  <si>
    <t>LZ:[0154121 - Joint Owner Share of Parts]</t>
  </si>
  <si>
    <t>MA:[0154123 - Ammonia in Transit]</t>
  </si>
  <si>
    <t>MB:[0154140 - Misc Inventory]</t>
  </si>
  <si>
    <t>MC:[0154141 - In-Transit Transfers - AAT]</t>
  </si>
  <si>
    <t>MD:[0154200 - Limestone Inventory]</t>
  </si>
  <si>
    <t>ME:[0154401 - Ammonia Inventory]</t>
  </si>
  <si>
    <t>MF:[0154406 - Dibasic Acid Inventory]</t>
  </si>
  <si>
    <t>MG:[0154500 - Part Share M&amp;S CR3]</t>
  </si>
  <si>
    <t>MH:[0154990 - Schm Inv Cr - Surplus Matl  Indent]</t>
  </si>
  <si>
    <t>MI:[0154501 - Part Share M&amp;S IP11]</t>
  </si>
  <si>
    <t xml:space="preserve">     MJ:[154 Subtotal]</t>
  </si>
  <si>
    <t>MK:[]</t>
  </si>
  <si>
    <t>ML:[FERC 156: Other Materials and Supplies]</t>
  </si>
  <si>
    <t>MM:[0156010 - Other M&amp;S / Inventory]</t>
  </si>
  <si>
    <t xml:space="preserve">     MN:[156 Subtotal]</t>
  </si>
  <si>
    <t>MO:[]</t>
  </si>
  <si>
    <t>MP:[FERC 158: Allowance Inventory]</t>
  </si>
  <si>
    <t>MQ:[0158150 - SO2 Current Vintage]</t>
  </si>
  <si>
    <t>MR:[0158170 - Annual NOx Current Vintage]</t>
  </si>
  <si>
    <t xml:space="preserve">     MS:[158 Subtotal]</t>
  </si>
  <si>
    <t>MT:[]</t>
  </si>
  <si>
    <t>MU:[FERC 163: Stores Expense Undistributed]</t>
  </si>
  <si>
    <t>MV:[0163000 - Commodity Cost]</t>
  </si>
  <si>
    <t>MW:[0163110 - Stores Expense]</t>
  </si>
  <si>
    <t>MX:[0163111 - Stores_Exp WVPA, IMPA]</t>
  </si>
  <si>
    <t>MY:[0163120 - Store Expense Joint Owner]</t>
  </si>
  <si>
    <t>MZ:[0163160 - Stores Exp Dist Credit]</t>
  </si>
  <si>
    <t>NA:[0163180 - Freight and Express]</t>
  </si>
  <si>
    <t xml:space="preserve">     NB:[163 Subtotal]</t>
  </si>
  <si>
    <t>NC:[]</t>
  </si>
  <si>
    <t>ND:[FERC 165: Prepayments]</t>
  </si>
  <si>
    <t>NE:[0165000 - Other Current Assets]</t>
  </si>
  <si>
    <t>NF:[0165003 - Fed Tax Receivable - Audit]</t>
  </si>
  <si>
    <t>NG:[0165006 - Bartow LTSA]</t>
  </si>
  <si>
    <t>NH:[0165007 - Hines LTSA]</t>
  </si>
  <si>
    <t>NI:[0165023 - Citrus County LTSA]</t>
  </si>
  <si>
    <t>NJ:[0165011 - Ppd-Software - Purchase]</t>
  </si>
  <si>
    <t>NK:[0165024 - FHOF Solar Lease]</t>
  </si>
  <si>
    <t>NL:[0165075 - Interco Prepaid Insu SchM]</t>
  </si>
  <si>
    <t>NM:[0165100 - Unexpired Insurance]</t>
  </si>
  <si>
    <t>NN:[0165120 - Unexpired Insurance - Nuclear]</t>
  </si>
  <si>
    <t>NO:[0165400 - Misc Prepaid Expenses]</t>
  </si>
  <si>
    <t>NP:[0165513 - Prepaid Expense Misc]</t>
  </si>
  <si>
    <t>NQ:[0165514 - Prepaid Rent/Deposit]</t>
  </si>
  <si>
    <t>NR:[0165650 - ResSol HomeServ Acquisition]</t>
  </si>
  <si>
    <t>NS:[0165700 - Prepaid Capital Lease]</t>
  </si>
  <si>
    <t>NT:[0165910 - Prepayment - Fuel]</t>
  </si>
  <si>
    <t>NU:[0165970 - Current Tax Reclass State Dr]</t>
  </si>
  <si>
    <t>NV:[0165990 - Current Tax Reclass Fed Dr]</t>
  </si>
  <si>
    <t xml:space="preserve">     NW:[165 Subtotal]</t>
  </si>
  <si>
    <t>NX:[]</t>
  </si>
  <si>
    <t>NY:[FERC 171: Interest and Dividends Receivable]</t>
  </si>
  <si>
    <t>NZ:[0171100 SCHM Interest Receivable]</t>
  </si>
  <si>
    <t>OA:[0171104 - Cur Asset: Interest Receiv]</t>
  </si>
  <si>
    <t xml:space="preserve">     OB:[171 Subtotal]</t>
  </si>
  <si>
    <t>OC:[]</t>
  </si>
  <si>
    <t>OD:[FERC 172: Rents Receivable]</t>
  </si>
  <si>
    <t>OE:[0172000 - Rents Receivable - NPL]</t>
  </si>
  <si>
    <t>OF:[0172004 - Rents Rec-Real Estate]</t>
  </si>
  <si>
    <t xml:space="preserve">     OG:[172 Subtotal]</t>
  </si>
  <si>
    <t>OH:[]</t>
  </si>
  <si>
    <t>OI:[FERC 173: Accrued Utility Revenues]</t>
  </si>
  <si>
    <t>OJ:[0173100 - Unbilled Revenue Receivable]</t>
  </si>
  <si>
    <t>OK:[0173111 - FL Accr Util Rev - Wholesale]</t>
  </si>
  <si>
    <t xml:space="preserve">     OL:[173 Subtotal]</t>
  </si>
  <si>
    <t>ON:[FERC 174: Misc. Current and Accrued Assets]</t>
  </si>
  <si>
    <t>OO:[0174015 - Customer Collateral]</t>
  </si>
  <si>
    <t>OP:[0174061 - Relocation - NEI]</t>
  </si>
  <si>
    <t>OQ:[0174100 - Other Current Assets]</t>
  </si>
  <si>
    <t>OS:[0174300 - Swap Int Recvble Cur Reg Asset]</t>
  </si>
  <si>
    <t xml:space="preserve">     OT:[174 Subtotal]</t>
  </si>
  <si>
    <t>OU:[]</t>
  </si>
  <si>
    <t>OV:[FERC 175: Derivative Instrument Assets]</t>
  </si>
  <si>
    <t>OW:[0175001 - Derivative Assets - Non Cash Flow S-T]</t>
  </si>
  <si>
    <t>OX:[0175002 - Derivative Assets-Non Cash Flow L-T]</t>
  </si>
  <si>
    <t>OY:[]</t>
  </si>
  <si>
    <t>OZ:[FERC 176: Derivative Instrument Assets-Hedges]</t>
  </si>
  <si>
    <t>PA:[0176001 - 3rd Party Derivative Asset Current]</t>
  </si>
  <si>
    <t>PB:[0176002 - 3rd Party Derivative Asset Long-Term]</t>
  </si>
  <si>
    <t>PC:[0176003 - Accrued Interest Receivable Swaps]</t>
  </si>
  <si>
    <t xml:space="preserve">     PD:[176 Subtotal]</t>
  </si>
  <si>
    <t>PE:[]</t>
  </si>
  <si>
    <t>PF:[FERC 181: Unamortized Debt Expense]</t>
  </si>
  <si>
    <t>PG:[0181021 - Unamortized Debt Expense]</t>
  </si>
  <si>
    <t>PH:[0181039 - Defr AR Securitization 225M]</t>
  </si>
  <si>
    <t>PI:[0181046 - DEF DDE 600M 3.8% 7/17/28]</t>
  </si>
  <si>
    <t>PJ:[0181047 - DEF DDE 400M 4.20%]</t>
  </si>
  <si>
    <t>PK:[0181056 - Unamortized Debt Exp - CurrLTD]</t>
  </si>
  <si>
    <t>PL:[0181089 - 2020 DEFUnamt disc - FMB]</t>
  </si>
  <si>
    <t>PM:[0181091 - DEFDDEXPQ4]</t>
  </si>
  <si>
    <t>PN:[0181092 - DEFDDEEXP#1]</t>
  </si>
  <si>
    <t>PO:[0181093 - DEFDDEEXP#2]</t>
  </si>
  <si>
    <t>PP:[0181095 - DEF DDE 400M 2.1% 12/15/19]</t>
  </si>
  <si>
    <t>PQ:[0181098 - 2019 DEFUnamt disc - fixed rat]</t>
  </si>
  <si>
    <t>PR:[0181099 - DEF Unamt discount - Float rat]</t>
  </si>
  <si>
    <t>PS:[0181100 - Unamor Debt Expense - Clearing]</t>
  </si>
  <si>
    <t>PT:[0181400 - Credit Facilities Fee]</t>
  </si>
  <si>
    <t>PU:[0181511 - PEF DDE 150M 6.75% 02/01/28]</t>
  </si>
  <si>
    <t>PV:[0181531 - PEF DDE PCB 108.55M 2002A]</t>
  </si>
  <si>
    <t>PW:[0181532 - PEF DDE PCB 100.115M 2002B]</t>
  </si>
  <si>
    <t>PX:[0181533 - PEF DDE PCB 32.2M 2002C]</t>
  </si>
  <si>
    <t>PY:[0181534 - PEF DDE 425M 4.8% 2013]</t>
  </si>
  <si>
    <t>PZ:[0181535 - PEF DDE 225M 5.9% 2033]</t>
  </si>
  <si>
    <t>QA:[0181536 - PEF DDE 300M 5.1% 12/01/15]</t>
  </si>
  <si>
    <t>QB:[0181537 - PEF DDE 500M 6.35% 09/15/2037]</t>
  </si>
  <si>
    <t>QC:[0181538 - PEF DDE 250M 5.80% 09/15/17]</t>
  </si>
  <si>
    <t>QD:[0181539 - PEF DDE 500M 5.65% 06/15/18]</t>
  </si>
  <si>
    <t>QE:[0181541 - PEF DDE 250M 4.55% 04/01/2020]</t>
  </si>
  <si>
    <t>QF:[0181542 - PEF DDE 350M 5.65% 04/01/2040]</t>
  </si>
  <si>
    <t>QG:[0181564 - PEF DDE 300M 6.65% 07/15/11]</t>
  </si>
  <si>
    <t>QH:[0181565 - PEF DDE 1B 6.40% 06/15/38]</t>
  </si>
  <si>
    <t>QI:[0181569- DEF DDE 400M 3.85% 11-15-42]</t>
  </si>
  <si>
    <t>QJ:[0181571- DEF DDE 250M .65% 11-15-15]</t>
  </si>
  <si>
    <t xml:space="preserve">     QK:[181 Subtotal]</t>
  </si>
  <si>
    <t>QL:[]</t>
  </si>
  <si>
    <t>QM:[FERC 182:]</t>
  </si>
  <si>
    <t>QN:[0182001 - Mapping Failure Suspense]</t>
  </si>
  <si>
    <t>QO:[0182002 - Mapping Monitoring Suspense]</t>
  </si>
  <si>
    <t>QP:[0182003 - Suspense-Jnl Lines In Error]</t>
  </si>
  <si>
    <t>QQ:[0182120 - AMRP 2011 Steel Carry Costs]</t>
  </si>
  <si>
    <t>QR:[0182253 - 2018 Smart Grid PISCC]</t>
  </si>
  <si>
    <t>QS:[0182254 - 2019 Smart Grid PISCC]</t>
  </si>
  <si>
    <t>QT:[0182332 - Storm Deferral]</t>
  </si>
  <si>
    <t>QU:[0182334 - Pension settlement charges]</t>
  </si>
  <si>
    <t>QV:[0182390 - SC GridSouth Reg Asset]</t>
  </si>
  <si>
    <t>QW:[0182397 - VIE-Restrict Reg Asset Inc Tax]</t>
  </si>
  <si>
    <t>QX:[0182470 - Coal Ash Spend Retail (SC)]</t>
  </si>
  <si>
    <t>QY:[0182525 - Non-AMI Meter NBV 182.3]</t>
  </si>
  <si>
    <t>QZ:[0182568 - Crystal River South Reg Asset - Current]</t>
  </si>
  <si>
    <t>RA:[0182569 - Crystal River South Reg Asset]</t>
  </si>
  <si>
    <t>RB:[0182716 - Ohio Gas Integrity Deferral Co.]</t>
  </si>
  <si>
    <t>RC:[0182800 - Acc Pen Post Ret Pur Acct - Qual]</t>
  </si>
  <si>
    <t>RD:[0182801 - Pension Post Retire P Acctg - FAS87 NQ]</t>
  </si>
  <si>
    <t>RE:[0182802 - Pension Post Retire P Acctg - FAS 106]</t>
  </si>
  <si>
    <t xml:space="preserve">     RF:[182.0 Subtotal]</t>
  </si>
  <si>
    <t>RG:[FERC 182.1: Extraordinary Property Loss]</t>
  </si>
  <si>
    <t>RH:[0182100 - Inactive - Extraordinary Property Loss]</t>
  </si>
  <si>
    <t xml:space="preserve">     RI:[182.1 Subtotal]</t>
  </si>
  <si>
    <t>RJ:[FERC 182.3: Other Regulatory Assets]</t>
  </si>
  <si>
    <t>RK:[0182303 - Reg Asset MTM Fuel ST]</t>
  </si>
  <si>
    <t>RL:[0182308 - Interest On Tax Deficiencies]</t>
  </si>
  <si>
    <t>RM:[0182309 - Amort Load Management Switches]</t>
  </si>
  <si>
    <t>RN:[0182311 - Accrued Environmental Recovery]</t>
  </si>
  <si>
    <t>RO:[0182312 - Oprb FAS 106 Medical]</t>
  </si>
  <si>
    <t>RP:[0182313 - Deferred ECRC]</t>
  </si>
  <si>
    <t>RQ:[0182315 - Reg Asset - Coal Ash Pond (ARO)]</t>
  </si>
  <si>
    <t>RR:[0182316 - Deferred Rate Case Exp - Florida]</t>
  </si>
  <si>
    <t>RS:[0182317 - Deferred Depreciation - 2010 Rate Case]</t>
  </si>
  <si>
    <t>RT:[0182318 - Other Reg Assets - Gen Acct ("Pension")]</t>
  </si>
  <si>
    <t>RU:[0182319 - Closed Def Int Hedge-Asset]</t>
  </si>
  <si>
    <t>RV:[0182320 - Regulatory Asset - Inc Tax]</t>
  </si>
  <si>
    <t>RW:[0182321 - REG ASSET-DERIV MTM OIL]</t>
  </si>
  <si>
    <t>RX:[0182322 - ST Closed Def Int Hedge-Asset]</t>
  </si>
  <si>
    <t>RY:[0182331 - Deferred GPIF - FL Fuel Reg Asset]</t>
  </si>
  <si>
    <t>RZ:[0182333 - SFAS 158 Reg Asset]</t>
  </si>
  <si>
    <t>SA:[0182339 - Deferred CR3 - Depreciation &amp; Prop Taxes]</t>
  </si>
  <si>
    <t>SB:[0182342 - Deferred Asset]</t>
  </si>
  <si>
    <t>SC:[0182347 - Deferred CR3 - Depr &amp; Prop Taxes - Contra]</t>
  </si>
  <si>
    <t>SD:[0182354 - Accrued SPP Implementation Costs]</t>
  </si>
  <si>
    <t>SE:[0182359 - REPS Incremental Costs]</t>
  </si>
  <si>
    <t>SF:[0182370 - Current Portion of Reg Assets]</t>
  </si>
  <si>
    <t>SG:[0182393 - Deferred VOP Costs]</t>
  </si>
  <si>
    <t>SH:[0182395 - Deferred SPP]</t>
  </si>
  <si>
    <t>SI:[0182398 - Load Management Switches]</t>
  </si>
  <si>
    <t>SJ:[0182399 - Aro Regulatory Asset]</t>
  </si>
  <si>
    <t xml:space="preserve">     SK:[182.3 Subtotal]</t>
  </si>
  <si>
    <t>SL:[]</t>
  </si>
  <si>
    <t>SM:[0182400 - Deferred Capacity - Florida Retail]</t>
  </si>
  <si>
    <t>SN:[0182410 - Interest Rate Swap Reg Asset]</t>
  </si>
  <si>
    <t>SO:[0182411 - Deferred Fuel Exp-Current Year]</t>
  </si>
  <si>
    <t>SP:[0182412 - Deferred Fuel Exp - Prior Year]</t>
  </si>
  <si>
    <t>SQ:[0182413 - Def Capacity Exp-Current Year]</t>
  </si>
  <si>
    <t>SR:[0182414 - Deferred Fuel Exp - Wholesale]</t>
  </si>
  <si>
    <t>SS:[0182415 - Regulatory Asset - Cor]</t>
  </si>
  <si>
    <t>ST:[0182433 - Rate Case Cost NC LT]</t>
  </si>
  <si>
    <t>SU:[0182488 - CR3 Non-NCRC EPU Contra Equity]</t>
  </si>
  <si>
    <t>SV:[0182489 - Osprey Outage O&amp;M Deferral]</t>
  </si>
  <si>
    <t xml:space="preserve">     SW:[182.4 Subtotal]</t>
  </si>
  <si>
    <t>SX:[0182539 - Ridgegen PPA Buyout Reg Asset]</t>
  </si>
  <si>
    <t>SY:[0182536 - PPA Buyout Reg Asset]</t>
  </si>
  <si>
    <t>SZ:[0182625 - IGCC Def Expenses]</t>
  </si>
  <si>
    <t>TA:[0182680 - Defer Depr-Retail Recovery]</t>
  </si>
  <si>
    <t>TB:[0182700 - Dismantlement Retail Reg Asset - 2022 Settlement]</t>
  </si>
  <si>
    <t>TC:[0182750 - Storm Capitalization Retail Reg Asset - 2022 Settlement]</t>
  </si>
  <si>
    <t xml:space="preserve">     TD:[182 Subtotal]</t>
  </si>
  <si>
    <t>TE:[]</t>
  </si>
  <si>
    <t>TF:[FERC 183: Prelim Survey and Investigation Charges]</t>
  </si>
  <si>
    <t>TG:[0183000 - Prelim Survey and Investigation]</t>
  </si>
  <si>
    <t>TH:[0183300 - Deferred Energy Conservation]</t>
  </si>
  <si>
    <t xml:space="preserve">     TI:[183 Subtotal]</t>
  </si>
  <si>
    <t>TJ:[]</t>
  </si>
  <si>
    <t>TK:[FERC 184: Clearing Accounts]</t>
  </si>
  <si>
    <t>TL:[0184023 - Clearing Payroll Fixed Distr]</t>
  </si>
  <si>
    <t>TM:[0184100 - Fringe Benefits Clearing]</t>
  </si>
  <si>
    <t>TN:[0184102 - Other Current Assets Clearing]</t>
  </si>
  <si>
    <t>TO:[0184201 - Indirect Overheads]</t>
  </si>
  <si>
    <t>TP:[0184202 - Technical Services Department]</t>
  </si>
  <si>
    <t>TQ:[0184450 - Charges To Be Tranferred(Go On]</t>
  </si>
  <si>
    <t>TR:[0184451 -  FERC to GAAP 184 clearing]</t>
  </si>
  <si>
    <t>TS:[0184500 - Departmental and Other Clearing]</t>
  </si>
  <si>
    <t>TT:[0184503 - ENV SVCS - Florida Supply]</t>
  </si>
  <si>
    <t>TU:[0184504 - RCO FPC Term Contracts]</t>
  </si>
  <si>
    <t>TV:[0184505 - Power Generation - PEF Clearing]</t>
  </si>
  <si>
    <t>TW:[0184510 - FGD Dept Staff]</t>
  </si>
  <si>
    <t>TX:[0803290 - Misc Expense]</t>
  </si>
  <si>
    <t>TY:[0804110- Unproductive Time Distributed]</t>
  </si>
  <si>
    <t>TZ:[0804210 - Vacations]</t>
  </si>
  <si>
    <t>UA:[0804220 - Holidays]</t>
  </si>
  <si>
    <t>UB:[0804290 - Other Excused Absences]</t>
  </si>
  <si>
    <t>UC:[0804330 - Sick]</t>
  </si>
  <si>
    <t>UD:[0999998 Allocations Suspense]</t>
  </si>
  <si>
    <t xml:space="preserve">     UE:[184 Subtotal]</t>
  </si>
  <si>
    <t>UF:[]</t>
  </si>
  <si>
    <t>UG:[FERC 185: Temporary Facilities]</t>
  </si>
  <si>
    <t>UH:[0185000 - Temporary Facilities]</t>
  </si>
  <si>
    <t xml:space="preserve">     UI:[185 Subtotal]</t>
  </si>
  <si>
    <t>UJ:[]</t>
  </si>
  <si>
    <t>UK:[FERC 186: Misc Deferred Debits]</t>
  </si>
  <si>
    <t>UL:[0186002 - Reserve - Misc Def Debits]</t>
  </si>
  <si>
    <t>UM:[0186020 - Vision Florida Def O&amp;M]</t>
  </si>
  <si>
    <t>UN:[0186022 - ST Asset Closed Def Int Hedge]</t>
  </si>
  <si>
    <t>UO:[0186023 - Coal Mine Safery - OCA F2G]</t>
  </si>
  <si>
    <t>UP:[0186036 - DEF EVSC Deferral]</t>
  </si>
  <si>
    <t>UQ:[0186038 - NC CustConnect Equity Rsv LT]</t>
  </si>
  <si>
    <t>UR:[0186075 - Smart Grid OCA]</t>
  </si>
  <si>
    <t>US:[0186100 - Balancing Gas - Union Gas]</t>
  </si>
  <si>
    <t>UT:[0186101 - DEF CR3 NCR - Reg Asset Base Rate]</t>
  </si>
  <si>
    <t>UU:[0186102 - DEF CR3 Dry Cast Storage]</t>
  </si>
  <si>
    <t>UV:[0186109 - DEF DCS Contra Equity]</t>
  </si>
  <si>
    <t>UW:[0186110 - Misc Work in Progress]</t>
  </si>
  <si>
    <t>UX:[0186111 - CIS O&amp;M Deferral]</t>
  </si>
  <si>
    <t>UY:[0186120 - Misc. Wip - Fp Dist. Wids]</t>
  </si>
  <si>
    <t>UZ:[0186195 - Deferred Rate Case Expense]</t>
  </si>
  <si>
    <t>VA:[0186200 - Contra Unamort Debt Purch Acctg]</t>
  </si>
  <si>
    <t>VB:[0186201 - Def Project / Acq Exp]</t>
  </si>
  <si>
    <t>VC:[0186280 - Deferred Vacation Pay Accrual]</t>
  </si>
  <si>
    <t>VD:[0186281 - DEF COAL &amp; OIL RELATED COSTS]</t>
  </si>
  <si>
    <t>VE:[0186282 -Smart Grid Deferred Costs]</t>
  </si>
  <si>
    <t>VF:[0186283 - Hedge Asset Pre-Tax]</t>
  </si>
  <si>
    <t>VG:[0186290 - Oth Deferred Charges - Operation]</t>
  </si>
  <si>
    <t>VH:[0186295 - Deferred Storm Expenses]</t>
  </si>
  <si>
    <t>VI:[0186342 - Vacation Accrual Regulatory Asset]</t>
  </si>
  <si>
    <t>VJ:[0186400 - SECI-Lakeland Intercon Upgrade]</t>
  </si>
  <si>
    <t>VK:[0186460 - Error suspense Mapps (Invoice)]</t>
  </si>
  <si>
    <t>VL:[0186470 - Error Suspense - Corp Payroll]</t>
  </si>
  <si>
    <t>VM:[0186480 - MISC DEBITS TO BE CLEARED]</t>
  </si>
  <si>
    <t>VN:[0186500 - Othe Long Term Receivable (CR3 Batch 19)]</t>
  </si>
  <si>
    <t>VO:[0186506 - Def Coal and Oil Related Costs]</t>
  </si>
  <si>
    <t>VP:[0186605 - Misc Defer Debit Workers Comp]</t>
  </si>
  <si>
    <t>VQ:[0186630 - LT Closed Def Int Hedge]</t>
  </si>
  <si>
    <t>VR:[0186632 - Open Def Int Hedge Pre-Tax]</t>
  </si>
  <si>
    <t>VS:[0186802 - Accr Pen FAS 158 - Qual]</t>
  </si>
  <si>
    <t>VT:[0186803 - Pension Post Retire FAS158 - FAS 106]</t>
  </si>
  <si>
    <t>VU:[0186882 - Straight Line Lease Defer DR]</t>
  </si>
  <si>
    <t>VV:[0186920 - Deferred Debit - Energy Bank]</t>
  </si>
  <si>
    <t>VW:[0186984 - Other Long Term Assets]</t>
  </si>
  <si>
    <t xml:space="preserve">     VX:[186 Subtotal]</t>
  </si>
  <si>
    <t>VY:[]</t>
  </si>
  <si>
    <t>VZ:[FERC 189: Unamortized Loss on Reacquired Debt]</t>
  </si>
  <si>
    <t>WA:[0189000 - Schm Unamt Loss Reaq Dt Pre Sc]</t>
  </si>
  <si>
    <t xml:space="preserve">     WB:[189 Subtotal]</t>
  </si>
  <si>
    <t>WC:[]</t>
  </si>
  <si>
    <t>WD:[]</t>
  </si>
  <si>
    <t>WE:[FERC 190: Accumulated Deferred Income Taxes]</t>
  </si>
  <si>
    <t>WF:[0190001 - Adit: Prepaid: Federal Taxes (Liability)]</t>
  </si>
  <si>
    <t>WG:[0190002 - Adit: Prepaid: State Taxes (Liability)]</t>
  </si>
  <si>
    <t>WH:[0190008 - Deferred Federal Tax Asset - Current]</t>
  </si>
  <si>
    <t>WI:[0190009 - Deferred SIT - Current]</t>
  </si>
  <si>
    <t>WJ:[0190010 - LT FIN48 Noncurrent DTA - FED]</t>
  </si>
  <si>
    <t>WK:[0190013 - LT Def Tax Asset: Fed-190]</t>
  </si>
  <si>
    <t>WL:[0190051 - Accum Deferred FIT-OCI]</t>
  </si>
  <si>
    <t>WM:[0190052 - Accum Deferred SIT-OCI]</t>
  </si>
  <si>
    <t>WN:[0190155 - Deferred Tax - NOL]</t>
  </si>
  <si>
    <t>WO:[0190156 - Deferred Tax - State NOL]</t>
  </si>
  <si>
    <t>WP:[0190157 - Current Fed Tax NOL]</t>
  </si>
  <si>
    <t>WQ:[0190158 - Current State Tax NOL]</t>
  </si>
  <si>
    <t xml:space="preserve">     WR:[190 Subtotal]</t>
  </si>
  <si>
    <t>WS:[]</t>
  </si>
  <si>
    <t>WT:[Total Assets]</t>
  </si>
  <si>
    <t>WU:[]</t>
  </si>
  <si>
    <t>WV:[]</t>
  </si>
  <si>
    <t>WW:[LIABILITIES:]</t>
  </si>
  <si>
    <t>WY:[FERC 201: Common Stock Issued]</t>
  </si>
  <si>
    <t>WZ:[0201000 - Common Stock Issued]</t>
  </si>
  <si>
    <t xml:space="preserve">     XA:[201 Subtotal]</t>
  </si>
  <si>
    <t>XB:[]</t>
  </si>
  <si>
    <t>XC:[FERC 204: Preferred Stock Issued]</t>
  </si>
  <si>
    <t>XD:[0204400 - Redeemable Preferred Stk]</t>
  </si>
  <si>
    <t xml:space="preserve">     XE:[204 Subtotal]</t>
  </si>
  <si>
    <t>XF:[]</t>
  </si>
  <si>
    <t>XG:[FERC 207: Premium on Preferred Stock]</t>
  </si>
  <si>
    <t>XH:[0207001 - Premium on Common Stock]</t>
  </si>
  <si>
    <t>XI:[0207008 - Additional Paid In Capital]</t>
  </si>
  <si>
    <t xml:space="preserve">     XJ:[207 Subtotal]</t>
  </si>
  <si>
    <t>XK:[]</t>
  </si>
  <si>
    <t>XL:[FERC 211: Misc Paid-In Capital]</t>
  </si>
  <si>
    <t>XM:[0211003 - Misc Paid in Capital]</t>
  </si>
  <si>
    <t>XN:[0211018 - Misc Paid - In Cap - Stk Options]</t>
  </si>
  <si>
    <t>XO:[0211019 - Misc Paid in Cap - PSSP]</t>
  </si>
  <si>
    <t>XP:[0211000 - Misc Paid in Cap]</t>
  </si>
  <si>
    <t>XQ:[0211020 - Misc Paid in Cap - RSU]</t>
  </si>
  <si>
    <t>XR:[0211021 - DON REC From Stockholders]</t>
  </si>
  <si>
    <t>XS:[0211022 - Red inPar of Common Stock]</t>
  </si>
  <si>
    <t xml:space="preserve">     XT:[211 Subtotal]</t>
  </si>
  <si>
    <t>XU:[]</t>
  </si>
  <si>
    <t>XV:[0439004 - Cum Effect Accrt Change Tax]</t>
  </si>
  <si>
    <t>XW:[0439300 - ADJUST TO R/E &lt;--MOVE LATER]</t>
  </si>
  <si>
    <t>XX:[0438110 - Subs Dividend Declared &lt;--MOVE LATER]</t>
  </si>
  <si>
    <t>XY:[FERC 216: Unappropriated Retained Earnings]</t>
  </si>
  <si>
    <t>XZ:[0216000 - Unapprop Retained Earnings]</t>
  </si>
  <si>
    <t>YA:[0216006 - Cumm Effect Change In Acc Tax]</t>
  </si>
  <si>
    <t>YB:[0216007 - Cumm Effect Acct Princ Pretax]</t>
  </si>
  <si>
    <t>YC:[0216100 - Unappr Undistr Subsid Earnings]</t>
  </si>
  <si>
    <t>YD:[2161500 - IC AR Rollup]</t>
  </si>
  <si>
    <t>YE:[0216150 - Equity - IC AR Cash Settle Rol]</t>
  </si>
  <si>
    <t xml:space="preserve">     YF:[216 Subtotal]</t>
  </si>
  <si>
    <t>YG:[]</t>
  </si>
  <si>
    <t>YH:[FERC 219: Accumulated Other Comprehensive Income]</t>
  </si>
  <si>
    <t>YI:[0219001 - Other Comprehensive Income]</t>
  </si>
  <si>
    <t>YJ:[0219002 - OCI Rollup Acct]</t>
  </si>
  <si>
    <t>YK:[0219005 - OCI Tax Effect Interest Rate]</t>
  </si>
  <si>
    <t>YL:[0219029 - OCI Grantor Unrealized GL]</t>
  </si>
  <si>
    <t>YM:[0219030 - OCI-Grantor Unreal GL Fed Tax]</t>
  </si>
  <si>
    <t>YN:[0219031 - OCI-Grantor Unreal GL St Tax]</t>
  </si>
  <si>
    <t>YO:[0219032 - OCI Rabbi-Unreal GL]</t>
  </si>
  <si>
    <t>YP:[0219046 - OCI-Interest Rate Hdgs Fed Tax]</t>
  </si>
  <si>
    <t>YQ:[0219047 - OCI - Interest Rate Hdgs St Tax]</t>
  </si>
  <si>
    <t>YR:[0219055 - Unappr Undistr Subsid Earnings]</t>
  </si>
  <si>
    <t>YS:[2191002 - OCI Rollup]</t>
  </si>
  <si>
    <t xml:space="preserve">     YT:[219 Subtotal]</t>
  </si>
  <si>
    <t>YU:[]</t>
  </si>
  <si>
    <t>YV:[FERC 221: Bonds]</t>
  </si>
  <si>
    <t>YW:[0221011 - Long-Term Debt]</t>
  </si>
  <si>
    <t>YX:[0221018 - DEF 650M 2.40% 12/15/2031]</t>
  </si>
  <si>
    <t>YY:[0221019 - DEF 500M 3.00% 12/15/2051]</t>
  </si>
  <si>
    <t>YZ:[0221046 - DEF FMB 600M 3.8% 7/17/28]</t>
  </si>
  <si>
    <t>ZA:[0221047 - DEF FMB 400M 4.20% 7/15/48]</t>
  </si>
  <si>
    <t>ZB:[0221089 - DEF LT FMB]</t>
  </si>
  <si>
    <t>ZC:[0221091 - DEF BOND Q3-Q4 ISSUANCE]</t>
  </si>
  <si>
    <t>ZD:[0221092 - DEF BOND Q1 Issuance Tranche 1]</t>
  </si>
  <si>
    <t>ZE:[0221093 - DEF BOND Q1 Issuance Tranche 2]</t>
  </si>
  <si>
    <t>ZF:[0221098 - DEF LT bond-fixed rate]</t>
  </si>
  <si>
    <t>ZG:[0221099 - DEF LT bond-Floating rate]</t>
  </si>
  <si>
    <t>ZH:[0221531 - PEF PCB 108.5M CITRUS 02A 1/27]</t>
  </si>
  <si>
    <t>ZI:[0221532 - PEF PCB 100.1M CITRUS 02B 1/22]</t>
  </si>
  <si>
    <t>ZJ:[0221533 - PEF PCB 32.2M CITRUS 02C 01/18]</t>
  </si>
  <si>
    <t>ZK:[0221534 - PEF FMB 425M  4.8% 03/01/13]</t>
  </si>
  <si>
    <t>ZL:[0221535 - PEF FMB 225M 5.9% 03/01/33]</t>
  </si>
  <si>
    <t>ZM:[0221536 - PEF FMB 300M 5.1% 12/1/15]</t>
  </si>
  <si>
    <t>ZN:[0221537 - PEF FMB 500M 6.35% 09/15/2037]</t>
  </si>
  <si>
    <t>ZO:[0221538 - PEF FMB 250M 5.80% 09/15/2017]</t>
  </si>
  <si>
    <t>ZP:[0221539 - PEF FMB 500M 5.65% 06/15/18]</t>
  </si>
  <si>
    <t>ZQ:[0221541 - PEF FMB 250M  4.55% 04/1/20]</t>
  </si>
  <si>
    <t>ZR:[0221542 - PEF FMB 350M 5.65% 04/1/40]</t>
  </si>
  <si>
    <t>ZS:[0221564 - PEF FMB 300M 6.65% DUE 7/15/11]</t>
  </si>
  <si>
    <t>ZT:[0221565 - PEF FMB 1B  6.40% 06/15/38]</t>
  </si>
  <si>
    <t>ZU:[0221569 - DEF 400M 3.85% 11-15-42]</t>
  </si>
  <si>
    <t>ZV:[0221571 - DEF 250M .65% 11-15-15]</t>
  </si>
  <si>
    <t xml:space="preserve">     ZW:[221 Subtotal]</t>
  </si>
  <si>
    <t>ZX:[]</t>
  </si>
  <si>
    <t>ZY:[FERC 224: Other Long-Term Debt]</t>
  </si>
  <si>
    <t>ZZ:[0224043 - DEFR LTD]</t>
  </si>
  <si>
    <t>AAA:[0224511 - PEF OTH LTD 150M 6.75% 02/2028]</t>
  </si>
  <si>
    <t>AAC:[0224095 - DEF OTH LTD 400M 2.1% 12/15/19]</t>
  </si>
  <si>
    <t>AAD:[0224096 - Long Term Debt - Sec Fix]</t>
  </si>
  <si>
    <t>AAE:[0224097 - Long Term Debt - Sec Fix Offset]</t>
  </si>
  <si>
    <t xml:space="preserve">     AAF:[224 Subtotal]</t>
  </si>
  <si>
    <t>AAG:[]</t>
  </si>
  <si>
    <t>AAH:[FERC 226: Unamort Discount on Long-Term Debt]</t>
  </si>
  <si>
    <t>AAI:[0226010 - DEFPFDEBTDISC]</t>
  </si>
  <si>
    <t>AAJ:[0226021 - Unamort Discount-Curr]</t>
  </si>
  <si>
    <t>AAK:[0226045 - DEF Long Term Debt Dis]</t>
  </si>
  <si>
    <t>AAL:[0226046 - DEF UNAMDIS 600M 3.8% 7/15/28]</t>
  </si>
  <si>
    <t>AAM:[0226047 - DEF UNAMDIS 400M 4.20%]</t>
  </si>
  <si>
    <t>AAN:[0226089 - 2020 First Mortgage Bond]</t>
  </si>
  <si>
    <t>AAO:[0226091 - DEF 600M UNAMDIS 3.4% 10/1/46]</t>
  </si>
  <si>
    <t>AAP:[0226092 - DEFDEBTDISCOUNT #1]</t>
  </si>
  <si>
    <t>AAQ:[0226093 - DEFDEBTDISCOUNT #2]</t>
  </si>
  <si>
    <t>AAR:[0226098 - 2019 DEF Fixed Rate]</t>
  </si>
  <si>
    <t>AAS:[0226511 - PEF UNAMDIS 150M 6.75% 2/01/28]</t>
  </si>
  <si>
    <t>AAT:[0226534 - PEF UNAMDIS 425M 4.8% 03/01/13]</t>
  </si>
  <si>
    <t>AAU:[0226535 - PEF UNAMDIS 225M 5.9% 03/01/33]</t>
  </si>
  <si>
    <t>AAV:[0226536 - PEF UNAMDIS 300M 5.1% 12/1/15]</t>
  </si>
  <si>
    <t>AAW:[0226537 - PEF UNAMDIS 500M 6.35% 09/2037]</t>
  </si>
  <si>
    <t>AAX:[0226538 - PEF UNAMDIS 250M 5.80% 09/2017]</t>
  </si>
  <si>
    <t>AAY:[0226539 - PEF UNAMDIS 500M 5.65% 6/15/18]</t>
  </si>
  <si>
    <t>AAZ:[0226541 - PEF UNAMDIS 250M 4.55% 04/2020]</t>
  </si>
  <si>
    <t>ABA:[0226542 - PEF UNAMDIS 350M 5.65% 04/20403]</t>
  </si>
  <si>
    <t>ABB:[0226564 - PEF UNAMDIS 300M 6.65% 7/15/11]</t>
  </si>
  <si>
    <t>ABC:[0226565 - PEF UNAMDIS 1B 6.40% 6/15/38]</t>
  </si>
  <si>
    <t>ABD:[0226569- DEF UNAMDIS 400M 3.85 11-15-42]</t>
  </si>
  <si>
    <t>ABE:[0226571- DEF UNAMDIS 250M .65% 11-15-15]</t>
  </si>
  <si>
    <t>ABF:[0226700 - Unamort Debt Discount]</t>
  </si>
  <si>
    <t xml:space="preserve">     ABG:[226 Subtotal]</t>
  </si>
  <si>
    <t>ABH:[]</t>
  </si>
  <si>
    <t>ABI:[FERC 227: Obligations Under Capital Lease - Noncurrent]</t>
  </si>
  <si>
    <t>ABJ:[0227101 - LT Capital Lease Obligation]</t>
  </si>
  <si>
    <t>ABK:[0227104 - Cap Lease Noncurrent SPHQ]</t>
  </si>
  <si>
    <t>ABL:[0227105 - Cap Lease Noncurrent SH]</t>
  </si>
  <si>
    <t>ABM:[0227175 - LT Operating Lease Obligation]</t>
  </si>
  <si>
    <t xml:space="preserve">     ABN:[227 Subtotal]</t>
  </si>
  <si>
    <t>ABO:[]</t>
  </si>
  <si>
    <t>ABP:[FERC 228.1: Accumulated Provision for Property Insurance]</t>
  </si>
  <si>
    <t>ABQ:[0228100 - Retail Unfd Storm Damage]</t>
  </si>
  <si>
    <t>ABR:[0228101 - Wholsesale Storm Reserve]</t>
  </si>
  <si>
    <t xml:space="preserve">     ABS:[228.1 Subtotal]</t>
  </si>
  <si>
    <t>ABT:[FERC 228.2: Accumulated Provision for Injuries and Damages]</t>
  </si>
  <si>
    <t>ABU:[0228201 - Claim Reserve]</t>
  </si>
  <si>
    <t>ABV:[0228202 - Claim Reserve - ST]</t>
  </si>
  <si>
    <t>ABW:[0228250 - Inactive - Schm Worker'S Comp - Other]</t>
  </si>
  <si>
    <t>ABX:[0228280 - Schm Environmental]</t>
  </si>
  <si>
    <t xml:space="preserve">     ABY:[228.2 Subtotal]</t>
  </si>
  <si>
    <t>ABZ:[FERC 228.3: Accumulated Provision for Pensions and Benefits]</t>
  </si>
  <si>
    <t>ACA:[0228312 - Pension Rest]</t>
  </si>
  <si>
    <t>ACB:[0228314 - Schm Dpc Opeb FAS 106]</t>
  </si>
  <si>
    <t>ACC:[0228315 - Schm Opeb (Fas106)]</t>
  </si>
  <si>
    <t>ACD:[0228318 - OPEB Liability - FAS 106]</t>
  </si>
  <si>
    <t>ACE:[0228324 - Schm Dpc Pos Emp FAS 112]</t>
  </si>
  <si>
    <t>ACF:[0228325 - Schm Post Emp FAS 112]</t>
  </si>
  <si>
    <t>ACG:[0228340 - Nonqualified Plans Liability]</t>
  </si>
  <si>
    <t>ACH:[0228346 - Pension Liability - FAS 87]</t>
  </si>
  <si>
    <t>ACI:[0228347 - Pension Liab - FAS 87]</t>
  </si>
  <si>
    <t>ACJ:[0228348 - Pension Liab - FAS 87(Cinergy)]</t>
  </si>
  <si>
    <t>ACK:[0228349 - Accrued Pensions &amp; Other Post-Retirement Ben]</t>
  </si>
  <si>
    <t>AMK:[0253275 - Pension Liability - FAS 187 NQ]</t>
  </si>
  <si>
    <t xml:space="preserve">     ACL:[228.3 Subtotal]</t>
  </si>
  <si>
    <t>ACM:[FERC 228.4: Accumulated Misc Operating Provisions]</t>
  </si>
  <si>
    <t>ACN:[0228402 - Nuclear Refuel Outage #16]</t>
  </si>
  <si>
    <t>ACO:[0228403 - Deferred Serp -  Active Empl]</t>
  </si>
  <si>
    <t>ACP:[0228404 - Deferred Comp]</t>
  </si>
  <si>
    <t>ACQ:[0228405 - 2000 Class Deferred Compensat]</t>
  </si>
  <si>
    <t>ACR:[0228407 - Perf Share Sub Plan]</t>
  </si>
  <si>
    <t>ACS:[0228408 - Mgt Incentive Award Def]</t>
  </si>
  <si>
    <t>ACT:[0228413 - Nuclear EOL Costs]</t>
  </si>
  <si>
    <t>ACU:[0228440 - Reserve - MGP Sites FERC 228]</t>
  </si>
  <si>
    <t>ACV:[0228480 - Acc Prov Insurance-Environ]</t>
  </si>
  <si>
    <t xml:space="preserve">     ACW:[228.4 Subtotal]</t>
  </si>
  <si>
    <t xml:space="preserve">     ACX:[228 Subtotal]</t>
  </si>
  <si>
    <t>ACY:[]</t>
  </si>
  <si>
    <t>ACZ:[FERC 229: Accumulated Provisions for Rate Refunds]</t>
  </si>
  <si>
    <t>ADA:[0229010 - Accm Prv-Rate Refnd-Tax Ref]</t>
  </si>
  <si>
    <t>ADB:[0229003 - Wholesale - QF Energy]</t>
  </si>
  <si>
    <t xml:space="preserve">     ADC:[229 Subtotal]</t>
  </si>
  <si>
    <t>ADD:[]</t>
  </si>
  <si>
    <t>ADE:[FERC 230: Asset Retirement Obligations]</t>
  </si>
  <si>
    <t>ADF:[0230001 - FAS 143 ARO Liability ST]</t>
  </si>
  <si>
    <t>ADG:[0230105 - ARO Liability - Current]</t>
  </si>
  <si>
    <t>ADH:[0230315 - ARO Liability - Coal Ash]</t>
  </si>
  <si>
    <t>ADI:[0230999 - ARO Liability]</t>
  </si>
  <si>
    <t xml:space="preserve">     ADJ:[230 Subtotal]</t>
  </si>
  <si>
    <t>ADK:[]</t>
  </si>
  <si>
    <t>ADL:[FERC 232: Accounts Payable]</t>
  </si>
  <si>
    <t>ADM:[0232000 - A/P Vendors Payable]</t>
  </si>
  <si>
    <t>ADN:[0232001 - AP Corp Vendors Payable]</t>
  </si>
  <si>
    <t>ADO:[0232002 - A/P - Misc - Gen - Acctg]</t>
  </si>
  <si>
    <t>ADP:[0232004 - Vision Deduction]</t>
  </si>
  <si>
    <t>ADQ:[0232005 - Long Term Disability Deduction]</t>
  </si>
  <si>
    <t>ADR:[0232016 - AP PS8.9 Vendors Payable]</t>
  </si>
  <si>
    <t>ADS:[0232018- EAM Payables]</t>
  </si>
  <si>
    <t>ADT:[0232027 -AP-Fuel Financial Hedge]</t>
  </si>
  <si>
    <t>ADU:[0232039 - Payable 401K Incentive Match]</t>
  </si>
  <si>
    <t>ADV:[0232045 - Supp Life Deductions]</t>
  </si>
  <si>
    <t>ADW:[0232048 - Supp AD&amp;D Deduction]</t>
  </si>
  <si>
    <t>ADX:[0232049 - Medical &amp; HSA Deductions]</t>
  </si>
  <si>
    <t>ADY:[0232052 - Medical Spending Acc Deduct]</t>
  </si>
  <si>
    <t>ADZ:[0232053 - Dependent Spending Acct Deduct]</t>
  </si>
  <si>
    <t>AEA:[0232061 - Checks not presented - reclass]</t>
  </si>
  <si>
    <t>AEB:[0232067 - Dental Deductions]</t>
  </si>
  <si>
    <t>AEC:[0232068 - Employee Parking Deductions]</t>
  </si>
  <si>
    <t>AED:[0232103 - DEF Payable - NG Purchases]</t>
  </si>
  <si>
    <t>AEE:[0232105 - DEF Payable - NG Transport]</t>
  </si>
  <si>
    <t>AEF:[0232107 - DEF Payable - NG Fin Transact]</t>
  </si>
  <si>
    <t>AEG:[0232108 - DEF Cogen Payable]</t>
  </si>
  <si>
    <t>AEH:[0232109 - A/P BPM - Actual]</t>
  </si>
  <si>
    <t>AEI:[0232120 - Vouchers Payable - Special]</t>
  </si>
  <si>
    <t>AEJ:[0232125 - NRC Inspection Fee Pay]</t>
  </si>
  <si>
    <t>AEK:[0232150 - Accounts Payable - Stores]</t>
  </si>
  <si>
    <t>AEL:[0232151 - Accounts Payable - Stores]</t>
  </si>
  <si>
    <t>AEM:[0232155 - Accounts Payable - Stores CAS]</t>
  </si>
  <si>
    <t>AEN:[0232163 - Emission Allowance A/P]</t>
  </si>
  <si>
    <t>AEO:[0232170 - Accounts Payable - Coal]</t>
  </si>
  <si>
    <t>AEP:[0232171 - Account Payable - Coal Accrual]</t>
  </si>
  <si>
    <t>AEQ:[0232175 - Limestone and Freight Payable]</t>
  </si>
  <si>
    <t>AER:[0232176 - Reagent Payable]</t>
  </si>
  <si>
    <t>AES:[0232177 - Generic By Products Payable]</t>
  </si>
  <si>
    <t>AET:[0232178 - Accrued Settlements Payable]</t>
  </si>
  <si>
    <t>AEU:[0232180 - Accounts Payable - Oil Stocks]</t>
  </si>
  <si>
    <t>AEV:[0232181 - Natural Gas Payable]</t>
  </si>
  <si>
    <t>AEW:[0232190 - Coal Freight Payable]</t>
  </si>
  <si>
    <t>AEX:[0232195 - RAILCAR LEASE PAYABLE]</t>
  </si>
  <si>
    <t>AEY:[0232199 - PowerPlan Coal Payable]</t>
  </si>
  <si>
    <t>AEZ:[0232200 - Cbis Refund Payable]</t>
  </si>
  <si>
    <t>AFA:[0232222 - Test Fuel Payable]</t>
  </si>
  <si>
    <t>AFC:[0232270 - Passport Unvouchered Liability]</t>
  </si>
  <si>
    <t>AFD:[0232331 - A/P - ENERGY NEIGHBOR FUND]</t>
  </si>
  <si>
    <t>AFE:[0232332 - Photovoltaic Fund]</t>
  </si>
  <si>
    <t>AFF:[0232333 - A/P - FLEXCARE]</t>
  </si>
  <si>
    <t>AFG:[0232334 - A/P - Stock Loan Repay]</t>
  </si>
  <si>
    <t>AFH:[0232336 - Advance Payable NCEMPA]</t>
  </si>
  <si>
    <t>AFI:[0232337 - CR3 Joint Owner]</t>
  </si>
  <si>
    <t>AFJ:[0232338 - Payable - Int City Joint Owners]</t>
  </si>
  <si>
    <t>AFK:[0232402 - Collateral Liab]</t>
  </si>
  <si>
    <t>AFL:[0232410 - Transmission Payables]</t>
  </si>
  <si>
    <t>AFM:[0232460 - Bulk Power Marketing Payable]</t>
  </si>
  <si>
    <t>AFN:[0232480 - Co-Generation]</t>
  </si>
  <si>
    <t>AFO:[0232510 - Checks Not Presented]</t>
  </si>
  <si>
    <t>AFP:[0232892 - A/P Miscellaneous]</t>
  </si>
  <si>
    <t>AFQ:[0232993 - AP Off System]</t>
  </si>
  <si>
    <t>AFR:[0232996 -  Capital - Accruals]</t>
  </si>
  <si>
    <t xml:space="preserve">     AFS:[232 Subtotal]</t>
  </si>
  <si>
    <t>AFT:[]</t>
  </si>
  <si>
    <t>AFU:[FERC 233: Notes Payable to Associated Companies]</t>
  </si>
  <si>
    <t>AFV:[0233003 - IC LT Notes Pay]</t>
  </si>
  <si>
    <t>AFW:[0233150 - IC Moneypool - ST Notes Pay]</t>
  </si>
  <si>
    <t xml:space="preserve">     AFX:[233 Subtotal]</t>
  </si>
  <si>
    <t>AFY:[]</t>
  </si>
  <si>
    <t>AFZ:[FERC 234: Accounts Payable to Associated Companies]</t>
  </si>
  <si>
    <t>AGA:[0234000 - IC Moneypool - ST Interest Pay]</t>
  </si>
  <si>
    <t>AGB:[0234010 - Intercompany Ap]</t>
  </si>
  <si>
    <t>AGC:[0234104 - IC Accounts Payable]</t>
  </si>
  <si>
    <t>AGD:[0234250 - IC Netting - Accts Payable (Nets Against 0146250 - IC Netting - A/R)]</t>
  </si>
  <si>
    <t>AGE:[0234350 - IC Netting - LT Accts Payable]</t>
  </si>
  <si>
    <t>AFB:[0232232 - A/P Affiliates]</t>
  </si>
  <si>
    <t xml:space="preserve">     AGF:[234 Subtotal]</t>
  </si>
  <si>
    <t>AGG:[]</t>
  </si>
  <si>
    <t>AGH:[FERC 235: Customer Deposits]</t>
  </si>
  <si>
    <t>AGI:[0235002 - CD Active]</t>
  </si>
  <si>
    <t>AGJ:[0235003 - CD Inactive]</t>
  </si>
  <si>
    <t>AGK:[0235110 - Cust Dep For Srvc - Edp Billing]</t>
  </si>
  <si>
    <t xml:space="preserve">     AGL:[235 Subtotal]</t>
  </si>
  <si>
    <t>AGM:[]</t>
  </si>
  <si>
    <t>AGN:[FERC 236: Taxes Accrued]</t>
  </si>
  <si>
    <t>AGO:[0236000 - NC Prop Tax - Electric]</t>
  </si>
  <si>
    <t>AGP:[0236001 - State It Payable Other]</t>
  </si>
  <si>
    <t>AGQ:[0236020 - FAS 5 Non-Income Tax Reserves]</t>
  </si>
  <si>
    <t>AGR:[0236040 NC Prop Tax - Misc Non-Util]</t>
  </si>
  <si>
    <t>AGS:[0236041 - Accrued Property Tax]</t>
  </si>
  <si>
    <t>AGT:[0236100 - Franchise Tax - Electric]</t>
  </si>
  <si>
    <t>AGU:[0236123 - Fl Prop Tax - Electric]</t>
  </si>
  <si>
    <t>AGV:[0236131 - FL FRANCHISE TX ACCRUAL]</t>
  </si>
  <si>
    <t>AGW:[0236135 - FL Reg Assessment - Electric]</t>
  </si>
  <si>
    <t>AGX:[0236150 - St/Local Unemployment Tax Liab]</t>
  </si>
  <si>
    <t>AGY:[0236360 - SC Property Tax Electric]</t>
  </si>
  <si>
    <t>AGZ:[0236700 - Employer FICA Tax Liab]</t>
  </si>
  <si>
    <t>AHA:[0236701 - CARES ACT Accural of Deferred Payment of Employer Share of Payroll Tax]</t>
  </si>
  <si>
    <t>AHB:[0236750 - Federal Unemployment Tax Liab]</t>
  </si>
  <si>
    <t>AHC:[0236801 - Accrued Gross Receipts Tax]</t>
  </si>
  <si>
    <t>AHD:[0236831 - Misc. Taxes &amp; Interest]</t>
  </si>
  <si>
    <t>AHE:[0236906 - Sales and Use Tax Payable]</t>
  </si>
  <si>
    <t>AHF:[0236918 - Accr Ad Valorem Tax 2006]</t>
  </si>
  <si>
    <t>AHG:[0236926 - LT Tax Reclass Fed]</t>
  </si>
  <si>
    <t>AHH:[0236927 - LT Tax Reclass State]</t>
  </si>
  <si>
    <t>AHI:[0236940 - Curr Tax Reclass Acct State Cr]</t>
  </si>
  <si>
    <t>AHJ:[0236942 - State Inc Tax Payable - Prior Yrs LT]</t>
  </si>
  <si>
    <t>AHK:[0236943 - State Inc Tax Pay-Prior Years]</t>
  </si>
  <si>
    <t>AHL:[0236953 - LT Liability: State UTP]</t>
  </si>
  <si>
    <t>AHM:[0236960 - SC Inc Tax Payable-Prior Yr]</t>
  </si>
  <si>
    <t>AHN:[0236965 - Accrued SIT - Prior Year]</t>
  </si>
  <si>
    <t>AHO:[0236980 - Current Tax Reclass Account Fed Cr]</t>
  </si>
  <si>
    <t>AHP:[0236981 - Fed Inc Tax Payable - Prev Yr]</t>
  </si>
  <si>
    <t>AHQ:[0236983 - Fed Inc Tax Payable - Prior Yrs]</t>
  </si>
  <si>
    <t>AHR:[0236986 - Fed Inc Payable - PY LT 08-09]</t>
  </si>
  <si>
    <t>AHS:[0236988 - LT Liability ST UTP PGN]</t>
  </si>
  <si>
    <t>AHT:[0236989 - LT Liability Fed UTP PGN]</t>
  </si>
  <si>
    <t>AHU:[0236990 - Fed Inc Tax Payable - Current]</t>
  </si>
  <si>
    <t>AHV:[0236992 - Current Liability UTP - Fed]</t>
  </si>
  <si>
    <t>AHW:[0236993 - LT Liability Federal UTP 08-09 Year]</t>
  </si>
  <si>
    <t xml:space="preserve">     AHX:[236 Subtotal]</t>
  </si>
  <si>
    <t>AHY:[]</t>
  </si>
  <si>
    <t>AHZ:[FERC 237: Interest Accrued]</t>
  </si>
  <si>
    <t>AIA:[0237038 - LT Interest Accrued]</t>
  </si>
  <si>
    <t>AIB:[0237039 - Cur Int Accrued - Tax]</t>
  </si>
  <si>
    <t>AIC:[0237041 - FERC Interconnect Interest LT]</t>
  </si>
  <si>
    <t>AID:[0237011 - Int Payable - Notes - Non-Reg]</t>
  </si>
  <si>
    <t>AIE:[0237200 - Cur Liability Interest accrued]</t>
  </si>
  <si>
    <t>AIG:[0237222 - Int Accr Cust Dep FLA]</t>
  </si>
  <si>
    <t>AIH:[0237418 - Other Current Liabilities]</t>
  </si>
  <si>
    <t>AII:[0237510 - Bonds Interest Payable]</t>
  </si>
  <si>
    <t xml:space="preserve">     AIJ:[237 Subtotal]</t>
  </si>
  <si>
    <t>AIK:[]</t>
  </si>
  <si>
    <t>AIL:[FERC 239: Matured Long-Term Debt]</t>
  </si>
  <si>
    <t>AIM:[Placeholder for current portion of LTD]</t>
  </si>
  <si>
    <t xml:space="preserve">     AIN:[239 Subtotal]</t>
  </si>
  <si>
    <t>AIO:[]</t>
  </si>
  <si>
    <t>AIP:[FERC 241: Tax Collections Payable]</t>
  </si>
  <si>
    <t>AIQ:[0241110 - State Income Tax Wh - Employee]</t>
  </si>
  <si>
    <t>AIR:[0241142 - ST SALES TAX SERV-REV 7%]</t>
  </si>
  <si>
    <t>AIS:[0241150 - Fed Inc Tax Wh - employee]</t>
  </si>
  <si>
    <t>AIT:[0241160 - FICA Withheld - Employee]</t>
  </si>
  <si>
    <t>AIU:[0241310 - SC State Sales Tax on Elc Energy]</t>
  </si>
  <si>
    <t>AIV:[0241320 - NC State Sales Tx on Elc Enrgy]</t>
  </si>
  <si>
    <t>AIW:[0241335 - Local Taxes Withheld]</t>
  </si>
  <si>
    <t>AIX:[0241348 - Franchise Fees Payable]</t>
  </si>
  <si>
    <t>AIY:[0241800 - Utility Tax - County]</t>
  </si>
  <si>
    <t>AIZ:[0241900 - TX COL PAY-FL Muni Utility Tax]</t>
  </si>
  <si>
    <t>AJA:[0241990 - GRT Payable Additional 2.6%]</t>
  </si>
  <si>
    <t xml:space="preserve">     AJB:[241 Subtotal]</t>
  </si>
  <si>
    <t>AJC:[]</t>
  </si>
  <si>
    <t>AJD:[FERC 242: Misc Current and Accrued Liabilities]</t>
  </si>
  <si>
    <t>AJE:[0242003 - Imbalance Payable - Oba]</t>
  </si>
  <si>
    <t>AJF:[0242004 - Imbalance Payable - Park/Lend]</t>
  </si>
  <si>
    <t>AJG:[0242033 - Wages Payable - Accrual]</t>
  </si>
  <si>
    <t>AJH:[0242035 -  Unearned Premiums]</t>
  </si>
  <si>
    <t>AJI:[0242051 - FERC Interconnect Deposits LT]</t>
  </si>
  <si>
    <t>AJJ:[0242054 - State Interconnect Deposits LT]</t>
  </si>
  <si>
    <t>AJK:[0242110 - Contract Retentions]</t>
  </si>
  <si>
    <t>AJL:[0242152 - Solar Interconnect Deposits]</t>
  </si>
  <si>
    <t>AJM:[0242160 - Current Liabilities of VIEs]</t>
  </si>
  <si>
    <t>AJO:[0242200 - Misc C&amp;A Liab Incentives]</t>
  </si>
  <si>
    <t>AJP:[0242210 - Accrued Salaries &amp; Wages]</t>
  </si>
  <si>
    <t>AJQ:[0242215 - Severance Reserve/Accrual]</t>
  </si>
  <si>
    <t>AJR:[0242216 - Severance Accrual Purchase Acctg]</t>
  </si>
  <si>
    <t>AJS:[0242217 - Severance Reserve]</t>
  </si>
  <si>
    <t>AJT:[0242220 - Legal Employee Deductions]</t>
  </si>
  <si>
    <t>AJU:[0242320 - Transmission Open Acc-Deposits]</t>
  </si>
  <si>
    <t>AJV:[0242390 - CURR&amp;ACCR LIAB-FPC LTD]</t>
  </si>
  <si>
    <t>AJW:[0242391 - A/P COAL &amp; OIL Commitments]</t>
  </si>
  <si>
    <t>AJX:[0242392 - Bargaining Unit Dental Reserve]</t>
  </si>
  <si>
    <t>AJY:[0242393 - Misc C&amp;A Liab Def Vacation]</t>
  </si>
  <si>
    <t>AJZ:[0242395 - CUR&amp;ACCR LIAB MED/DTL INS ACT]</t>
  </si>
  <si>
    <t>AKA:[0242396 - CURR&amp;ACCR LIAB-WORKERS COMP]</t>
  </si>
  <si>
    <t>AKB:[0242397 - IRU INDEMNIFICATION -ST]</t>
  </si>
  <si>
    <t>AKC:[0242398 - CURR&amp;ACCR LIAB MISC]</t>
  </si>
  <si>
    <t>AKD:[0242410 - Prov - Cumulative Div Pref and Pref Stk -]</t>
  </si>
  <si>
    <t>AKE:[0242440 - Cash Coll &amp; Contribution to Trustee]</t>
  </si>
  <si>
    <t>AKF:[0242450 - Collections From Payroll - Misc]</t>
  </si>
  <si>
    <t>AKG:[0242460 - Prov For Incentive Ben Prog]</t>
  </si>
  <si>
    <t>AKH:[0242461 - Prior Year Incentive Accrual]</t>
  </si>
  <si>
    <t>AKI:[0242481 - Div Reinvest Pending Payable]</t>
  </si>
  <si>
    <t>AKJ:[0242490 - Vacation Carryover]</t>
  </si>
  <si>
    <t>AKK:[0242540 - Escheaments Payable]</t>
  </si>
  <si>
    <t>AKL:[0242650 - Accrued Payable - Other]</t>
  </si>
  <si>
    <t>AKM:[0242690 - Executive Incentive Accrual]</t>
  </si>
  <si>
    <t>AKN:[0242797 - NQ Pension Current FPC SERP/ND]</t>
  </si>
  <si>
    <t>AKO:[0242803 - Deferred Rent]</t>
  </si>
  <si>
    <t>AKP:[0242890 - Deferred Rev Pay - Fuel]</t>
  </si>
  <si>
    <t>AKQ:[0242897 - NC Pension Liability - FAS 87]</t>
  </si>
  <si>
    <t>AKR:[0242898 - OPEB Current Liability]</t>
  </si>
  <si>
    <t>AKS:[0242899 - FAS 112 Currently Liability]</t>
  </si>
  <si>
    <t>AKT:[0242988 - Reg Liability Current]</t>
  </si>
  <si>
    <t>AKU:[0242997 - Misc. Liab - FAS 87 NQ]</t>
  </si>
  <si>
    <t>AKV:[0242999 - Misc Liab - FAS 112]</t>
  </si>
  <si>
    <t xml:space="preserve">     AKW:[242 Subtotal]</t>
  </si>
  <si>
    <t>AKX:[]</t>
  </si>
  <si>
    <t>AKY:[FERC 243: Obligations Under Capital Leases-Current]</t>
  </si>
  <si>
    <t>AKZ:[0243105 - Current Portion of Cap Lease Obligation]</t>
  </si>
  <si>
    <t>ALA:[0243106 - Cap Lease Current SPHQ]</t>
  </si>
  <si>
    <t>ALB:[0243107 - Cap Lease Current SH]</t>
  </si>
  <si>
    <t>AJN:[0242175 - Curr Operating Lease Oblig]</t>
  </si>
  <si>
    <t xml:space="preserve">     ALC:[243 Subtotal]</t>
  </si>
  <si>
    <t>ALD:[]</t>
  </si>
  <si>
    <t>ALE:[FERC 244: Derivatives Instrument Liabilities]</t>
  </si>
  <si>
    <t>ALF:[0244005 - Derivative Instr - Regulatory ST]</t>
  </si>
  <si>
    <t>ALG:[0244006 - Derivative Instr - Regulatory LT]</t>
  </si>
  <si>
    <t>ALH:[0244007 - Accrued Interest Exp-Swaps-Reg]</t>
  </si>
  <si>
    <t>ALI:[0244010 - NDTF Derivative Options]</t>
  </si>
  <si>
    <t>ALJ:[244 Subtotal]</t>
  </si>
  <si>
    <t>ALL:[]</t>
  </si>
  <si>
    <t>ALM:[FERC 245: Derivatives Instrument Liabilities-Hedges]</t>
  </si>
  <si>
    <t>ALN:[0245001 - 3rd Party Derivative Liability Current]</t>
  </si>
  <si>
    <t>ALO:[0245002 - 3rd Party Derivative Liability Noncurren]</t>
  </si>
  <si>
    <t xml:space="preserve">     ALP:[245 Subtotal]</t>
  </si>
  <si>
    <t>ALQ:[]</t>
  </si>
  <si>
    <t>ALR:[FERC 252: Customer Advances for Construction]</t>
  </si>
  <si>
    <t>ALS:[0252001 - Cust Adv For Construction]</t>
  </si>
  <si>
    <t>ALT:[0252120 - Reserve Capacity]</t>
  </si>
  <si>
    <t>ALU:[0252400 - Customer Advances ST]</t>
  </si>
  <si>
    <t>AAB:[0224045 - FERC Interconnect Liability]</t>
  </si>
  <si>
    <t xml:space="preserve">     ALV:[252 Subtotal]</t>
  </si>
  <si>
    <t>ALW:[]</t>
  </si>
  <si>
    <t>ALX:[FERC 253: Other Deferred Credits]</t>
  </si>
  <si>
    <t>ALY:[0253008 - Pole Attach - Deferred Revenue]</t>
  </si>
  <si>
    <t>ALZ:[0253035 - Misc Def Cr - Genl Acctg]</t>
  </si>
  <si>
    <t>AMA:[0253037 - LT Liab - Current Portion]</t>
  </si>
  <si>
    <t>AMB:[0253039 - Deferred Revenue]</t>
  </si>
  <si>
    <t>AMC:[0253043 - OPEB - FAS 106 Grantor Trust]</t>
  </si>
  <si>
    <t>AMD:[0253049 - Int on Tax Deficiency - LT Liab]</t>
  </si>
  <si>
    <t>AME:[0253053 - OTH DEF Credit - Smart Grid]</t>
  </si>
  <si>
    <t>AMF:[0253062 - Long Term Def Rev-OL]</t>
  </si>
  <si>
    <t>AMG:[0253070 - Reserve - MGP Sites]</t>
  </si>
  <si>
    <t>AMH:[0253082 - OTH DEFER CR MISCELLANEOUS]</t>
  </si>
  <si>
    <t>AMI:[0253084 - IRU INDEMNIFICATION -LT]</t>
  </si>
  <si>
    <t>AMJ:[0253085 - Other Long Term Liabilities]</t>
  </si>
  <si>
    <t>AML:[2531006 - Defr Cr - A/R A/P Elim Diff]</t>
  </si>
  <si>
    <t>AMM:[2531008 - Defr Cr - Other Bal Sheet Elim Diff]</t>
  </si>
  <si>
    <t>AMN:[0253400 - BARTOW LTSA]</t>
  </si>
  <si>
    <t>AMO:[0253401 - HINES LTSA]</t>
  </si>
  <si>
    <t>AMP:[0253403 - Citrus County LTSA Def Liab]</t>
  </si>
  <si>
    <t>AMQ:[0253620 - SCHM Executive Savings Pln-Stk]</t>
  </si>
  <si>
    <t>AMR:[0253630 - Schm Exec Cash Bal Plan]</t>
  </si>
  <si>
    <t>AMS:[0253690 - Pension Deferred Credits]</t>
  </si>
  <si>
    <t>AMT:[0253890 - SCHM Tax &amp; S/L for Surplus Mat'l]</t>
  </si>
  <si>
    <t>AMU:[0253910 - Pole Attach - Advance Billing]</t>
  </si>
  <si>
    <t>AMV:[0253920 - Other Deferred Credits]</t>
  </si>
  <si>
    <t>AMW:[0253990 - Deferred Prepaid Ef - Lighting]</t>
  </si>
  <si>
    <t>AMX:[0253955 - Short-Term Guarantee Obligations]</t>
  </si>
  <si>
    <t xml:space="preserve">     AMY:[253 Subtotal]</t>
  </si>
  <si>
    <t>AMZ:[]</t>
  </si>
  <si>
    <t>ANA:[FERC 254: Other Regulatory Liabilities]</t>
  </si>
  <si>
    <t>ANB:[0254002 - Interest Rate Swap Reg Liability]</t>
  </si>
  <si>
    <t>ANC:[0254015 - Reg Liab MTM Fuel ST]</t>
  </si>
  <si>
    <t>ANE:[0254016 - Deferred SPP]</t>
  </si>
  <si>
    <t>ANF:[0254020 - Auctioned S02 Allowance]</t>
  </si>
  <si>
    <t>ANG:[0254024 - Def CR3 Liab - Depr &amp; Prop Tax]</t>
  </si>
  <si>
    <t>ANH:[0254031 - CR4&amp;5 Accelerated Depreciation]</t>
  </si>
  <si>
    <t>ANI:[0254036 - Regulatory  Liability - Excess Fed ADIT]</t>
  </si>
  <si>
    <t>ANJ:[0254038 - Excess ADIT Grossup LT]</t>
  </si>
  <si>
    <t>ANK:[0254087 - Regulatory Liability - CR 4&amp;5 Amort.]</t>
  </si>
  <si>
    <t>ANL:[02540XX - Regulatory Liability - OATT FIT]</t>
  </si>
  <si>
    <t>ANM:[0254100 - Regulatory Liablility - Inc Tax]</t>
  </si>
  <si>
    <t>ANN:[0254101 - Deferred Regulatory Liability]</t>
  </si>
  <si>
    <t>ANO:[0254250 - NC REC Liability - Retail]</t>
  </si>
  <si>
    <t>ANP:[0254310 - Deferred Fuel Settlements]</t>
  </si>
  <si>
    <t>ANQ:[0254311 - Deferred Fuel Revenue]</t>
  </si>
  <si>
    <t>ANR:[0254312 - Deferred GPIF - Reg Liab Fuel]</t>
  </si>
  <si>
    <t>ANS:[0254313 - Deferred Fuel - PY]</t>
  </si>
  <si>
    <t>ANT:[0254316 - Deferred Energy Conservation]</t>
  </si>
  <si>
    <t>ANU:[0254317 - Deferred Environmental Cost Recovery]</t>
  </si>
  <si>
    <t>ANV:[0254318 - Deferred Property Gains/Losses - FL]</t>
  </si>
  <si>
    <t>ANW:[0254320 - Deferred Capacity Curr Yr]</t>
  </si>
  <si>
    <t>ANX:[0254321 - Deferred Capacity - Prior Yr]</t>
  </si>
  <si>
    <t>ANY:[0254401 - DSM Energy Efficiency]</t>
  </si>
  <si>
    <t>ANZ:[0254402 - SC Historical DSM]</t>
  </si>
  <si>
    <t>AOA:[0254689 - Reg Liability - OPEB Medical]</t>
  </si>
  <si>
    <t>AOB:[0254690 - Reg Liability - OPEB Life]</t>
  </si>
  <si>
    <t>AOC:[0254700 - DOE NDTF Reimbursement - Retail 2022 Settlement]</t>
  </si>
  <si>
    <t>AOD:[0254750 - DOE ISFSI Reimbursement - Retail 2022 Settlement]</t>
  </si>
  <si>
    <t>AOE:[0254760 - Tax Savings Reg Liab - Retail 2022 Settlement]</t>
  </si>
  <si>
    <t>AOF:[0254800 - Reg Liability MTM Fuel LT]</t>
  </si>
  <si>
    <t>AOG:[0254914 - NDT - Qual - Unreal Gains]</t>
  </si>
  <si>
    <t>AOH:[0254980 - Open Interest Rate Swap Cur Reg Liab]</t>
  </si>
  <si>
    <t>AOI:[0254988 - Current Regulatory Liabilities ("Excess Fed ADIT")]</t>
  </si>
  <si>
    <t>AOJ:[0254991 - Aro Reg Liab - Book Depr]</t>
  </si>
  <si>
    <t>AOK:[0254999 - Reg Liab COR reclass from A/D]</t>
  </si>
  <si>
    <t xml:space="preserve">     AOL:[254 Subtotal]</t>
  </si>
  <si>
    <t>AOM:[]</t>
  </si>
  <si>
    <t>AON:[FERC 255: Accumulated Deferred Investment Tax Credits]</t>
  </si>
  <si>
    <t>AOO:[0255000 - Accum Def Inv Tax Credits]</t>
  </si>
  <si>
    <t xml:space="preserve">     AOP:[255 Subtotal]</t>
  </si>
  <si>
    <t>AOQ:[]</t>
  </si>
  <si>
    <t>AOS:[FERC 281: Accumulated Deferred Income Taxes - Accelerated Amort Property]</t>
  </si>
  <si>
    <t>AOT:[0281200 - Deferred Federal Income Tax]</t>
  </si>
  <si>
    <t>AOU:[0281201 - Deferred State Income Tax]</t>
  </si>
  <si>
    <t>AOV:[0281300 - Deferred FIT - Current]</t>
  </si>
  <si>
    <t>AOW:[0281301 - Deferred SIT - Current]</t>
  </si>
  <si>
    <t xml:space="preserve">     AOX:[281 Subtotal]</t>
  </si>
  <si>
    <t>AOY:[]</t>
  </si>
  <si>
    <t>AOZ:[FERC 282: Accumulated Deferred Income Taxes - Other Property]</t>
  </si>
  <si>
    <t>APA:[0282005 - LT FIN48 Noncur Prop DTL - FED]</t>
  </si>
  <si>
    <t>APB:[0282006 - LT FIN48 Noncur Prop DTL - FL]</t>
  </si>
  <si>
    <t>APC:[0282100 - Adit: PpandE: Federal Taxes]</t>
  </si>
  <si>
    <t>APD:[0282101 - Adit: PpandE: State Taxes]</t>
  </si>
  <si>
    <t>APE:[0282103 - LT Def tax liability: state-282]</t>
  </si>
  <si>
    <t>APF:[0282104 - LT Def tax liability - Fed(282)]</t>
  </si>
  <si>
    <t xml:space="preserve">     APG:[282 Subtotal]</t>
  </si>
  <si>
    <t>APH:[]</t>
  </si>
  <si>
    <t>API:[FERC 283: Accumulated Deferred Income Taxes - Other]</t>
  </si>
  <si>
    <t>APJ:[0283011 - Current Portion DIT]</t>
  </si>
  <si>
    <t>APK:[0283012 - Current Portion - DSIT]</t>
  </si>
  <si>
    <t>APL:[0283013 - Current DTL - FED]</t>
  </si>
  <si>
    <t>APM:[0283014 - Current DTL - FL]</t>
  </si>
  <si>
    <t>APN:[0283100 - Adit: Other: Federal Taxes]</t>
  </si>
  <si>
    <t>APO:[0283101 - Adit: Other: State Taxes]</t>
  </si>
  <si>
    <t>APP:[0283102 - LT Def tax liability: Fed-283]</t>
  </si>
  <si>
    <t>APQ:[0283103 - LT Def tax liability: state-283]</t>
  </si>
  <si>
    <t xml:space="preserve">     APR:[283 Subtotal]</t>
  </si>
  <si>
    <t>APS:[]</t>
  </si>
  <si>
    <t>APT:[EndMethodCalls]</t>
  </si>
  <si>
    <t>APU:[]</t>
  </si>
  <si>
    <t>APV:[Total Liabilities]</t>
  </si>
  <si>
    <t>APX:[Assets - Liabilities]</t>
  </si>
  <si>
    <t>APY:[if]</t>
  </si>
  <si>
    <t>APZ:[Difference]</t>
  </si>
  <si>
    <t>AQA:[end if]</t>
  </si>
  <si>
    <t>AQB:[]</t>
  </si>
  <si>
    <t>AQC:[]</t>
  </si>
  <si>
    <t>AQD:[Reconciliation:]</t>
  </si>
  <si>
    <t>AQE:[]</t>
  </si>
  <si>
    <t>AQF:[Total Assets (Published Financial Model BS)]</t>
  </si>
  <si>
    <t>AQG:[Total Liabilities (Published Financial Model BS)]</t>
  </si>
  <si>
    <t>AQH:[]</t>
  </si>
  <si>
    <t>AQI:[Actuals:]</t>
  </si>
  <si>
    <t>AQJ:[if]</t>
  </si>
  <si>
    <t>AQK:[Total Assets (Sum Here)]</t>
  </si>
  <si>
    <t>AQL:[Total Assets (Published Account Details)]</t>
  </si>
  <si>
    <t xml:space="preserve">     AQM:[Variance]</t>
  </si>
  <si>
    <t>AQN:[]</t>
  </si>
  <si>
    <t>AQO:[Total Liabilities (Sum Here)]</t>
  </si>
  <si>
    <t>AQP:[Total Liabilities (Published Account Details)]</t>
  </si>
  <si>
    <t>AQR:[Forecast Activity:]</t>
  </si>
  <si>
    <t>AQS:[else]</t>
  </si>
  <si>
    <t>AQT:[Total Assets (previous ending)]</t>
  </si>
  <si>
    <t>AQU:[Total Assets (Above)(Change)]</t>
  </si>
  <si>
    <t>AQV:[Total Assets (Published Financial Model BS)(Change)]</t>
  </si>
  <si>
    <t xml:space="preserve">     AQW:[Variance]</t>
  </si>
  <si>
    <t>AQX:[]</t>
  </si>
  <si>
    <t>AQY:[Total Liabilities (previous ending)]</t>
  </si>
  <si>
    <t>AQZ:[Total Liabilities (Above)(Change)]</t>
  </si>
  <si>
    <t>ARA:[Total Liabilities (Published Financial Model BS)(Change)]</t>
  </si>
  <si>
    <t xml:space="preserve">     ARB:[Variance]</t>
  </si>
  <si>
    <t>ARC:[end if]</t>
  </si>
  <si>
    <t>ARD:[Total Assets (Sum Here)]</t>
  </si>
  <si>
    <t>ARE:[Total Assets (Published Source Data)]</t>
  </si>
  <si>
    <t>ARG:[]</t>
  </si>
  <si>
    <t>ARH:[if]</t>
  </si>
  <si>
    <t xml:space="preserve">          ARI:[(-) 0108301 - Accum Depreciation COR (Model= Liability)]</t>
  </si>
  <si>
    <t xml:space="preserve">          ARJ:[(-) 0190001 - Adit: Prepaid: Federal Taxes (Model= Liability)]</t>
  </si>
  <si>
    <t xml:space="preserve">          ARK:[(-) 0190002 - Adit: Prepaid: State Taxes (Model= Liability)]</t>
  </si>
  <si>
    <t xml:space="preserve">          ARL:[(+) 0254100 - Regulatory Liablility - Inc Tax (Model= Asset)]</t>
  </si>
  <si>
    <t xml:space="preserve">               ARM:[Unexplained (Actuals)]</t>
  </si>
  <si>
    <t>ARN:[else]</t>
  </si>
  <si>
    <t>ARO:[]</t>
  </si>
  <si>
    <t>ARP:[end if]</t>
  </si>
  <si>
    <t xml:space="preserve">               ARQ:[Unexplained]</t>
  </si>
  <si>
    <t>ARR:[]</t>
  </si>
  <si>
    <t>ART:[Total Liabilities (Sum Here)]</t>
  </si>
  <si>
    <t>ARU:[Total Liabilities (Published Source Data)]</t>
  </si>
  <si>
    <t xml:space="preserve">     ARV:[Variance]</t>
  </si>
  <si>
    <t>ARW:[if]</t>
  </si>
  <si>
    <t xml:space="preserve">          ARX:[(+) 0108301 - Accum Depreciation COR (Model= Liability)]</t>
  </si>
  <si>
    <t xml:space="preserve">          ARY:[(+) 0190001 - Adit: Prepaid: Federal Taxes (Model= Liability)]</t>
  </si>
  <si>
    <t xml:space="preserve">          ARZ:[(+) 0190002 - Adit: Prepaid: State Taxes (Model= Liability)]</t>
  </si>
  <si>
    <t xml:space="preserve">          ASA:[(-) 0254100 - Regulatory Liablility - Inc Tax (Model= Asset)]</t>
  </si>
  <si>
    <t xml:space="preserve">          ASB:[(-) 0439300 - ADJUST TO R/E]</t>
  </si>
  <si>
    <t xml:space="preserve">          ASC:[(-) 0438110 - Subs Dividend Declared]</t>
  </si>
  <si>
    <t xml:space="preserve">               ASD:[Unexplained]</t>
  </si>
  <si>
    <t>ASE:[end if]</t>
  </si>
  <si>
    <t>ASF:[]</t>
  </si>
  <si>
    <t>ASG:[]</t>
  </si>
  <si>
    <t>ASH:[Asset-Liability Variance (rounded)]</t>
  </si>
  <si>
    <t>ASI:[Unexplained Asset Variance (rounded)]</t>
  </si>
  <si>
    <t>ASJ:[if]</t>
  </si>
  <si>
    <t>ASK:[Highlight cell if any variance]</t>
  </si>
  <si>
    <t>ASL:[Highlight report if any variance]</t>
  </si>
  <si>
    <t>ASM:[end if]</t>
  </si>
  <si>
    <t>ASN:[]</t>
  </si>
  <si>
    <t>ASO:[Unexplained Liability Variance (rounded)]</t>
  </si>
  <si>
    <t>ASP:[if]</t>
  </si>
  <si>
    <t>ASQ:[Highlight cell if any variance]</t>
  </si>
  <si>
    <t>ASR:[Highlight report if any variance]</t>
  </si>
  <si>
    <t>ASS:[end if]</t>
  </si>
  <si>
    <t>AST:[]</t>
  </si>
  <si>
    <t>ASU:[end if]</t>
  </si>
  <si>
    <t>ASV:[]</t>
  </si>
  <si>
    <t>ASX:[Working Capital:]</t>
  </si>
  <si>
    <t>ASY:[Working Capital Assets]</t>
  </si>
  <si>
    <t>ASZ:[Working Capital Liabilities]</t>
  </si>
  <si>
    <t xml:space="preserve">     ATA:[Total Working Capital]</t>
  </si>
  <si>
    <t>ATB:[Rate Base]</t>
  </si>
  <si>
    <t>ATC:[EPIS]</t>
  </si>
  <si>
    <t>ATD:[Acc. Depreciation]</t>
  </si>
  <si>
    <t>ATE:[PHFU]</t>
  </si>
  <si>
    <t>ATF:[CWIP]</t>
  </si>
  <si>
    <t>ATG:[Working Capital]</t>
  </si>
  <si>
    <t xml:space="preserve">     ATH:[Total Rate Base]</t>
  </si>
  <si>
    <t>ATI:[Capital Structure]</t>
  </si>
  <si>
    <t>ATJ:[Common Equity]</t>
  </si>
  <si>
    <t>ATK:[Long-Term Debt]</t>
  </si>
  <si>
    <t>ATL:[Short-Term Debt]</t>
  </si>
  <si>
    <t>ATM:[Current Portion of LT Debt]</t>
  </si>
  <si>
    <t>ATN:[Customer Deposits]</t>
  </si>
  <si>
    <t>ATO:[ITC]</t>
  </si>
  <si>
    <t>ATP:[Deferred Income Taxes]</t>
  </si>
  <si>
    <t>ATQ:[Excess Deferred Tax Liability]</t>
  </si>
  <si>
    <t>ATR:[FAS 109 DIT]</t>
  </si>
  <si>
    <t xml:space="preserve">     ATS:[Total Capital Structure]</t>
  </si>
  <si>
    <t>ATT:[]</t>
  </si>
  <si>
    <t>ATU:[]</t>
  </si>
  <si>
    <t>ATV:[]</t>
  </si>
  <si>
    <t>ATW:[]</t>
  </si>
  <si>
    <t>REG FL: 2020-12</t>
  </si>
  <si>
    <t>a-Dec 2019</t>
  </si>
  <si>
    <t>a-Jan 2020</t>
  </si>
  <si>
    <t>a-Feb 2020</t>
  </si>
  <si>
    <t>a-Mar 2020</t>
  </si>
  <si>
    <t>a-Apr 2020</t>
  </si>
  <si>
    <t>a-May 2020</t>
  </si>
  <si>
    <t>a-Jun 2020</t>
  </si>
  <si>
    <t>a-Jul 2020</t>
  </si>
  <si>
    <t>a-Aug 2020</t>
  </si>
  <si>
    <t>a-Sep 2020</t>
  </si>
  <si>
    <t>a-Oct 2020</t>
  </si>
  <si>
    <t>a-Nov 2020</t>
  </si>
  <si>
    <t>DU:[0108600 - SCHM Retirement Wip]</t>
  </si>
  <si>
    <t>DV:[0108620 - RWIP - Reg Liab]</t>
  </si>
  <si>
    <t>DW:[0108630 - Nuc Decom Charge]</t>
  </si>
  <si>
    <t>DX:[0108640 - ARO Liability Ash Mgmt]</t>
  </si>
  <si>
    <t xml:space="preserve">     DY:[108 Subtotal]</t>
  </si>
  <si>
    <t>DZ:[]</t>
  </si>
  <si>
    <t>EA:[FERC 111: Accumulated Provision for Amortization - Electric Utility Plant]</t>
  </si>
  <si>
    <t>EB:[0111100 - Acc Prov - Amor Elec Plt in Ser]</t>
  </si>
  <si>
    <t xml:space="preserve">     EC:[111 Subtotal]</t>
  </si>
  <si>
    <t>ED:[]</t>
  </si>
  <si>
    <t>EE:[FERC 114: Electric Plant Acquisition Adjustments]</t>
  </si>
  <si>
    <t>EF:[0114000 - Elec Plant Acquisition Adj]</t>
  </si>
  <si>
    <t xml:space="preserve">     EG:[114 Subtotal]</t>
  </si>
  <si>
    <t>EH:[]</t>
  </si>
  <si>
    <t>EI:[FERC 115: Accumulated Provision for Amort of Electric Plant Acquisition Adj]</t>
  </si>
  <si>
    <t>EJ:[0115000 - Acc Prov Plt Acquis Adj]</t>
  </si>
  <si>
    <t xml:space="preserve">     EK:[115 Subtotal]</t>
  </si>
  <si>
    <t>EL:[]</t>
  </si>
  <si>
    <t>EM:[FERC 118: Other Utility Plant]</t>
  </si>
  <si>
    <t>EN:[0118200 - Other Utility Plant]</t>
  </si>
  <si>
    <t xml:space="preserve">     EO:[118 Subtotal]</t>
  </si>
  <si>
    <t>EP:[]</t>
  </si>
  <si>
    <t>EQ:[FERC 119: Accumulated Provision for Depr and Amort of Other Utility Plant]</t>
  </si>
  <si>
    <t>ER:[0119301 - Acc Depr &amp; Amort Other Util]</t>
  </si>
  <si>
    <t xml:space="preserve">     ES:[119 Subtotal]</t>
  </si>
  <si>
    <t>ET:[]</t>
  </si>
  <si>
    <t>EU:[FERC 120: Nuclear Fuel]</t>
  </si>
  <si>
    <t>EV:[0120100 - Nuclear Fuel in Process]</t>
  </si>
  <si>
    <t>EW:[0120200 - Nuclear Fuel Material and Assemb]</t>
  </si>
  <si>
    <t>EX:[0120300 - Nuc Fuel Assemblies in Reactor]</t>
  </si>
  <si>
    <t>EY:[0120510 - Acc Amor - Nuc Fuel Assemblies]</t>
  </si>
  <si>
    <t xml:space="preserve">     EZ:[120 Subtotal]</t>
  </si>
  <si>
    <t>FB:[FERC 121: NonUtility Property]</t>
  </si>
  <si>
    <t>FC:[0121000 - NonUtil Prop - General]</t>
  </si>
  <si>
    <t>FD:[0121500 - NonUtil Construction WIP]</t>
  </si>
  <si>
    <t>FE:[0121600 - Comp Const Not Classified - Nonu]</t>
  </si>
  <si>
    <t xml:space="preserve">     FF:[121 Subtotal]</t>
  </si>
  <si>
    <t>FG:[]</t>
  </si>
  <si>
    <t>FH:[FERC 122: Accumulated Provision for Depr and Amort of NonUtility Property]</t>
  </si>
  <si>
    <t>FI:[0122000 - DDandA - NonUtil Prop - Gen]</t>
  </si>
  <si>
    <t>FJ:[0122200 - Nonutility - RWIP]</t>
  </si>
  <si>
    <t xml:space="preserve">     FK:[122 Subtotal]</t>
  </si>
  <si>
    <t>FL:[]</t>
  </si>
  <si>
    <t>FM:[FERC 123: Investment in Associated Companies]</t>
  </si>
  <si>
    <t>FN:[0123100 - Historical Sub Investment]</t>
  </si>
  <si>
    <t>FO:[0123105 - Sub OCI]</t>
  </si>
  <si>
    <t>FP:[1231005 - Investment in Sub - Equity]</t>
  </si>
  <si>
    <t>FQ:[1231015 - Current Year Earnings of Sub - Loaded]</t>
  </si>
  <si>
    <t>FR:[0123220 - Duke Engineeringn &amp; Servs, Inc]</t>
  </si>
  <si>
    <t>FS:[0123250 - IC Netting - Advance]</t>
  </si>
  <si>
    <t xml:space="preserve">     FT:[123 Subtotal]</t>
  </si>
  <si>
    <t>FV:[FERC 124: Other Investments]</t>
  </si>
  <si>
    <t>FW:[0124073 - Investments in Projects]</t>
  </si>
  <si>
    <t>FX:[0124106 - Investment in Nustart]</t>
  </si>
  <si>
    <t>FY:[0124109 - Investment in APOG]</t>
  </si>
  <si>
    <t>FZ:[0124111 - Investment in APOG]</t>
  </si>
  <si>
    <t>GA:[0124112 - Investment in Sangroup LLC]</t>
  </si>
  <si>
    <t>GB:[0124113 - Investment in Flexion]</t>
  </si>
  <si>
    <t>GC:[0124472 - Rabbi Trust - Pe Exec]</t>
  </si>
  <si>
    <t xml:space="preserve">     GD:[124 Subtotal]</t>
  </si>
  <si>
    <t>GE:[]</t>
  </si>
  <si>
    <t>GF:[FERC 128: Other Special Funds]</t>
  </si>
  <si>
    <t>GG:[0128204 - PC Bonds 2007 A&amp;B]</t>
  </si>
  <si>
    <t>GH:[0128501 - H and W Benefits Funding]</t>
  </si>
  <si>
    <t>GI:[0128716 - Prefunded Pension (major)]</t>
  </si>
  <si>
    <t>GJ:[0128717 - Prefunded Pension]</t>
  </si>
  <si>
    <t>GK:[0128800 - Funds DEC Qual Contr]</t>
  </si>
  <si>
    <t>GL:[0128804 - Rabbi Trust]</t>
  </si>
  <si>
    <t>GM:[0128910 - CR#3-QUAL. UNREAL GAINS/LOSSES]</t>
  </si>
  <si>
    <t>GN:[0128911 - CR#3 - NUC Decom Nonqualified]</t>
  </si>
  <si>
    <t>GO:[0128913 - CR#3 - NUC Decom NonQualified SH]</t>
  </si>
  <si>
    <t>GP:[0128914 - CR#3 - ADP Qualified Unrealized G/L]</t>
  </si>
  <si>
    <t>GQ:[0128915 - CR3 ADP Nuc Decom Qual]</t>
  </si>
  <si>
    <t>GR:[0128929 - CR#3 - NUC DECOM Qualified]</t>
  </si>
  <si>
    <t xml:space="preserve">     GS:[128 Subtotal]</t>
  </si>
  <si>
    <t>GT:[]</t>
  </si>
  <si>
    <t>GU:[FERC 131: Cash]</t>
  </si>
  <si>
    <t>GV:[0131032 Cash Wells 1182 DEP]</t>
  </si>
  <si>
    <t>GW:[0131100 - Cash - Various Banks]</t>
  </si>
  <si>
    <t>GX:[0131204 - Cash BOA 1097 PEF]</t>
  </si>
  <si>
    <t>GY:[0131206 - Cash Mellon 0442 PEF]</t>
  </si>
  <si>
    <t>GZ:[0131213 - Cash Mellon 2227 PEF]</t>
  </si>
  <si>
    <t>HA:[0131216 - Cash Wells 7792 PEF]</t>
  </si>
  <si>
    <t>HB:[0131217 - Cash Wells 1924 PEF]</t>
  </si>
  <si>
    <t>HC:[0131218 - Cash Wells 5602 PEF]</t>
  </si>
  <si>
    <t>HD:[0131219 - Cash Wells 2434 PEF]</t>
  </si>
  <si>
    <t>HE:[0131220 - Cash Wells 2450 PEF]</t>
  </si>
  <si>
    <t>HF:[0131227 - Cash Wells 0020 PEC]</t>
  </si>
  <si>
    <t>HG:[0131228 - Cash Wells 8238 PEF]</t>
  </si>
  <si>
    <t>HH:[0131229 - Cash Wells 5067 PE Svc Co]</t>
  </si>
  <si>
    <t>HI:[0131231 - Cash Wells 8148 PE-Fuels Corp]</t>
  </si>
  <si>
    <t>HJ:[0131234 - Cash Wells 4827 PEC]</t>
  </si>
  <si>
    <t xml:space="preserve">     HK:[131 Subtotal]</t>
  </si>
  <si>
    <t>HL:[]</t>
  </si>
  <si>
    <t>HM:[FERC 134: Other Special Deposits]</t>
  </si>
  <si>
    <t>HN:[0134200 - Misc Special Deposits]</t>
  </si>
  <si>
    <t xml:space="preserve">     HO:[134 Subtotal]</t>
  </si>
  <si>
    <t>HQ:[FERC 136: Temporary Cash Investments]</t>
  </si>
  <si>
    <t>HR:[0136200 - Short-Term Investment]</t>
  </si>
  <si>
    <t xml:space="preserve">     HS:[136 Subtotal]</t>
  </si>
  <si>
    <t>HU:[FERC 141: Notes Receivable]</t>
  </si>
  <si>
    <t>HV:[0141040 - Notes Receivable - 3rd Party]</t>
  </si>
  <si>
    <t xml:space="preserve">     HW:[141 Subtotal]</t>
  </si>
  <si>
    <t>HY:[FERC 142: Customer Accounts Receivable]</t>
  </si>
  <si>
    <t>HZ:[0142001 - AR NON-REG]</t>
  </si>
  <si>
    <t>IA:[0142010 - Accounts Receivable]</t>
  </si>
  <si>
    <t>IB:[0142011 - Accounts Receivable Other]</t>
  </si>
  <si>
    <t>IC:[0142014 - Accum Prov Nuclear COR]</t>
  </si>
  <si>
    <t>ID:[0142050 - Transmission Billing]</t>
  </si>
  <si>
    <t>IE:[0142103 - DEF Receivable - NG Sales]</t>
  </si>
  <si>
    <t>IG:[0142107 - DEF Rec NG Fin Transact]</t>
  </si>
  <si>
    <t>IH:[0142200 - Cust Acct - Edp]</t>
  </si>
  <si>
    <t>II:[0142211 - A/R Cert Supply - C/R Sold Acct]</t>
  </si>
  <si>
    <t>IJ:[0142250 - Accounts Rec OS Deposits]</t>
  </si>
  <si>
    <t>IK:[0142430 - AR Wholesale Billed]</t>
  </si>
  <si>
    <t>IL:[0142440 - A/R BPM Actual]</t>
  </si>
  <si>
    <t>IM:[0142801 - AR Passport Interface]</t>
  </si>
  <si>
    <t>IN:[0142802 - AR Gas]</t>
  </si>
  <si>
    <t>IO:[0142830- A/R Merch/Job/Contract Work]</t>
  </si>
  <si>
    <t>IP:[0142891 - IC Customer AR Sold VIE]</t>
  </si>
  <si>
    <t>IQ:[0142990 - Def Rev Rec-Fuel]</t>
  </si>
  <si>
    <t>IR:[0142998 - AR Other Than Electric]</t>
  </si>
  <si>
    <t xml:space="preserve">     IS:[142 Subtotal]</t>
  </si>
  <si>
    <t>IT:[]</t>
  </si>
  <si>
    <t>IU:[FERC 143: Other Accounts Receivable]</t>
  </si>
  <si>
    <t>IV:[0143001 - A/R Joint Venture]</t>
  </si>
  <si>
    <t>IW:[0143010 - Aetna Supplemental-Payroll Ded]</t>
  </si>
  <si>
    <t>IX:[0143011 - A/R - Other - Gen Acctg]</t>
  </si>
  <si>
    <t>IY:[0143012 - Collections for Safety Apparel]</t>
  </si>
  <si>
    <t>IZ:[0143018 - AR Oil Hedging]</t>
  </si>
  <si>
    <t>JA:[0143021 - AR Byproducts Ash]</t>
  </si>
  <si>
    <t>JB:[0143022 - AR Byproducts - Ash]</t>
  </si>
  <si>
    <t>JC:[0143023 - AR Byproducts - Ash]</t>
  </si>
  <si>
    <t>JD:[0143068 - Parking Funding Receivable]</t>
  </si>
  <si>
    <t>JE:[0143080 - VIE Restricted AR Trade]</t>
  </si>
  <si>
    <t>JF:[0143110 - Misc. Account Rec - Clearing]</t>
  </si>
  <si>
    <t>JG:[0143119 - Off system Storms Receivables]</t>
  </si>
  <si>
    <t>JH:[0143130 - Misc Accts Rec-Stores]</t>
  </si>
  <si>
    <t>JI:[0143155 - Other A/R - Miscelleneous]</t>
  </si>
  <si>
    <t>JJ:[0143180 - Ret Med, Life, Den/Prem Withheld]</t>
  </si>
  <si>
    <t>JK:[0143222 - LT Tax Reclass Account Fed]</t>
  </si>
  <si>
    <t>JL:[0143223 - LT Tax Reclass State Dr]</t>
  </si>
  <si>
    <t>JM:[0143272 - Misc Accts Rec - EA]</t>
  </si>
  <si>
    <t>JN:[0143290 - Misc Coal AR]</t>
  </si>
  <si>
    <t>JO:[0143295 - Acct Rec PMP]</t>
  </si>
  <si>
    <t>JP:[0143320 - Mar Billed - Edp]</t>
  </si>
  <si>
    <t>JQ:[0143341 - Accounts Receivable - Joint Owners]</t>
  </si>
  <si>
    <t>JR:[0143342 - Receivables Misc Transactions]</t>
  </si>
  <si>
    <t>JS:[0143400 - A/R Energy Delivery Solutions]</t>
  </si>
  <si>
    <t>JT:[0143430 - Wholesale Revenue Billed]</t>
  </si>
  <si>
    <t>JU:[0143640 - RCBP admin AR]</t>
  </si>
  <si>
    <t>JV:[0143650 - Stimulus Accounts Receivable]</t>
  </si>
  <si>
    <t>JW:[0143927 - Employee Receivables]</t>
  </si>
  <si>
    <t>JX:[0143970 - State Tax Refunds External]</t>
  </si>
  <si>
    <t>JY:[0143985 - LT Franchise Tax Rec - Ext]</t>
  </si>
  <si>
    <t>JZ:[0143999 - AR Duke/Spectra]</t>
  </si>
  <si>
    <t xml:space="preserve">     KA:[143 Subtotal]</t>
  </si>
  <si>
    <t>KB:[]</t>
  </si>
  <si>
    <t>KC:[FERC 144: Accumulated Provision for Uncollectible Accounts-Credit]</t>
  </si>
  <si>
    <t>KD:[0144001 -Acc Prov Uncoll Whsle Acct FP]</t>
  </si>
  <si>
    <t>KE:[0144100 - SCHM Uncollectible Accrual Electric]</t>
  </si>
  <si>
    <t>KF:[0144101 - Allowance Credit Loss]</t>
  </si>
  <si>
    <t>KG:[0144330 - Allowance For Doubtful Account]</t>
  </si>
  <si>
    <t>KH:[0144500 - Prov For Bpm Uncollectibles]</t>
  </si>
  <si>
    <t>KI:[0144600 - Uncollect Accri - Prod/Serv]</t>
  </si>
  <si>
    <t>KJ:[0144700 - Prov for MARBS Uncollectibles]</t>
  </si>
  <si>
    <t xml:space="preserve">     KK:[144 Subtotal]</t>
  </si>
  <si>
    <t>KL:[]</t>
  </si>
  <si>
    <t>KM:[FERC 145: Notes Receivable from Associated Companies]</t>
  </si>
  <si>
    <t>KN:[0145004 - IC Moneypool - ST Notes Receiv]</t>
  </si>
  <si>
    <t xml:space="preserve">     KO:[145 Subtotal]</t>
  </si>
  <si>
    <t>KP:[]</t>
  </si>
  <si>
    <t>KQ:[FERC 146: Accounts Receivable from Associated Companies]</t>
  </si>
  <si>
    <t>KR:[0146000 - Electric Interunit Account]</t>
  </si>
  <si>
    <t>KS:[0146006 - IC Moneypool - Interest Receiv]</t>
  </si>
  <si>
    <t>KT:[0146009 - I/C AR Rollup]</t>
  </si>
  <si>
    <t>KU:[0146022 - Notes Receivable LT DEGT Only]</t>
  </si>
  <si>
    <t>KV:[0146104 - IC Accounts Receivable]</t>
  </si>
  <si>
    <t>KW:[0146250 - IC Netting - Accts Receivable (Nets Against 0234250 - IC Netting A/P)]</t>
  </si>
  <si>
    <t>KX:[0146974 - A/R - Affiliates]</t>
  </si>
  <si>
    <t>KY:[0146975 - Interest Receivable - Affiliates]</t>
  </si>
  <si>
    <t>KZ:[0146990 - AR Prop/BI - Bison Interco]</t>
  </si>
  <si>
    <t>LA:[0146992 - Federal Tax Refunds - Intercompany]</t>
  </si>
  <si>
    <t>LB:[0146994 - State Tax Refunds - Intercompany]</t>
  </si>
  <si>
    <t xml:space="preserve">     LC:[146 Subtotal]</t>
  </si>
  <si>
    <t>LD:[]</t>
  </si>
  <si>
    <t>LE:[FERC 151: Fuel Stock]</t>
  </si>
  <si>
    <t>LF:[0151126 - Fuel Stock Propane]</t>
  </si>
  <si>
    <t>LG:[0151130 - Coal Stock]</t>
  </si>
  <si>
    <t>LH:[0151131 - Coal Stock in Transit]</t>
  </si>
  <si>
    <t>LI:[0151132 - Coal In-transit Accruals]</t>
  </si>
  <si>
    <t>LJ:[0151135 - Oil]</t>
  </si>
  <si>
    <t>LK:[0151140 - Diesel Fuel Stock]</t>
  </si>
  <si>
    <t>LL:[0151170 - Oil Stock in Transit]</t>
  </si>
  <si>
    <t>LM:[0151660 - Natural Gas Inventory]</t>
  </si>
  <si>
    <t xml:space="preserve">     LN:[151 Subtotal]</t>
  </si>
  <si>
    <t>LO:[]</t>
  </si>
  <si>
    <t>LP:[FERC 154: Plant Materials and Operating Supplies]</t>
  </si>
  <si>
    <t>LQ:[0154003 - Inventory - RECS]</t>
  </si>
  <si>
    <t>LR:[0154004 - Inventory-Reserve]</t>
  </si>
  <si>
    <t>LS:[0154100 - Inventory]</t>
  </si>
  <si>
    <t>LT:[0154110 - M&amp;S Supply Invoice - Joint Owner]</t>
  </si>
  <si>
    <t>LU:[0154121 - Joint Owner Share of Parts]</t>
  </si>
  <si>
    <t>LV:[0154123 - Ammonia in Transit]</t>
  </si>
  <si>
    <t>LW:[0154140 - Misc Inventory]</t>
  </si>
  <si>
    <t>LX:[0154141 - In-Transit Transfers - AAT]</t>
  </si>
  <si>
    <t>LY:[0154200 - Limestone Inventory]</t>
  </si>
  <si>
    <t>LZ:[0154401 - Ammonia Inventory]</t>
  </si>
  <si>
    <t>MA:[0154406 - Dibasic Acid Inventory]</t>
  </si>
  <si>
    <t>MB:[0154500 - Part Share M&amp;S CR3]</t>
  </si>
  <si>
    <t>MC:[0154990 - Schm Inv Cr - Surplus Matl  Indent]</t>
  </si>
  <si>
    <t>MD:[0154501 - Part Share M&amp;S IP11]</t>
  </si>
  <si>
    <t xml:space="preserve">     ME:[154 Subtotal]</t>
  </si>
  <si>
    <t>MF:[]</t>
  </si>
  <si>
    <t>MG:[FERC 156: Other Materials and Supplies]</t>
  </si>
  <si>
    <t>MH:[0156010 - Other M&amp;S / Inventory]</t>
  </si>
  <si>
    <t xml:space="preserve">     MI:[156 Subtotal]</t>
  </si>
  <si>
    <t>MJ:[]</t>
  </si>
  <si>
    <t>MK:[FERC 158: Allowance Inventory]</t>
  </si>
  <si>
    <t>ML:[0158150 - SO2 Current Vintage]</t>
  </si>
  <si>
    <t>MM:[0158170 - Annual NOx Current Vintage]</t>
  </si>
  <si>
    <t xml:space="preserve">     MN:[158 Subtotal]</t>
  </si>
  <si>
    <t>MP:[FERC 163: Stores Expense Undistributed]</t>
  </si>
  <si>
    <t>MQ:[0163000 - Commodity Cost]</t>
  </si>
  <si>
    <t>MR:[0163110 - Stores Expense]</t>
  </si>
  <si>
    <t>MS:[0163111 - Stores_Exp WVPA, IMPA]</t>
  </si>
  <si>
    <t>MT:[0163120 - Store Expense Joint Owner]</t>
  </si>
  <si>
    <t>MU:[0163160 - Stores Exp Dist Credit]</t>
  </si>
  <si>
    <t>MV:[0163180 - Freight and Express]</t>
  </si>
  <si>
    <t xml:space="preserve">     MW:[163 Subtotal]</t>
  </si>
  <si>
    <t>MX:[]</t>
  </si>
  <si>
    <t>MY:[FERC 165: Prepayments]</t>
  </si>
  <si>
    <t>MZ:[0165000 - Other Current Assets]</t>
  </si>
  <si>
    <t>NA:[0165003 - Fed Tax Receivable - Audit]</t>
  </si>
  <si>
    <t>NB:[0165006 - Bartow LTSA]</t>
  </si>
  <si>
    <t>NC:[0165007 - Hines LTSA]</t>
  </si>
  <si>
    <t>ND:[0165023 - Citrus County LTSA]</t>
  </si>
  <si>
    <t>NE:[0165011 - Ppd-Software - Purchase]</t>
  </si>
  <si>
    <t>NF:[0165024 - FHOF Solar Lease]</t>
  </si>
  <si>
    <t>NG:[0165075 - Interco Prepaid Insu SchM]</t>
  </si>
  <si>
    <t>NH:[0165100 - Unexpired Insurance]</t>
  </si>
  <si>
    <t>NI:[0165120 - Unexpired Insurance - Nuclear]</t>
  </si>
  <si>
    <t>NJ:[0165400 - Misc Prepaid Expenses]</t>
  </si>
  <si>
    <t>NK:[0165513 - Prepaid Expense Misc]</t>
  </si>
  <si>
    <t>NL:[0165514 - Prepaid Rent/Deposit]</t>
  </si>
  <si>
    <t>NM:[0165650 - ResSol HomeServ Acquisition]</t>
  </si>
  <si>
    <t>NN:[0165700 - Prepaid Capital Lease]</t>
  </si>
  <si>
    <t>NO:[0165910 - Prepayment - Fuel]</t>
  </si>
  <si>
    <t>NP:[0165970 - Current Tax Reclass State Dr]</t>
  </si>
  <si>
    <t>NQ:[0165990 - Current Tax Reclass Fed Dr]</t>
  </si>
  <si>
    <t xml:space="preserve">     NR:[165 Subtotal]</t>
  </si>
  <si>
    <t>NS:[]</t>
  </si>
  <si>
    <t>NT:[FERC 171: Interest and Dividends Receivable]</t>
  </si>
  <si>
    <t>NU:[0171100 SCHM Interest Receivable]</t>
  </si>
  <si>
    <t>NV:[0171104 - Cur Asset: Interest Receiv]</t>
  </si>
  <si>
    <t xml:space="preserve">     NW:[171 Subtotal]</t>
  </si>
  <si>
    <t>NY:[FERC 172: Rents Receivable]</t>
  </si>
  <si>
    <t>NZ:[0172000 - Rents Receivable - NPL]</t>
  </si>
  <si>
    <t>OA:[0172004 - Rents Rec-Real Estate]</t>
  </si>
  <si>
    <t xml:space="preserve">     OB:[172 Subtotal]</t>
  </si>
  <si>
    <t>OD:[FERC 173: Accrued Utility Revenues]</t>
  </si>
  <si>
    <t>OE:[0173100 - Unbilled Revenue Receivable]</t>
  </si>
  <si>
    <t>OF:[0173111 - FL Accr Util Rev - Wholesale]</t>
  </si>
  <si>
    <t xml:space="preserve">     OG:[173 Subtotal]</t>
  </si>
  <si>
    <t>OI:[FERC 174: Misc. Current and Accrued Assets]</t>
  </si>
  <si>
    <t>OJ:[0174015 - Customer Collateral]</t>
  </si>
  <si>
    <t>OK:[0174061 - Relocation - NEI]</t>
  </si>
  <si>
    <t>OL:[0174100 - Other Current Assets]</t>
  </si>
  <si>
    <t>OM:[0174300 - Swap Int Recvble Cur Reg Asset]</t>
  </si>
  <si>
    <t xml:space="preserve">     ON:[174 Subtotal]</t>
  </si>
  <si>
    <t>OO:[]</t>
  </si>
  <si>
    <t>OP:[FERC 175: Derivative Instrument Assets]</t>
  </si>
  <si>
    <t>OQ:[0175001 - Derivative Assets - Non Cash Flow S-T]</t>
  </si>
  <si>
    <t>OS:[0175002 - Derivative Assets-Non Cash Flow L-T]</t>
  </si>
  <si>
    <t>OU:[FERC 176: Derivative Instrument Assets-Hedges]</t>
  </si>
  <si>
    <t>OV:[0176001 - 3rd Party Derivative Asset Current]</t>
  </si>
  <si>
    <t>OW:[0176002 - 3rd Party Derivative Asset Long-Term]</t>
  </si>
  <si>
    <t>OX:[0176003 - Accrued Interest Receivable Swaps]</t>
  </si>
  <si>
    <t xml:space="preserve">     OY:[176 Subtotal]</t>
  </si>
  <si>
    <t>OZ:[]</t>
  </si>
  <si>
    <t>PA:[FERC 181: Unamortized Debt Expense]</t>
  </si>
  <si>
    <t>PB:[0181021 - Unamortized Debt Expense]</t>
  </si>
  <si>
    <t>PC:[0181039 - Defr AR Securitization 225M]</t>
  </si>
  <si>
    <t>PD:[0181046 - DEF DDE 600M 3.8% 7/17/28]</t>
  </si>
  <si>
    <t>PE:[0181047 - DEF DDE 400M 4.20%]</t>
  </si>
  <si>
    <t>PF:[0181056 - Unamortized Debt Exp - CurrLTD]</t>
  </si>
  <si>
    <t>PG:[0181089 - 2020 DEFUnamt disc - FMB]</t>
  </si>
  <si>
    <t>PH:[0181091 - DEFDDEXPQ4]</t>
  </si>
  <si>
    <t>PI:[0181092 - DEFDDEEXP#1]</t>
  </si>
  <si>
    <t>PJ:[0181093 - DEFDDEEXP#2]</t>
  </si>
  <si>
    <t>PK:[0181095 - DEF DDE 400M 2.1% 12/15/19]</t>
  </si>
  <si>
    <t>PL:[0181098 - 2019 DEFUnamt disc - fixed rat]</t>
  </si>
  <si>
    <t>PM:[0181099 - DEF Unamt discount - Float rat]</t>
  </si>
  <si>
    <t>PN:[0181100 - Unamor Debt Expense - Clearing]</t>
  </si>
  <si>
    <t>PO:[0181400 - Sale and Leaseback of Properties]</t>
  </si>
  <si>
    <t>PP:[0181511 - PEF DDE 150M 6.75% 02/01/28]</t>
  </si>
  <si>
    <t>PQ:[0181531 - PEF DDE PCB 108.55M 2002A]</t>
  </si>
  <si>
    <t>PR:[0181532 - PEF DDE PCB 100.115M 2002B]</t>
  </si>
  <si>
    <t>PS:[0181533 - PEF DDE PCB 32.2M 2002C]</t>
  </si>
  <si>
    <t>PT:[0181534 - PEF DDE 425M 4.8% 2013]</t>
  </si>
  <si>
    <t>PU:[0181535 - PEF DDE 225M 5.9% 2033]</t>
  </si>
  <si>
    <t>PV:[0181536 - PEF DDE 300M 5.1% 12/01/15]</t>
  </si>
  <si>
    <t>PW:[0181537 - PEF DDE 500M 6.35% 09/15/2037]</t>
  </si>
  <si>
    <t>PX:[0181538 - PEF DDE 250M 5.80% 09/15/17]</t>
  </si>
  <si>
    <t>PY:[0181539 - PEF DDE 500M 5.65% 06/15/18]</t>
  </si>
  <si>
    <t>PZ:[0181541 - PEF DDE 250M 4.55% 04/01/2020]</t>
  </si>
  <si>
    <t>QA:[0181542 - PEF DDE 350M 5.65% 04/01/2040]</t>
  </si>
  <si>
    <t>QB:[0181564 - PEF DDE 300M 6.65% 07/15/11]</t>
  </si>
  <si>
    <t>QC:[0181565 - PEF DDE 1B 6.40% 06/15/38]</t>
  </si>
  <si>
    <t>QD:[0181569- DEF DDE 400M 3.85% 11-15-42]</t>
  </si>
  <si>
    <t>QE:[0181571- DEF DDE 250M .65% 11-15-15]</t>
  </si>
  <si>
    <t xml:space="preserve">     QF:[181 Subtotal]</t>
  </si>
  <si>
    <t>QG:[]</t>
  </si>
  <si>
    <t>QH:[FERC 182:]</t>
  </si>
  <si>
    <t>QI:[0182001 - Mapping Failure Suspense]</t>
  </si>
  <si>
    <t>QJ:[0182002 - Mapping Monitoring Suspense]</t>
  </si>
  <si>
    <t>QK:[0182003 - Suspense-Jnl Lines In Error]</t>
  </si>
  <si>
    <t>QL:[0182120 - AMRP 2011 Steel Carry Costs]</t>
  </si>
  <si>
    <t>QM:[0182253 - 2018 Smart Grid PISCC]</t>
  </si>
  <si>
    <t>QN:[0182254 - 2019 Smart Grid PISCC]</t>
  </si>
  <si>
    <t>QO:[0182332 - Storm Deferral]</t>
  </si>
  <si>
    <t>QP:[0182334 - Pension settlement charges]</t>
  </si>
  <si>
    <t>QQ:[0182390 - SC GridSouth Reg Asset]</t>
  </si>
  <si>
    <t>QR:[0182397 - VIE-Restrict Reg Asset Inc Tax]</t>
  </si>
  <si>
    <t>QS:[0182470 - Coal Ash Spend Retail (SC)]</t>
  </si>
  <si>
    <t>QT:[0182525 - Non-AMI Meter NBV 182.3]</t>
  </si>
  <si>
    <t>QU:[0182568 - Crystal River South Reg Asset - Current]</t>
  </si>
  <si>
    <t>QV:[0182569 - Crystal River South Reg Asset]</t>
  </si>
  <si>
    <t>QW:[0182716 - Ohio Gas Integrity Deferral Co.]</t>
  </si>
  <si>
    <t>QX:[0182800 - Acc Pen Post Ret Pur Acct - Qual]</t>
  </si>
  <si>
    <t>QY:[0182801 - Pension Post Retire P Acctg - FAS87 NQ]</t>
  </si>
  <si>
    <t>QZ:[0182802 - Pension Post Retire P Acctg - FAS 106]</t>
  </si>
  <si>
    <t xml:space="preserve">     RA:[182.0 Subtotal]</t>
  </si>
  <si>
    <t>RB:[FERC 182.1: Extraordinary Property Loss]</t>
  </si>
  <si>
    <t>RC:[0182100 - Inactive - Extraordinary Property Loss]</t>
  </si>
  <si>
    <t xml:space="preserve">     RD:[182.1 Subtotal]</t>
  </si>
  <si>
    <t>RE:[FERC 182.3: Other Regulatory Assets]</t>
  </si>
  <si>
    <t>RF:[0182303 - Reg Asset MTM Fuel ST]</t>
  </si>
  <si>
    <t>RG:[0182307 - Deferred Levy Wholesale]</t>
  </si>
  <si>
    <t>RH:[0182308 - Interest On Tax Deficiencies]</t>
  </si>
  <si>
    <t>RI:[0182309 - Amort Load Management Switches]</t>
  </si>
  <si>
    <t>RJ:[0182311 - Accrued Environmental Recovery]</t>
  </si>
  <si>
    <t>RK:[0182312 - Oprb FAS 106 Medical]</t>
  </si>
  <si>
    <t>RL:[0182313 - Deferred ECRC]</t>
  </si>
  <si>
    <t>RM:[0182315 - Reg Asset - Coal Ash Pond (ARO)]</t>
  </si>
  <si>
    <t>RN:[0182316 - Deferred Rate Case Exp - Florida]</t>
  </si>
  <si>
    <t>RO:[0182317 - Deferred Depreciation - 2010 Rate Case]</t>
  </si>
  <si>
    <t>RP:[0182318 - Other Reg Assets - Gen Acct ("Pension")]</t>
  </si>
  <si>
    <t>RQ:[0182319 - Closed Def Int Hedge-Asset]</t>
  </si>
  <si>
    <t>RR:[0182320 - Regulatory Asset - Inc Tax]</t>
  </si>
  <si>
    <t>RS:[0182321 - REG ASSET-DERIV MTM OIL]</t>
  </si>
  <si>
    <t>RT:[0182322 - ST Closed Def Int Hedge-Asset]</t>
  </si>
  <si>
    <t>RU:[0182331 - Deferred GPIF - FL Fuel Reg Asset]</t>
  </si>
  <si>
    <t>RV:[0182333 - SFAS 158 Reg Asset]</t>
  </si>
  <si>
    <t>RW:[0182335 - Deferred Levy - NCRC]</t>
  </si>
  <si>
    <t>RX:[0182336 - Deferred CR3 - NCRC]</t>
  </si>
  <si>
    <t>RY:[0182339 - Deferred CR3 - Depreciation &amp; Prop Taxes]</t>
  </si>
  <si>
    <t>RZ:[0182342 - Deferred Asset]</t>
  </si>
  <si>
    <t>SA:[0182347 - Deferred CR3 - Depr &amp; Prop Taxes - Contra]</t>
  </si>
  <si>
    <t>SB:[0182348 - Deferred Levy - 2010 Reg Asset]</t>
  </si>
  <si>
    <t>SC:[0182354 - Accrued SPP Recovery]</t>
  </si>
  <si>
    <t>SD:[0182359 - REPS Incremental Costs]</t>
  </si>
  <si>
    <t>SE:[0182370 - Current Portion of Reg Assets]</t>
  </si>
  <si>
    <t>SF:[0182393 - Deferred VOP Costs]</t>
  </si>
  <si>
    <t>SG:[0182398 - Load Management Switches]</t>
  </si>
  <si>
    <t>SH:[0182399 - Aro Regulatory Asset]</t>
  </si>
  <si>
    <t xml:space="preserve">     SI:[182.3 Subtotal]</t>
  </si>
  <si>
    <t>SJ:[]</t>
  </si>
  <si>
    <t>SK:[0182400 - Deferred Capacity - Florida Retail]</t>
  </si>
  <si>
    <t>SL:[0182406 - DEF CR3 Uprate - 2012 Asset]</t>
  </si>
  <si>
    <t>SM:[0182410 - Interest Rate Swap Reg Asset]</t>
  </si>
  <si>
    <t>SN:[0182411 - Deferred Fuel Exp-Current Year]</t>
  </si>
  <si>
    <t>SO:[0182412 - Deferred Fuel Exp - Prior Year]</t>
  </si>
  <si>
    <t>SP:[0182413 - Def Capacity Exp-Current Year]</t>
  </si>
  <si>
    <t>SQ:[0182414 - Deferred Fuel Exp - Wholesale]</t>
  </si>
  <si>
    <t>SR:[0182415 - Regulatory Asset - Cor]</t>
  </si>
  <si>
    <t>SS:[0182433 - Rate Case Cost NC LT]</t>
  </si>
  <si>
    <t>ST:[0182488 - CR3 Non-NCRC EPU Contra Equity]</t>
  </si>
  <si>
    <t>SU:[0182489 - Osprey Outage O&amp;M Deferral]</t>
  </si>
  <si>
    <t xml:space="preserve">     SV:[182.4 Subtotal]</t>
  </si>
  <si>
    <t>SW:[0182539 - Ridgegen PPA Buyout Reg Asset]</t>
  </si>
  <si>
    <t>SX:[0182536-PPA Buyout Reg Asset]</t>
  </si>
  <si>
    <t>SY:[0182625 - IGCC Def Expenses]</t>
  </si>
  <si>
    <t>SZ:[0182680 - Defer Depr-Retail Recovery]</t>
  </si>
  <si>
    <t xml:space="preserve">     TA:[182 Subtotal]</t>
  </si>
  <si>
    <t>TB:[]</t>
  </si>
  <si>
    <t>TC:[FERC 183: Prelim Survey and Investigation Charges]</t>
  </si>
  <si>
    <t>TD:[0183000 - Prelim Survey and Investigation]</t>
  </si>
  <si>
    <t>TE:[0183300 - Deferred Energy Conservation]</t>
  </si>
  <si>
    <t xml:space="preserve">     TF:[183 Subtotal]</t>
  </si>
  <si>
    <t>TG:[]</t>
  </si>
  <si>
    <t>TH:[FERC 184: Clearing Accounts]</t>
  </si>
  <si>
    <t>TI:[0184023 - Clearing Payroll Fixed Distr]</t>
  </si>
  <si>
    <t>TJ:[0184100 - Fringe Benefits Clearing]</t>
  </si>
  <si>
    <t>TK:[0184102 - Other Current Assets Clearing]</t>
  </si>
  <si>
    <t>TL:[0184201 - Indirect Overheads]</t>
  </si>
  <si>
    <t>TM:[0184202 - Technical Services Department]</t>
  </si>
  <si>
    <t>TN:[0184450 - Charges To Be Tranferred(Go On]</t>
  </si>
  <si>
    <t>TO:[0184451 -  FERC to GAAP 184 clearing]</t>
  </si>
  <si>
    <t>TP:[0184500 - Departmental and Other Clearing]</t>
  </si>
  <si>
    <t>TQ:[0184503 - ENV SVCS - Florida Supply]</t>
  </si>
  <si>
    <t>TR:[0184504 - RCO FPC Term Contracts]</t>
  </si>
  <si>
    <t>TS:[0184505 - Power Generation - PEF Clearing]</t>
  </si>
  <si>
    <t>TT:[0184510 - FGD Dept Staff]</t>
  </si>
  <si>
    <t>TU:[0803290 - Misc Expense]</t>
  </si>
  <si>
    <t>TV:[0804110- Unproductive Time Distributed]</t>
  </si>
  <si>
    <t>TW:[0804210 - Vacations]</t>
  </si>
  <si>
    <t>TX:[0804220 - Holidays]</t>
  </si>
  <si>
    <t>TY:[0804290 - Other Excused Absences]</t>
  </si>
  <si>
    <t>TZ:[0804330 - Sick]</t>
  </si>
  <si>
    <t>UA:[0999998 Allocations Suspense]</t>
  </si>
  <si>
    <t xml:space="preserve">     UB:[184 Subtotal]</t>
  </si>
  <si>
    <t>UC:[]</t>
  </si>
  <si>
    <t>UD:[FERC 185: Temporary Facilities]</t>
  </si>
  <si>
    <t>UE:[0185000 - Temporary Facilities]</t>
  </si>
  <si>
    <t xml:space="preserve">     UF:[185 Subtotal]</t>
  </si>
  <si>
    <t>UG:[]</t>
  </si>
  <si>
    <t>UH:[FERC 186: Misc Deferred Debits]</t>
  </si>
  <si>
    <t>UI:[0186002 - Reserve - Misc Def Debits]</t>
  </si>
  <si>
    <t>UJ:[0186022 - ST Asset Closed Def Int Hedge]</t>
  </si>
  <si>
    <t>UK:[0186023 - Coal Mine Safery - OCA F2G]</t>
  </si>
  <si>
    <t>UL:[0186036 - DEF EVSC Deferral]</t>
  </si>
  <si>
    <t>UM:[0186038 - NC CustConnect Equity Rsv LT]</t>
  </si>
  <si>
    <t>UN:[0186075 - Smart Grid OCA]</t>
  </si>
  <si>
    <t>UO:[0186100 - Balancing Gas - Union Gas]</t>
  </si>
  <si>
    <t>UP:[0186101 - DEF CR3 NCR - Reg Asset Base Rate]</t>
  </si>
  <si>
    <t>UQ:[0186102 - DEF CR3 Dry Cast Storage]</t>
  </si>
  <si>
    <t>UR:[0186109 - DEF DCS Contra Equity]</t>
  </si>
  <si>
    <t>US:[0186110 - Misc Work in Progress]</t>
  </si>
  <si>
    <t>UT:[0186111 - CIS O&amp;M Deferral]</t>
  </si>
  <si>
    <t>UU:[0186120 - Misc. Wip - Fp Dist. Wids]</t>
  </si>
  <si>
    <t>UV:[0186195 - Deferred Rate Case Expense]</t>
  </si>
  <si>
    <t>UW:[0186200 - Contra Unamort Debt Purch Acctg]</t>
  </si>
  <si>
    <t>UX:[0186201 - Def Project / Acq Exp]</t>
  </si>
  <si>
    <t>UY:[0186280 - Deferred Vacation Pay Accrual]</t>
  </si>
  <si>
    <t>UZ:[0186281 - DEF COAL &amp; OIL RELATED COSTS]</t>
  </si>
  <si>
    <t>VA:[0186282 -Smart Grid Deferred Costs]</t>
  </si>
  <si>
    <t>VB:[0186283 - Hedge Asset Pre-Tax]</t>
  </si>
  <si>
    <t>VC:[0186290 - Oth Deferred Charges - Operation]</t>
  </si>
  <si>
    <t>VD:[0186295 - Deferred Storm Expenses]</t>
  </si>
  <si>
    <t>VE:[0186342 - Vacation Accrual Regulatory Asset]</t>
  </si>
  <si>
    <t>VF:[0186400 - SECI-Lakeland Intercon Upgrade]</t>
  </si>
  <si>
    <t>VG:[0186460 - Error suspense Mapps (Invoice)]</t>
  </si>
  <si>
    <t>VH:[0186470 - Error Suspense - Corp Payroll]</t>
  </si>
  <si>
    <t>VI:[0186480 - MISC DEBITS TO BE CLEARED]</t>
  </si>
  <si>
    <t>VJ:[0186500 - Othe Long Term Receivable (CR3 Batch 19)]</t>
  </si>
  <si>
    <t>VK:[0186506 - Def Coal and Oil Related Costs]</t>
  </si>
  <si>
    <t>VL:[0186605 - Misc Defer Debit Workers Comp]</t>
  </si>
  <si>
    <t>VM:[0186630 - LT Closed Def Int Hedge]</t>
  </si>
  <si>
    <t>VN:[0186632 - Open Def Int Hedge Pre-Tax]</t>
  </si>
  <si>
    <t>VO:[0186802 - Accr Pen FAS 158 - Qual]</t>
  </si>
  <si>
    <t>VP:[0186803 - Pension Post Retire FAS158 - FAS 106]</t>
  </si>
  <si>
    <t>VQ:[0186882 - Straight Line Lease Defer DR]</t>
  </si>
  <si>
    <t>VR:[0186920 - Deferred Debit - Energy Bank]</t>
  </si>
  <si>
    <t>VS:[0186984 - Other Long Term Assets]</t>
  </si>
  <si>
    <t xml:space="preserve">     VT:[186 Subtotal]</t>
  </si>
  <si>
    <t>VV:[FERC 189: Unamortized Loss on Reacquired Debt]</t>
  </si>
  <si>
    <t>VW:[0189000 - Schm Unamt Loss Reaq Dt Pre Sc]</t>
  </si>
  <si>
    <t xml:space="preserve">     VX:[189 Subtotal]</t>
  </si>
  <si>
    <t>VZ:[]</t>
  </si>
  <si>
    <t>WA:[FERC 190: Accumulated Deferred Income Taxes]</t>
  </si>
  <si>
    <t>WB:[0190001 - Adit: Prepaid: Federal Taxes (Liability)]</t>
  </si>
  <si>
    <t>WC:[0190002 - Adit: Prepaid: State Taxes (Liability)]</t>
  </si>
  <si>
    <t>WD:[0190008 - Deferred Federal Tax Asset - Current]</t>
  </si>
  <si>
    <t>WE:[0190009 - Deferred SIT - Current]</t>
  </si>
  <si>
    <t>WF:[0190010 - LT FIN48 Noncurrent DTA - FED]</t>
  </si>
  <si>
    <t>WG:[0190013 - LT Def Tax Asset: Fed-190]</t>
  </si>
  <si>
    <t>WH:[0190051 - Accum Deferred FIT-OCI]</t>
  </si>
  <si>
    <t>WI:[0190052 - Accum Deferred SIT-OCI]</t>
  </si>
  <si>
    <t>WJ:[0190155 - Deferred Tax - NOL]</t>
  </si>
  <si>
    <t>WK:[0190156 - Deferred Tax - State NOL]</t>
  </si>
  <si>
    <t>WL:[0190157 - Current Fed Tax NOL]</t>
  </si>
  <si>
    <t>WM:[0190158 - Current State Tax NOL]</t>
  </si>
  <si>
    <t xml:space="preserve">     WN:[190 Subtotal]</t>
  </si>
  <si>
    <t>WO:[]</t>
  </si>
  <si>
    <t>WP:[Total Assets]</t>
  </si>
  <si>
    <t>WQ:[]</t>
  </si>
  <si>
    <t>WR:[]</t>
  </si>
  <si>
    <t>WS:[LIABILITIES:]</t>
  </si>
  <si>
    <t>WU:[FERC 201: Common Stock Issued]</t>
  </si>
  <si>
    <t>WV:[0201000 - Common Stock Issued]</t>
  </si>
  <si>
    <t xml:space="preserve">     WW:[201 Subtotal]</t>
  </si>
  <si>
    <t>WY:[FERC 204: Preferred Stock Issued]</t>
  </si>
  <si>
    <t>WZ:[0204400 - Redeemable Preferred Stk]</t>
  </si>
  <si>
    <t xml:space="preserve">     XA:[204 Subtotal]</t>
  </si>
  <si>
    <t>XC:[FERC 207: Premium on Preferred Stock]</t>
  </si>
  <si>
    <t>XD:[0207001 - Premium on Common Stock]</t>
  </si>
  <si>
    <t>XE:[0207008 - Additional Paid In Capital]</t>
  </si>
  <si>
    <t xml:space="preserve">     XF:[207 Subtotal]</t>
  </si>
  <si>
    <t>XG:[]</t>
  </si>
  <si>
    <t>XH:[FERC 211: Misc Paid-In Capital]</t>
  </si>
  <si>
    <t>XI:[0211003 - Misc Paid in Capital]</t>
  </si>
  <si>
    <t>XJ:[0211018 - Misc Paid - In Cap - Stk Options]</t>
  </si>
  <si>
    <t>XK:[0211019 - Misc Paid in Cap - PSSP]</t>
  </si>
  <si>
    <t>XL:[0211000 - Misc Paid in Cap]</t>
  </si>
  <si>
    <t>XM:[0211020 - Misc Paid in Cap - RSU]</t>
  </si>
  <si>
    <t>XN:[0211021 - DON REC From Stockholders]</t>
  </si>
  <si>
    <t>XO:[0211022 - Red inPar of Common Stock]</t>
  </si>
  <si>
    <t xml:space="preserve">     XP:[211 Subtotal]</t>
  </si>
  <si>
    <t>XQ:[]</t>
  </si>
  <si>
    <t>XR:[0439004 - Cum Effect Accrt Change Tax]</t>
  </si>
  <si>
    <t>XS:[0439300 - ADJUST TO R/E &lt;--MOVE LATER]</t>
  </si>
  <si>
    <t>XT:[0438110 - Subs Dividend Declared &lt;--MOVE LATER]</t>
  </si>
  <si>
    <t>XU:[FERC 216: Unappropriated Retained Earnings]</t>
  </si>
  <si>
    <t>XV:[0216000 - Unapprop Retained Earnings]</t>
  </si>
  <si>
    <t>XW:[0216006 - Cumm Effect Change In Acc Tax]</t>
  </si>
  <si>
    <t>XX:[0216007 - Cumm Effect Acct Princ Pretax]</t>
  </si>
  <si>
    <t>XY:[0216100 - Unappr Undistr Subsid Earnings]</t>
  </si>
  <si>
    <t>XZ:[2161500 - IC AR Rollup]</t>
  </si>
  <si>
    <t>YA:[0216150 - Equity - IC AR Cash Settle Rol]</t>
  </si>
  <si>
    <t xml:space="preserve">     YB:[216 Subtotal]</t>
  </si>
  <si>
    <t>YC:[]</t>
  </si>
  <si>
    <t>YD:[FERC 219: Accumulated Other Comprehensive Income]</t>
  </si>
  <si>
    <t>YE:[0219001 - Other Comprehensive Income]</t>
  </si>
  <si>
    <t>YF:[0219002 - OCI Rollup Acct]</t>
  </si>
  <si>
    <t>YG:[0219005 - OCI Tax Effect Interest Rate]</t>
  </si>
  <si>
    <t>YH:[0219029 - OCI Grantor Unrealized GL]</t>
  </si>
  <si>
    <t>YI:[0219030 - OCI-Grantor Unreal GL Fed Tax]</t>
  </si>
  <si>
    <t>YJ:[0219031 - OCI-Grantor Unreal GL St Tax]</t>
  </si>
  <si>
    <t>YK:[0219032 - OCI Rabbi-Unreal GL]</t>
  </si>
  <si>
    <t>YL:[0219046 - OCI-Interest Rate Hdgs Fed Tax]</t>
  </si>
  <si>
    <t>YM:[0219047 - OCI - Interest Rate Hdgs St Tax]</t>
  </si>
  <si>
    <t>YN:[0219055 - Unappr Undistr Subsid Earnings]</t>
  </si>
  <si>
    <t>YO:[2191002 - OCI Rollup]</t>
  </si>
  <si>
    <t xml:space="preserve">     YP:[219 Subtotal]</t>
  </si>
  <si>
    <t>YQ:[]</t>
  </si>
  <si>
    <t>YR:[FERC 221: Bonds]</t>
  </si>
  <si>
    <t>YS:[0221011 - Long-Term Debt]</t>
  </si>
  <si>
    <t>YT:[0221046 - DEF FMB 600M 3.8% 7/17/28]</t>
  </si>
  <si>
    <t>YU:[0221047 - DEF FMB 400M 4.20% 7/15/48]</t>
  </si>
  <si>
    <t>YV:[0221089 - DEF LT FMB]</t>
  </si>
  <si>
    <t>YW:[0221091 - DEF BOND Q3-Q4 ISSUANCE]</t>
  </si>
  <si>
    <t>YX:[0221092 - DEF BOND Q1 Issuance Tranche 1]</t>
  </si>
  <si>
    <t>YY:[0221093 - DEF BOND Q1 Issuance Tranche 2]</t>
  </si>
  <si>
    <t>YZ:[0221098 - DEF LT bond-fixed rate]</t>
  </si>
  <si>
    <t>ZA:[0221099 - DEF LT bond-Floating rate]</t>
  </si>
  <si>
    <t>ZU:[0224511 - PEF OTH LTD 150M 6.75% 02/2028]</t>
  </si>
  <si>
    <t>ZW:[0224095 - DEF OTH LTD 400M 2.1% 12/15/19]</t>
  </si>
  <si>
    <t>ZX:[0224096 - Long Term Debt - Sec Fix]</t>
  </si>
  <si>
    <t>ZY:[0224097 - Long Term Debt - Sec Fix Offset]</t>
  </si>
  <si>
    <t xml:space="preserve">     ZZ:[224 Subtotal]</t>
  </si>
  <si>
    <t>AAA:[]</t>
  </si>
  <si>
    <t>AAB:[FERC 226: Unamort Discount on Long-Term Debt]</t>
  </si>
  <si>
    <t>AAC:[0226010 - DEFPFDEBTDISC]</t>
  </si>
  <si>
    <t>AAD:[0226021 - Unamort Discount-Curr]</t>
  </si>
  <si>
    <t>AAE:[0226045 - DEF Long Term Debt Dis]</t>
  </si>
  <si>
    <t>AAF:[0226046 - DEF UNAMDIS 600M 3.8% 7/15/28]</t>
  </si>
  <si>
    <t>AAG:[0226047 - DEF UNAMDIS 400M 4.20%]</t>
  </si>
  <si>
    <t>AAH:[0226089 - 2020 First Mortgage Bond]</t>
  </si>
  <si>
    <t>AAI:[0226091 - DEF 600M UNAMDIS 3.4% 10/1/46]</t>
  </si>
  <si>
    <t>AAJ:[0226092 - DEFDEBTDISCOUNT #1]</t>
  </si>
  <si>
    <t>AAK:[0226093 - DEFDEBTDISCOUNT #2]</t>
  </si>
  <si>
    <t>AAL:[0226098 - 2019 DEF Fixed Rate]</t>
  </si>
  <si>
    <t>AAM:[0226511 - PEF UNAMDIS 150M 6.75% 2/01/28]</t>
  </si>
  <si>
    <t>AAN:[0226534 - PEF UNAMDIS 425M 4.8% 03/01/13]</t>
  </si>
  <si>
    <t>AAO:[0226535 - PEF UNAMDIS 225M 5.9% 03/01/33]</t>
  </si>
  <si>
    <t>AAP:[0226536 - PEF UNAMDIS 300M 5.1% 12/1/15]</t>
  </si>
  <si>
    <t>AAQ:[0226537 - PEF UNAMDIS 500M 6.35% 09/2037]</t>
  </si>
  <si>
    <t>AAR:[0226538 - PEF UNAMDIS 250M 5.80% 09/2017]</t>
  </si>
  <si>
    <t>AAS:[0226539 - PEF UNAMDIS 500M 5.65% 6/15/18]</t>
  </si>
  <si>
    <t>AAT:[0226541 - PEF UNAMDIS 250M 4.55% 04/2020]</t>
  </si>
  <si>
    <t>AAU:[0226542 - PEF UNAMDIS 350M 5.65% 04/20403]</t>
  </si>
  <si>
    <t>AAV:[0226564 - PEF UNAMDIS 300M 6.65% 7/15/11]</t>
  </si>
  <si>
    <t>AAW:[0226565 - PEF UNAMDIS 1B 6.40% 6/15/38]</t>
  </si>
  <si>
    <t>AAX:[0226569- DEF UNAMDIS 400M 3.85 11-15-42]</t>
  </si>
  <si>
    <t>AAY:[0226571- DEF UNAMDIS 250M .65% 11-15-15]</t>
  </si>
  <si>
    <t>AAZ:[0226700 - Unamort Debt Discount]</t>
  </si>
  <si>
    <t xml:space="preserve">     ABA:[226 Subtotal]</t>
  </si>
  <si>
    <t>ABB:[]</t>
  </si>
  <si>
    <t>ABC:[FERC 227: Obligations Under Capital Lease - Noncurrent]</t>
  </si>
  <si>
    <t>ABD:[0227101 - LT Capital Lease Obligation]</t>
  </si>
  <si>
    <t>ABE:[0227104 - Cap Lease Noncurrent SPHQ]</t>
  </si>
  <si>
    <t>ABF:[0227105 - Cap Lease Noncurrent SH]</t>
  </si>
  <si>
    <t>ABG:[0227175 - LT Operating Lease Obligation]</t>
  </si>
  <si>
    <t xml:space="preserve">     ABH:[227 Subtotal]</t>
  </si>
  <si>
    <t>ABI:[]</t>
  </si>
  <si>
    <t>ABJ:[FERC 228.1: Accumulated Provision for Property Insurance]</t>
  </si>
  <si>
    <t>ABK:[0228100 - Retail Unfd Storm Damage]</t>
  </si>
  <si>
    <t>ABL:[0228101 - Wholsesale Storm Reserve]</t>
  </si>
  <si>
    <t xml:space="preserve">     ABM:[228.1 Subtotal]</t>
  </si>
  <si>
    <t>ABN:[FERC 228.2: Accumulated Provision for Injuries and Damages]</t>
  </si>
  <si>
    <t>ABO:[0228201 - Claim Reserve]</t>
  </si>
  <si>
    <t>ABP:[0228202 - Claim Reserve - ST]</t>
  </si>
  <si>
    <t>ABQ:[0228250 - Inactive - Schm Worker'S Comp - Other]</t>
  </si>
  <si>
    <t>ABR:[0228280 - Schm Environmental]</t>
  </si>
  <si>
    <t xml:space="preserve">     ABS:[228.2 Subtotal]</t>
  </si>
  <si>
    <t>ABT:[FERC 228.3: Accumulated Provision for Pensions and Benefits]</t>
  </si>
  <si>
    <t>ABU:[0228312 - Pension Rest]</t>
  </si>
  <si>
    <t>ABV:[0228314 - Schm Dpc Opeb FAS 106]</t>
  </si>
  <si>
    <t>ABW:[0228315 - Schm Opeb (Fas106)]</t>
  </si>
  <si>
    <t>ABX:[0228318 - OPEB Liability - FAS 106]</t>
  </si>
  <si>
    <t>ABY:[0228324 - Schm Dpc Pos Emp FAS 112]</t>
  </si>
  <si>
    <t>ABZ:[0228325 - Schm Post Emp FAS 112]</t>
  </si>
  <si>
    <t>ACA:[0228340 - Nonqualified Plans Liability]</t>
  </si>
  <si>
    <t>ACB:[0228346 - Pension Liability - FAS 87]</t>
  </si>
  <si>
    <t>ACC:[0228347 - Pension Liab - FAS 87]</t>
  </si>
  <si>
    <t>ACD:[0228348 - Pension Liab - FAS 87(Cinergy)]</t>
  </si>
  <si>
    <t>ACE:[0228349 - Accrued Pensions &amp; Other Post-Retirement Ben]</t>
  </si>
  <si>
    <t>ALZ:[0253275 - Pension Liability - FAS 187 NQ]</t>
  </si>
  <si>
    <t xml:space="preserve">     ACF:[228.3 Subtotal]</t>
  </si>
  <si>
    <t>ACG:[FERC 228.4: Accumulated Misc Operating Provisions]</t>
  </si>
  <si>
    <t>ACH:[0228402 - Nuclear Refuel Outage #16]</t>
  </si>
  <si>
    <t>ACI:[0228403 - Deferred Serp -  Active Empl]</t>
  </si>
  <si>
    <t>ACJ:[0228404 - Deferred Comp]</t>
  </si>
  <si>
    <t>ACK:[0228405 - 2000 Class Deferred Compensat]</t>
  </si>
  <si>
    <t>ACL:[0228407 - Perf Share Sub Plan]</t>
  </si>
  <si>
    <t>ACM:[0228408 - Mgt Incentive Award Def]</t>
  </si>
  <si>
    <t>ACN:[0228413 - Nuclear EOL Costs]</t>
  </si>
  <si>
    <t>ACO:[0228440 - Reserve - MGP Sites FERC 228]</t>
  </si>
  <si>
    <t>ACP:[0228480 - Acc Prov Insurance-Environ]</t>
  </si>
  <si>
    <t xml:space="preserve">     ACQ:[228.4 Subtotal]</t>
  </si>
  <si>
    <t xml:space="preserve">     ACR:[228 Subtotal]</t>
  </si>
  <si>
    <t>ACS:[]</t>
  </si>
  <si>
    <t>ACT:[FERC 229: Accumulated Provisions for Rate Refunds]</t>
  </si>
  <si>
    <t>ACU:[0229010 - Accm Prv-Rate Refnd-Tax Ref]</t>
  </si>
  <si>
    <t>ACV:[0229003 - Wholesale - QF Energy]</t>
  </si>
  <si>
    <t xml:space="preserve">     ACW:[229 Subtotal]</t>
  </si>
  <si>
    <t>ACX:[]</t>
  </si>
  <si>
    <t>ACY:[FERC 230: Asset Retirement Obligations]</t>
  </si>
  <si>
    <t>ACZ:[0230001 - FAS 143 ARO Liability ST]</t>
  </si>
  <si>
    <t>ADA:[0230105 - ARO Liability - Current]</t>
  </si>
  <si>
    <t>ADB:[0230315 - ARO Liability - Coal Ash]</t>
  </si>
  <si>
    <t>ADC:[0230999 - ARO Liability]</t>
  </si>
  <si>
    <t xml:space="preserve">     ADD:[230 Subtotal]</t>
  </si>
  <si>
    <t>ADE:[]</t>
  </si>
  <si>
    <t>ADF:[FERC 232: Accounts Payable]</t>
  </si>
  <si>
    <t>ADG:[0232000 - A/P Vendors Payable]</t>
  </si>
  <si>
    <t>ADH:[0232001 - AP Corp Vendors Payable]</t>
  </si>
  <si>
    <t>ADI:[0232002 - A/P - Misc - Gen - Acctg]</t>
  </si>
  <si>
    <t>ADJ:[0232004 - Vision Deduction]</t>
  </si>
  <si>
    <t>ADK:[0232005 - Long Term Disability Deduction]</t>
  </si>
  <si>
    <t>ADL:[0232016 - AP PS8.9 Vendors Payable]</t>
  </si>
  <si>
    <t>ADM:[0232018- EAM Payables]</t>
  </si>
  <si>
    <t>ADN:[0232027 -AP-Fuel Financial Hedge]</t>
  </si>
  <si>
    <t>ADO:[0232039 - Payable 401K Incentive Match]</t>
  </si>
  <si>
    <t>ADP:[0232045 - Supp Life Deductions]</t>
  </si>
  <si>
    <t>ADQ:[0232048 - Supp AD&amp;D Deduction]</t>
  </si>
  <si>
    <t>ADR:[0232049 - Medical &amp; HSA Deductions]</t>
  </si>
  <si>
    <t>ADS:[0232052 - Medical Spending Acc Deduct]</t>
  </si>
  <si>
    <t>ADT:[0232053 - Dependent Spending Acct Deduct]</t>
  </si>
  <si>
    <t>ADU:[0232061 - Checks not presented - reclass]</t>
  </si>
  <si>
    <t>ADV:[0232067 - Dental Deductions]</t>
  </si>
  <si>
    <t>ADW:[0232068 - Employee Parking Deductions]</t>
  </si>
  <si>
    <t>ADX:[0232103 - DEF Payable - NG Purchases]</t>
  </si>
  <si>
    <t>ADY:[0232105 - DEF Payable - NG Transport]</t>
  </si>
  <si>
    <t>ADZ:[0232107 - DEF Payable - NG Fin Transact]</t>
  </si>
  <si>
    <t>AEA:[0232108 - DEF Cogen Payable]</t>
  </si>
  <si>
    <t>AEB:[0232109 - A/P BPM - Actual]</t>
  </si>
  <si>
    <t>AEC:[0232120 - Vouchers Payable - Special]</t>
  </si>
  <si>
    <t>AED:[0232125 - NRC Inspection Fee Pay]</t>
  </si>
  <si>
    <t>AEE:[0232150 - Accounts Payable - Stores]</t>
  </si>
  <si>
    <t>AEF:[0232151 - Accounts Payable - Stores]</t>
  </si>
  <si>
    <t>AEG:[0232155 - Accounts Payable - Stores CAS]</t>
  </si>
  <si>
    <t>AEH:[0232163 - Emission Allowance A/P]</t>
  </si>
  <si>
    <t>AEI:[0232170 - Accounts Payable - Coal]</t>
  </si>
  <si>
    <t>AEJ:[0232171 - Account Payable - Coal Accrual]</t>
  </si>
  <si>
    <t>AEK:[0232175 - Limestone and Freight Payable]</t>
  </si>
  <si>
    <t>AEL:[0232176 - Reagent Payable]</t>
  </si>
  <si>
    <t>AEM:[0232177 - Generic By Products Payable]</t>
  </si>
  <si>
    <t>AEN:[0232178 - Accrued Settlements Payable]</t>
  </si>
  <si>
    <t>AEO:[0232180 - Accounts Payable - Oil Stocks]</t>
  </si>
  <si>
    <t>AEP:[0232181 - Natural Gas Payable]</t>
  </si>
  <si>
    <t>AEQ:[0232190 - Coal Freight Payable]</t>
  </si>
  <si>
    <t>AER:[0232195 - RAILCAR LEASE PAYABLE]</t>
  </si>
  <si>
    <t>AES:[0232199 - PowerPlan Coal Payable]</t>
  </si>
  <si>
    <t>AET:[0232200 - Cbis Refund Payable]</t>
  </si>
  <si>
    <t>AEU:[0232222 - Test Fuel Payable]</t>
  </si>
  <si>
    <t>AEW:[0232270 - Passport Unvouchered Liability]</t>
  </si>
  <si>
    <t>AEX:[0232331 - A/P - ENERGY NEIGHBOR FUND]</t>
  </si>
  <si>
    <t>AEY:[0232332 - Photovoltaic Fund]</t>
  </si>
  <si>
    <t>AEZ:[0232333 - A/P - FLEXCARE]</t>
  </si>
  <si>
    <t>AFA:[0232334 - A/P - Stock Loan Repay]</t>
  </si>
  <si>
    <t>AFB:[0232336 - Advance Payable NCEMPA]</t>
  </si>
  <si>
    <t>AFC:[0232337 - CR3 Joint Owner]</t>
  </si>
  <si>
    <t>AFD:[0232338 - Payable - Int City Joint Owners]</t>
  </si>
  <si>
    <t>AFE:[0232402 - Collateral Liab]</t>
  </si>
  <si>
    <t>AFF:[0232410 - Transmission Payables]</t>
  </si>
  <si>
    <t>AFG:[0232460 - Bulk Power Marketing Payable]</t>
  </si>
  <si>
    <t>AFH:[0232480 - Co-Generation]</t>
  </si>
  <si>
    <t>AFI:[0232510 - Checks Not Presented]</t>
  </si>
  <si>
    <t>AFJ:[0232892 - A/P Miscellaneous]</t>
  </si>
  <si>
    <t>AFK:[0232993 - AP Off System]</t>
  </si>
  <si>
    <t>AFL:[0232996 -  Capital - Accruals]</t>
  </si>
  <si>
    <t xml:space="preserve">     AFM:[232 Subtotal]</t>
  </si>
  <si>
    <t>AFN:[]</t>
  </si>
  <si>
    <t>AFO:[FERC 233: Notes Payable to Associated Companies]</t>
  </si>
  <si>
    <t>AFP:[0233003 - IC LT Notes Pay]</t>
  </si>
  <si>
    <t>AFQ:[0233150 - IC Moneypool - ST Notes Pay]</t>
  </si>
  <si>
    <t xml:space="preserve">     AFR:[233 Subtotal]</t>
  </si>
  <si>
    <t>AFT:[FERC 234: Accounts Payable to Associated Companies]</t>
  </si>
  <si>
    <t>AFU:[0234000 - IC Moneypool - ST Interest Pay]</t>
  </si>
  <si>
    <t>AFV:[0234010 - Intercompany Ap]</t>
  </si>
  <si>
    <t>AFW:[0234104 - IC Accounts Payable]</t>
  </si>
  <si>
    <t>AFX:[0234250 - IC Netting - Accts Payable (Nets Against 0146250 - IC Netting - A/R)]</t>
  </si>
  <si>
    <t>AFY:[0234350 - IC Netting - LT Accts Payable]</t>
  </si>
  <si>
    <t>AEV:[0232232 - A/P Affiliates]</t>
  </si>
  <si>
    <t xml:space="preserve">     AFZ:[234 Subtotal]</t>
  </si>
  <si>
    <t>AGA:[]</t>
  </si>
  <si>
    <t>AGB:[FERC 235: Customer Deposits]</t>
  </si>
  <si>
    <t>AGC:[0235002 - CD Active]</t>
  </si>
  <si>
    <t>AGD:[0235003 - CD Inactive]</t>
  </si>
  <si>
    <t xml:space="preserve">     AGE:[235 Subtotal]</t>
  </si>
  <si>
    <t>AGG:[FERC 236: Taxes Accrued]</t>
  </si>
  <si>
    <t>AGH:[0236000 - NC Prop Tax - Electric]</t>
  </si>
  <si>
    <t>AGI:[0236001 - State It Payable Other]</t>
  </si>
  <si>
    <t>AGJ:[0236020 - FAS 5 Non-Income Tax Reserves]</t>
  </si>
  <si>
    <t>AGK:[0236040 NC Prop Tax - Misc Non-Util]</t>
  </si>
  <si>
    <t>AGL:[0236041 - Accrued Property Tax]</t>
  </si>
  <si>
    <t>AGM:[0236100 - Franchise Tax - Electric]</t>
  </si>
  <si>
    <t>AGN:[0236123 - Fl Prop Tax - Electric]</t>
  </si>
  <si>
    <t>AGO:[0236131 - FL FRANCHISE TX ACCRUAL]</t>
  </si>
  <si>
    <t>AGP:[0236135 - FL Reg Assessment - Electric]</t>
  </si>
  <si>
    <t>AGQ:[0236150 - St/Local Unemployment Tax Liab]</t>
  </si>
  <si>
    <t>AGR:[0236360 - SC Property Tax Electric]</t>
  </si>
  <si>
    <t>AGS:[0236700 - Employer FICA Tax Liab]</t>
  </si>
  <si>
    <t>AGT:[0236701 - CARES ACT Accural of Deferred Payment of Employer Share of Payroll Tax]</t>
  </si>
  <si>
    <t>AGU:[0236750 - Federal Unemployment Tax Liab]</t>
  </si>
  <si>
    <t>AGV:[0236801 - Accrued Gross Receipts Tax]</t>
  </si>
  <si>
    <t>AGW:[0236831 - Misc. Taxes &amp; Interest]</t>
  </si>
  <si>
    <t>AGX:[0236906 - Sales and Use Tax Payable]</t>
  </si>
  <si>
    <t>AGY:[0236918 - Accr Ad Valorem Tax 2006]</t>
  </si>
  <si>
    <t>AGZ:[0236926 - LT Tax Reclass Fed]</t>
  </si>
  <si>
    <t>AHA:[0236927 - LT Tax Reclass State]</t>
  </si>
  <si>
    <t>AHB:[0236940 - Curr Tax Reclass Acct State Cr]</t>
  </si>
  <si>
    <t>AHC:[0236942 - State Inc Tax Payable - Prior Yrs LT]</t>
  </si>
  <si>
    <t>AHD:[0236943 - State Inc Tax Pay-Prior Years]</t>
  </si>
  <si>
    <t>AHE:[0236953 - LT Liability: State UTP]</t>
  </si>
  <si>
    <t>AHF:[0236960 - SC Inc Tax Payable-Prior Yr]</t>
  </si>
  <si>
    <t>AHG:[0236965 - Accrued SIT - Prior Year]</t>
  </si>
  <si>
    <t>AHH:[0236980 - Current Tax Reclass Account Fed Cr]</t>
  </si>
  <si>
    <t>AHI:[0236981 - Fed Inc Tax Payable - Prev Yr]</t>
  </si>
  <si>
    <t>AHJ:[0236983 - Fed Inc Tax Payable - Prior Yrs]</t>
  </si>
  <si>
    <t>AHK:[0236986 - Fed Inc Payable - PY LT 08-09]</t>
  </si>
  <si>
    <t>AHL:[0236988 - LT Liability ST UTP PGN]</t>
  </si>
  <si>
    <t>AHM:[0236989 - LT Liability Fed UTP PGN]</t>
  </si>
  <si>
    <t>AHN:[0236990 - Fed Inc Tax Payable - Current]</t>
  </si>
  <si>
    <t>AHO:[0236992 - Current Liability UTP - Fed]</t>
  </si>
  <si>
    <t>AHP:[0236993 - LT Liability Federal UTP 08-09 Year]</t>
  </si>
  <si>
    <t xml:space="preserve">     AHQ:[236 Subtotal]</t>
  </si>
  <si>
    <t>AHR:[]</t>
  </si>
  <si>
    <t>AHS:[FERC 237: Interest Accrued]</t>
  </si>
  <si>
    <t>AHT:[0237038 - LT Interest Accrued]</t>
  </si>
  <si>
    <t>AHU:[0237039 - Cur Int Accrued - Tax]</t>
  </si>
  <si>
    <t>AHV:[0237011 - Int Payable - Notes - Non-Reg]</t>
  </si>
  <si>
    <t>AHW:[0237200 - Cur Liability Interest accrued]</t>
  </si>
  <si>
    <t>AHX:[0237222 - Int Accr Cust Dep FLA]</t>
  </si>
  <si>
    <t>AHY:[0237418 - Other Current Liabilities]</t>
  </si>
  <si>
    <t>AHZ:[0237510 - Bonds Interest Payable]</t>
  </si>
  <si>
    <t xml:space="preserve">     AIA:[237 Subtotal]</t>
  </si>
  <si>
    <t>AIB:[]</t>
  </si>
  <si>
    <t>AIC:[FERC 239: Matured Long-Term Debt]</t>
  </si>
  <si>
    <t>AID:[Placeholder for current portion of LTD]</t>
  </si>
  <si>
    <t xml:space="preserve">     AIE:[239 Subtotal]</t>
  </si>
  <si>
    <t>AIG:[]</t>
  </si>
  <si>
    <t>AIH:[FERC 241: Tax Collections Payable]</t>
  </si>
  <si>
    <t>AII:[0241110 - State Income Tax Wh - Employee]</t>
  </si>
  <si>
    <t>AIJ:[0241142 - ST SALES TAX SERV-REV 7%]</t>
  </si>
  <si>
    <t>AIK:[0241150 - Fed Inc Tax Wh - employee]</t>
  </si>
  <si>
    <t>AIL:[0241160 - FICA Withheld - Employee]</t>
  </si>
  <si>
    <t>AIM:[0241310 - SC State Sales Tax on Elc Energy]</t>
  </si>
  <si>
    <t>AIN:[0241320 - NC State Sales Tx on Elc Enrgy]</t>
  </si>
  <si>
    <t>AIO:[0241335 - Local Taxes Withheld]</t>
  </si>
  <si>
    <t>AIP:[0241800 - Utility Tax - County]</t>
  </si>
  <si>
    <t>AIQ:[0241900 - TX COL PAY-FL Muni Utility Tax]</t>
  </si>
  <si>
    <t>AIR:[0241990 - GRT Payable Additional 2.6%]</t>
  </si>
  <si>
    <t xml:space="preserve">     AIS:[241 Subtotal]</t>
  </si>
  <si>
    <t>AIT:[]</t>
  </si>
  <si>
    <t>AIU:[FERC 242: Misc Current and Accrued Liabilities]</t>
  </si>
  <si>
    <t>AIV:[0242003 - Imbalance Payable - Oba]</t>
  </si>
  <si>
    <t>AIW:[0242004 - Imbalance Payable - Park/Lend]</t>
  </si>
  <si>
    <t>AIX:[0242033 - Wages Payable - Accrual]</t>
  </si>
  <si>
    <t>AIY:[0242035 -  Unearned Premiums]</t>
  </si>
  <si>
    <t>AIZ:[0242110 - Contract Retentions]</t>
  </si>
  <si>
    <t>AJA:[0242152 - Solar Interconnect Deposits]</t>
  </si>
  <si>
    <t>AJB:[0242160 - Current Liabilities of VIEs]</t>
  </si>
  <si>
    <t>AJD:[0242200 - Misc C&amp;A Liab Incentives]</t>
  </si>
  <si>
    <t>AJE:[0242210 - Accrued Salaries &amp; Wages]</t>
  </si>
  <si>
    <t>AJF:[0242215 - Severance Reserve/Accrual]</t>
  </si>
  <si>
    <t>AJG:[0242216 - Severance Accrual Purchase Acctg]</t>
  </si>
  <si>
    <t>AJH:[0242217 - Severance Reserve]</t>
  </si>
  <si>
    <t>AJI:[0242220 - Legal Employee Deductions]</t>
  </si>
  <si>
    <t>AJJ:[0242320 - Transmission Open Acc-Deposits]</t>
  </si>
  <si>
    <t>AJK:[0242390 - CURR&amp;ACCR LIAB-FPC LTD]</t>
  </si>
  <si>
    <t>AJL:[0242391 - A/P COAL &amp; OIL Commitments]</t>
  </si>
  <si>
    <t>AJM:[0242392 - Bargaining Unit Dental Reserve]</t>
  </si>
  <si>
    <t>AJN:[0242393 - Misc C&amp;A Liab Def Vacation]</t>
  </si>
  <si>
    <t>AJO:[0242395 - CUR&amp;ACCR LIAB MED/DTL INS ACT]</t>
  </si>
  <si>
    <t>AJP:[0242396 - CURR&amp;ACCR LIAB-WORKERS COMP]</t>
  </si>
  <si>
    <t>AJQ:[0242397 - IRU INDEMNIFICATION -ST]</t>
  </si>
  <si>
    <t>AJR:[0242398 - CURR&amp;ACCR LIAB MISC]</t>
  </si>
  <si>
    <t>AJS:[0242410 - Prov - Cumulative Div Pref and Pref Stk -]</t>
  </si>
  <si>
    <t>AJT:[0242440 - Cash Coll &amp; Contribution to Trustee]</t>
  </si>
  <si>
    <t>AJU:[0242450 - Collections From Payroll - Misc]</t>
  </si>
  <si>
    <t>AJV:[0242460 - Prov For Incentive Ben Prog]</t>
  </si>
  <si>
    <t>AJW:[0242461 - Prior Year Incentive Accrual]</t>
  </si>
  <si>
    <t>AJX:[0242481 - Div Reinvest Pending Payable]</t>
  </si>
  <si>
    <t>AJY:[0242490 - Vacation Carryover]</t>
  </si>
  <si>
    <t>AJZ:[0242540 - Escheaments Payable]</t>
  </si>
  <si>
    <t>AKA:[0242650 - Accrued Payable - Other]</t>
  </si>
  <si>
    <t>AKB:[0242690 - Executive Incentive Accrual]</t>
  </si>
  <si>
    <t>AKC:[0242797 - NQ Pension Current FPC SERP/ND]</t>
  </si>
  <si>
    <t>AKD:[0242803 - Deferred Rent]</t>
  </si>
  <si>
    <t>AKE:[0242890 - Deferred Rev Pay - Fuel]</t>
  </si>
  <si>
    <t>AKF:[0242897 - NC Pension Liability - FAS 87]</t>
  </si>
  <si>
    <t>AKG:[0242898 - OPEB Current Liability]</t>
  </si>
  <si>
    <t>AKH:[0242899 - FAS 112 Currently Liability]</t>
  </si>
  <si>
    <t>AKI:[0242988 - Reg Liability Current]</t>
  </si>
  <si>
    <t>AKJ:[0242997 - Misc. Liab - FAS 87 NQ]</t>
  </si>
  <si>
    <t>AKK:[0242999 - Misc Liab - FAS 112]</t>
  </si>
  <si>
    <t xml:space="preserve">     AKL:[242 Subtotal]</t>
  </si>
  <si>
    <t>AKM:[]</t>
  </si>
  <si>
    <t>AKN:[FERC 243: Obligations Under Capital Leases-Current]</t>
  </si>
  <si>
    <t>AKO:[0243105 - Current Portion of Cap Lease Obligation]</t>
  </si>
  <si>
    <t>AKP:[0243106 - Cap Lease Current SPHQ]</t>
  </si>
  <si>
    <t>AKQ:[0243107 - Cap Lease Current SH]</t>
  </si>
  <si>
    <t>AJC:[0242175 - Curr Operating Lease Oblig]</t>
  </si>
  <si>
    <t xml:space="preserve">     AKR:[243 Subtotal]</t>
  </si>
  <si>
    <t>AKS:[]</t>
  </si>
  <si>
    <t>AKT:[FERC 244: Derivatives Instrument Liabilities]</t>
  </si>
  <si>
    <t>AKU:[0244005 - Derivative Instr - Regulatory ST]</t>
  </si>
  <si>
    <t>AKV:[0244006 - Derivative Instr - Regulatory LT]</t>
  </si>
  <si>
    <t>AKW:[0244007 - Accrued Interest Exp-Swaps-Reg]</t>
  </si>
  <si>
    <t>AKX:[0244010 - NDTF Derivative Options]</t>
  </si>
  <si>
    <t>AKY:[244 Subtotal]</t>
  </si>
  <si>
    <t>AKZ:[]</t>
  </si>
  <si>
    <t>ALA:[]</t>
  </si>
  <si>
    <t>ALB:[FERC 245: Derivatives Instrument Liabilities-Hedges]</t>
  </si>
  <si>
    <t>ALC:[0245001 - 3rd Party Derivative Liability Current]</t>
  </si>
  <si>
    <t>ALD:[0245002 - 3rd Party Derivative Liability Noncurren]</t>
  </si>
  <si>
    <t xml:space="preserve">     ALE:[245 Subtotal]</t>
  </si>
  <si>
    <t>ALF:[]</t>
  </si>
  <si>
    <t>ALG:[FERC 252: Customer Advances for Construction]</t>
  </si>
  <si>
    <t>ALH:[0252001 - Cust Adv For Construction]</t>
  </si>
  <si>
    <t>ALI:[0252120 - Reserve Capacity]</t>
  </si>
  <si>
    <t>ALJ:[0252400 - Customer Advances ST]</t>
  </si>
  <si>
    <t>ZV:[0224045 - FERC Interconnect Liability]</t>
  </si>
  <si>
    <t xml:space="preserve">     ALK:[252 Subtotal]</t>
  </si>
  <si>
    <t>ALM:[FERC 253: Other Deferred Credits]</t>
  </si>
  <si>
    <t>ALN:[0253008 - Pole Attach - Deferred Revenue]</t>
  </si>
  <si>
    <t>ALO:[0253035 - Misc Def Cr - Genl Acctg]</t>
  </si>
  <si>
    <t>ALP:[0253037 - LT Liab - Current Portion]</t>
  </si>
  <si>
    <t>ALQ:[0253039 - Deferred Revenue]</t>
  </si>
  <si>
    <t>ALR:[0253043 - OPEB - FAS 106 Grantor Trust]</t>
  </si>
  <si>
    <t>ALS:[0253049 - Int on Tax Deficiency - LT Liab]</t>
  </si>
  <si>
    <t>ALT:[0253053 - OTH DEF Credit - Smart Grid]</t>
  </si>
  <si>
    <t>ALU:[0253062 - Long Term Def Rev-OL]</t>
  </si>
  <si>
    <t>ALV:[0253070 - Reserve - MGP Sites]</t>
  </si>
  <si>
    <t>ALW:[0253082 - OTH DEFER CR MISCELLANEOUS]</t>
  </si>
  <si>
    <t>ALX:[0253084 - IRU INDEMNIFICATION -LT]</t>
  </si>
  <si>
    <t>ALY:[0253085 - Other Long Term Liabilities]</t>
  </si>
  <si>
    <t>AMA:[2531006 - Defr Cr - A/R A/P Elim Diff]</t>
  </si>
  <si>
    <t>AMB:[2531008 - Defr Cr - Other Bal Sheet Elim Diff]</t>
  </si>
  <si>
    <t>AMC:[0253400 - BARTOW LTSA]</t>
  </si>
  <si>
    <t>AMD:[0253401 - HINES LTSA]</t>
  </si>
  <si>
    <t>AME:[0253403 - Citrus County LTSA Def Liab]</t>
  </si>
  <si>
    <t>AMF:[0253620 - SCHM Executive Savings Pln-Stk]</t>
  </si>
  <si>
    <t>AMG:[0253630 - Schm Exec Cash Bal Plan]</t>
  </si>
  <si>
    <t>AMH:[0253690 - Pension Deferred Credits]</t>
  </si>
  <si>
    <t>AMI:[0253890 - SCHM Tax &amp; S/L for Surplus Mat'l]</t>
  </si>
  <si>
    <t>AMJ:[0253910 - Pole Attach - Advance Billing]</t>
  </si>
  <si>
    <t>AMK:[0253920 - Other Deferred Credits]</t>
  </si>
  <si>
    <t>AML:[0253955 - Short-Term Guarantee Obligations]</t>
  </si>
  <si>
    <t xml:space="preserve">     AMM:[253 Subtotal]</t>
  </si>
  <si>
    <t>AMN:[]</t>
  </si>
  <si>
    <t>AMO:[FERC 254: Other Regulatory Liabilities]</t>
  </si>
  <si>
    <t>AMP:[0254002 - Interest Rate Swap Reg Liability]</t>
  </si>
  <si>
    <t>AMQ:[0254015 - Reg Liab MTM Fuel ST]</t>
  </si>
  <si>
    <t>AMR:[0254016 - AUCTIONED S02 ALLOWANCE]</t>
  </si>
  <si>
    <t>AMS:[0254020 - Auctioned S02 Allowance]</t>
  </si>
  <si>
    <t>AMT:[0254024 - Def CR3 Liab - Depr &amp; Prop Tax]</t>
  </si>
  <si>
    <t>AMU:[0254031 - CR4&amp;5 Accelerated Depreciation]</t>
  </si>
  <si>
    <t>AMV:[0254036 - Regulatory  Liability - Excess Fed ADIT]</t>
  </si>
  <si>
    <t>AMW:[0254038 - Excess ADIT Grossup LT]</t>
  </si>
  <si>
    <t>AMX:[0254087 - Regulatory Liability - CR 4&amp;5 Amort.]</t>
  </si>
  <si>
    <t>AMY:[02540XX - Regulatory Liability - OATT FIT]</t>
  </si>
  <si>
    <t>AMZ:[0254100 - Regulatory Liablility - Inc Tax]</t>
  </si>
  <si>
    <t>ANA:[0254101 - Deferred Regulatory Liability]</t>
  </si>
  <si>
    <t>ANB:[0254250 - NC REC Liability - Retail]</t>
  </si>
  <si>
    <t>ANC:[0254310 - Deferred Fuel Settlements]</t>
  </si>
  <si>
    <t>ANE:[0254311 - Deferred Fuel Revenue]</t>
  </si>
  <si>
    <t>ANF:[0254312 - Deferred GPIF - Reg Liab Fuel]</t>
  </si>
  <si>
    <t>ANG:[0254313 - Deferred Capacity - Florida Re]</t>
  </si>
  <si>
    <t>ANH:[0254314 - Deferred Levy - NCRC]</t>
  </si>
  <si>
    <t>ANI:[0254315 - Deferred CR3 - NCRC]</t>
  </si>
  <si>
    <t>ANJ:[0254316 - Deferred Energy Conservation]</t>
  </si>
  <si>
    <t>ANK:[0254317 - Deferred Environmental Cost Recovery]</t>
  </si>
  <si>
    <t>ANL:[0254318 - Deferred Property Gains/Losses - FL]</t>
  </si>
  <si>
    <t>ANM:[0254320 - Deferred Capacity Curr Yr]</t>
  </si>
  <si>
    <t>ANN:[0254321 - Deferred Capacity - Prior Yr]</t>
  </si>
  <si>
    <t>ANO:[0254401 - DSM Energy Efficiency]</t>
  </si>
  <si>
    <t>ANP:[0254402 - SC Historical DSM]</t>
  </si>
  <si>
    <t>ANQ:[0254689 - Reg Liability - OPEB Medical]</t>
  </si>
  <si>
    <t>ANR:[0254690 - Reg Liability - OPEB Life]</t>
  </si>
  <si>
    <t>ANS:[0254800 - Reg Liability MTM Fuel LT]</t>
  </si>
  <si>
    <t>ANT:[0254914 - NDT - Qual - Unreal Gains]</t>
  </si>
  <si>
    <t>ANU:[0254980 - Open Interest Rate Swap Cur Reg Liab]</t>
  </si>
  <si>
    <t>ANV:[0254988 - Current Regulatory Liabilities ("Excess Fed ADIT")]</t>
  </si>
  <si>
    <t>ANW:[0254991 - Aro Reg Liab - Book Depr]</t>
  </si>
  <si>
    <t>ANX:[0254999 - Reg Liab COR reclass from A/D]</t>
  </si>
  <si>
    <t xml:space="preserve">     ANY:[254 Subtotal]</t>
  </si>
  <si>
    <t>ANZ:[]</t>
  </si>
  <si>
    <t>AOA:[FERC 255: Accumulated Deferred Investment Tax Credits]</t>
  </si>
  <si>
    <t>AOB:[0255000 - Accum Def Inv Tax Credits]</t>
  </si>
  <si>
    <t xml:space="preserve">     AOC:[255 Subtotal]</t>
  </si>
  <si>
    <t>AOD:[]</t>
  </si>
  <si>
    <t>AOE:[FERC 281: Accumulated Deferred Income Taxes - Accelerated Amort Property]</t>
  </si>
  <si>
    <t>AOF:[0281200 - Deferred Federal Income Tax]</t>
  </si>
  <si>
    <t>AOG:[0281201 - Deferred State Income Tax]</t>
  </si>
  <si>
    <t>AOH:[0281300 - Deferred FIT - Current]</t>
  </si>
  <si>
    <t>AOI:[0281301 - Deferred SIT - Current]</t>
  </si>
  <si>
    <t xml:space="preserve">     AOJ:[281 Subtotal]</t>
  </si>
  <si>
    <t>AOK:[]</t>
  </si>
  <si>
    <t>AOL:[FERC 282: Accumulated Deferred Income Taxes - Other Property]</t>
  </si>
  <si>
    <t>AOM:[0282005 - LT FIN48 Noncur Prop DTL - FED]</t>
  </si>
  <si>
    <t>AON:[0282006 - LT FIN48 Noncur Prop DTL - FL]</t>
  </si>
  <si>
    <t>AOO:[0282100 - Adit: PpandE: Federal Taxes]</t>
  </si>
  <si>
    <t>AOP:[0282101 - Adit: PpandE: State Taxes]</t>
  </si>
  <si>
    <t>AOQ:[0282103 - LT Def tax liability: state-282]</t>
  </si>
  <si>
    <t>AOS:[0282104 - LT Def tax liability - Fed(282)]</t>
  </si>
  <si>
    <t xml:space="preserve">     AOT:[282 Subtotal]</t>
  </si>
  <si>
    <t>AOU:[]</t>
  </si>
  <si>
    <t>AOV:[FERC 283: Accumulated Deferred Income Taxes - Other]</t>
  </si>
  <si>
    <t>AOW:[0283011 - Current Portion DIT]</t>
  </si>
  <si>
    <t>AOX:[0283012 - Current Portion - DSIT]</t>
  </si>
  <si>
    <t>AOY:[0283013 - Current DTL - FED]</t>
  </si>
  <si>
    <t>AOZ:[0283014 - Current DTL - FL]</t>
  </si>
  <si>
    <t>APA:[0283100 - Adit: Other: Federal Taxes]</t>
  </si>
  <si>
    <t>APB:[0283101 - Adit: Other: State Taxes]</t>
  </si>
  <si>
    <t>APC:[0283102 - LT Def tax liability: Fed-283]</t>
  </si>
  <si>
    <t>APD:[0283103 - LT Def tax liability: state-283]</t>
  </si>
  <si>
    <t xml:space="preserve">     APE:[283 Subtotal]</t>
  </si>
  <si>
    <t>APF:[]</t>
  </si>
  <si>
    <t>APG:[EndMethodCalls]</t>
  </si>
  <si>
    <t>API:[Total Liabilities]</t>
  </si>
  <si>
    <t>APJ:[]</t>
  </si>
  <si>
    <t>APK:[Assets - Liabilities]</t>
  </si>
  <si>
    <t>APL:[if]</t>
  </si>
  <si>
    <t>APM:[Difference]</t>
  </si>
  <si>
    <t>APN:[end if]</t>
  </si>
  <si>
    <t>APO:[]</t>
  </si>
  <si>
    <t>APP:[]</t>
  </si>
  <si>
    <t>APQ:[Reconciliation:]</t>
  </si>
  <si>
    <t>APR:[]</t>
  </si>
  <si>
    <t>APS:[Total Assets (Published Financial Model BS)]</t>
  </si>
  <si>
    <t>APT:[Total Liabilities (Published Financial Model BS)]</t>
  </si>
  <si>
    <t>APV:[Actuals:]</t>
  </si>
  <si>
    <t>APW:[if]</t>
  </si>
  <si>
    <t>APX:[Total Assets (Sum Here)]</t>
  </si>
  <si>
    <t>APY:[Total Assets (Published Account Details)]</t>
  </si>
  <si>
    <t xml:space="preserve">     APZ:[Variance]</t>
  </si>
  <si>
    <t>AQB:[Total Liabilities (Sum Here)]</t>
  </si>
  <si>
    <t>AQC:[Total Liabilities (Published Account Details)]</t>
  </si>
  <si>
    <t xml:space="preserve">     AQD:[Variance]</t>
  </si>
  <si>
    <t>AQE:[Forecast Activity:]</t>
  </si>
  <si>
    <t>AQF:[else]</t>
  </si>
  <si>
    <t>AQG:[Total Assets (previous ending)]</t>
  </si>
  <si>
    <t>AQH:[Total Assets (Above)(Change)]</t>
  </si>
  <si>
    <t>AQI:[Total Assets (Published Financial Model BS)(Change)]</t>
  </si>
  <si>
    <t xml:space="preserve">     AQJ:[Variance]</t>
  </si>
  <si>
    <t>AQK:[]</t>
  </si>
  <si>
    <t>AQL:[Total Liabilities (previous ending)]</t>
  </si>
  <si>
    <t>AQM:[Total Liabilities (Above)(Change)]</t>
  </si>
  <si>
    <t>AQN:[Total Liabilities (Published Financial Model BS)(Change)]</t>
  </si>
  <si>
    <t xml:space="preserve">     AQO:[Variance]</t>
  </si>
  <si>
    <t>AQP:[end if]</t>
  </si>
  <si>
    <t>AQQ:[Total Assets (Sum Here)]</t>
  </si>
  <si>
    <t>AQR:[Total Assets (Published Source Data)]</t>
  </si>
  <si>
    <t xml:space="preserve">     AQS:[Variance]</t>
  </si>
  <si>
    <t>AQT:[]</t>
  </si>
  <si>
    <t>AQU:[if]</t>
  </si>
  <si>
    <t xml:space="preserve">          AQV:[(-) 0108301 - Accum Depreciation COR (Model= Liability)]</t>
  </si>
  <si>
    <t xml:space="preserve">          AQW:[(-) 0190001 - Adit: Prepaid: Federal Taxes (Model= Liability)]</t>
  </si>
  <si>
    <t xml:space="preserve">          AQX:[(-) 0190002 - Adit: Prepaid: State Taxes (Model= Liability)]</t>
  </si>
  <si>
    <t xml:space="preserve">          AQY:[(+) 0254100 - Regulatory Liablility - Inc Tax (Model= Asset)]</t>
  </si>
  <si>
    <t xml:space="preserve">               AQZ:[Unexplained (Actuals)]</t>
  </si>
  <si>
    <t>ARA:[else]</t>
  </si>
  <si>
    <t xml:space="preserve">               ARD:[Unexplained]</t>
  </si>
  <si>
    <t>ARE:[]</t>
  </si>
  <si>
    <t>ARF:[]</t>
  </si>
  <si>
    <t>ARG:[Total Liabilities (Sum Here)]</t>
  </si>
  <si>
    <t>ARH:[Total Liabilities (Published Source Data)]</t>
  </si>
  <si>
    <t xml:space="preserve">     ARI:[Variance]</t>
  </si>
  <si>
    <t>ARJ:[if]</t>
  </si>
  <si>
    <t xml:space="preserve">          ARK:[(+) 0108301 - Accum Depreciation COR (Model= Liability)]</t>
  </si>
  <si>
    <t xml:space="preserve">          ARL:[(+) 0190001 - Adit: Prepaid: Federal Taxes (Model= Liability)]</t>
  </si>
  <si>
    <t xml:space="preserve">          ARM:[(+) 0190002 - Adit: Prepaid: State Taxes (Model= Liability)]</t>
  </si>
  <si>
    <t xml:space="preserve">          ARN:[(-) 0254100 - Regulatory Liablility - Inc Tax (Model= Asset)]</t>
  </si>
  <si>
    <t xml:space="preserve">          ARO:[(-) 0439300 - ADJUST TO R/E]</t>
  </si>
  <si>
    <t xml:space="preserve">          ARP:[(-) 0438110 - Subs Dividend Declared]</t>
  </si>
  <si>
    <t>ARR:[end if]</t>
  </si>
  <si>
    <t>ART:[]</t>
  </si>
  <si>
    <t>ARU:[Asset-Liability Variance (rounded)]</t>
  </si>
  <si>
    <t>ARV:[Unexplained Asset Variance (rounded)]</t>
  </si>
  <si>
    <t>ARX:[Highlight cell if any variance]</t>
  </si>
  <si>
    <t>ARY:[Highlight report if any variance]</t>
  </si>
  <si>
    <t>ARZ:[end if]</t>
  </si>
  <si>
    <t>ASA:[]</t>
  </si>
  <si>
    <t>ASB:[Unexplained Liability Variance (rounded)]</t>
  </si>
  <si>
    <t>ASC:[if]</t>
  </si>
  <si>
    <t>ASD:[Highlight cell if any variance]</t>
  </si>
  <si>
    <t>ASE:[Highlight report if any variance]</t>
  </si>
  <si>
    <t>ASF:[end if]</t>
  </si>
  <si>
    <t>ASH:[end if]</t>
  </si>
  <si>
    <t>ASI:[]</t>
  </si>
  <si>
    <t>ASJ:[end if]</t>
  </si>
  <si>
    <t>ASK:[Working Capital:]</t>
  </si>
  <si>
    <t>ASL:[Working Capital Assets]</t>
  </si>
  <si>
    <t>ASM:[Working Capital Liabilities]</t>
  </si>
  <si>
    <t xml:space="preserve">     ASN:[Total Working Capital]</t>
  </si>
  <si>
    <t>ASO:[Rate Base]</t>
  </si>
  <si>
    <t>ASP:[EPIS]</t>
  </si>
  <si>
    <t>ASQ:[Acc. Depreciation]</t>
  </si>
  <si>
    <t>ASR:[PHFU]</t>
  </si>
  <si>
    <t>ASS:[CWIP]</t>
  </si>
  <si>
    <t>AST:[Working Capital]</t>
  </si>
  <si>
    <t xml:space="preserve">     ASU:[Total Rate Base]</t>
  </si>
  <si>
    <t>ASV:[Capital Structure]</t>
  </si>
  <si>
    <t>ASW:[Common Equity]</t>
  </si>
  <si>
    <t>ASX:[Long-Term Debt]</t>
  </si>
  <si>
    <t>ASY:[Short-Term Debt]</t>
  </si>
  <si>
    <t>ASZ:[Current Portion of LT Debt]</t>
  </si>
  <si>
    <t>ATA:[Customer Deposits]</t>
  </si>
  <si>
    <t>ATB:[ITC]</t>
  </si>
  <si>
    <t>ATC:[Deferred Income Taxes]</t>
  </si>
  <si>
    <t>ATD:[Excess Deferred Tax Liability]</t>
  </si>
  <si>
    <t>ATE:[FAS 109 DIT]</t>
  </si>
  <si>
    <t xml:space="preserve">     ATF:[Total Capital Structure]</t>
  </si>
  <si>
    <t>ATG:[]</t>
  </si>
  <si>
    <t>ATH:[]</t>
  </si>
  <si>
    <t>ATI:[]</t>
  </si>
  <si>
    <t>ATJ:[]</t>
  </si>
  <si>
    <t>DOCKET NO. 20240025-EI</t>
  </si>
  <si>
    <t>Year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</si>
</sst>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000_)"/>
    <numFmt numFmtId="165" formatCode="&quot;$&quot;\ #,##0_);\(&quot;$&quot;\ #,##0\)"/>
    <numFmt numFmtId="166" formatCode="#,##0_);[Red]\(#,##0\);&quot; &quot;"/>
    <numFmt numFmtId="167" formatCode="_(* #,##0_);_(* \(#,##0\);_(* &quot;-&quot;??_);_(@_)"/>
    <numFmt numFmtId="168" formatCode="0.\ "/>
    <numFmt numFmtId="169" formatCode="0.\ \ "/>
    <numFmt numFmtId="170" formatCode="0_);\(0\)"/>
  </numFmts>
  <fonts count="34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u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3333FF"/>
      <name val="Calibri"/>
      <family val="2"/>
      <scheme val="minor"/>
    </font>
    <font>
      <sz val="11"/>
      <color rgb="FF240CB4"/>
      <name val="Calibri"/>
      <family val="2"/>
      <scheme val="minor"/>
    </font>
    <font>
      <sz val="10"/>
      <color rgb="FF000000"/>
      <name val="Times New Roman"/>
      <family val="1"/>
    </font>
    <font>
      <sz val="8"/>
      <name val="Times New Roman"/>
      <family val="1"/>
    </font>
    <font>
      <b/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u/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4">
    <xf numFmtId="0" fontId="0" fillId="0" borderId="0"/>
    <xf numFmtId="0" fontId="11" fillId="0" borderId="0"/>
    <xf numFmtId="0" fontId="15" fillId="0" borderId="0"/>
    <xf numFmtId="0" fontId="11" fillId="0" borderId="0"/>
    <xf numFmtId="0" fontId="10" fillId="0" borderId="0"/>
    <xf numFmtId="43" fontId="21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15" fillId="0" borderId="0"/>
    <xf numFmtId="0" fontId="21" fillId="0" borderId="0"/>
    <xf numFmtId="0" fontId="28" fillId="0" borderId="0"/>
    <xf numFmtId="0" fontId="5" fillId="0" borderId="0"/>
    <xf numFmtId="0" fontId="5" fillId="0" borderId="0"/>
    <xf numFmtId="0" fontId="15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21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147">
    <xf numFmtId="0" fontId="0" fillId="0" borderId="0" xfId="0"/>
    <xf numFmtId="0" fontId="12" fillId="0" borderId="0" xfId="0" applyFont="1"/>
    <xf numFmtId="0" fontId="13" fillId="0" borderId="0" xfId="1" applyFont="1"/>
    <xf numFmtId="0" fontId="14" fillId="0" borderId="1" xfId="0" applyFont="1" applyBorder="1"/>
    <xf numFmtId="0" fontId="12" fillId="0" borderId="0" xfId="0" applyFont="1" applyAlignment="1">
      <alignment horizontal="right"/>
    </xf>
    <xf numFmtId="0" fontId="13" fillId="0" borderId="0" xfId="1" applyFont="1" applyAlignment="1">
      <alignment horizontal="left"/>
    </xf>
    <xf numFmtId="0" fontId="16" fillId="0" borderId="0" xfId="2" applyFont="1" applyAlignment="1">
      <alignment horizontal="right"/>
    </xf>
    <xf numFmtId="0" fontId="17" fillId="0" borderId="0" xfId="2" applyFont="1"/>
    <xf numFmtId="14" fontId="13" fillId="0" borderId="0" xfId="1" applyNumberFormat="1" applyFont="1"/>
    <xf numFmtId="0" fontId="17" fillId="0" borderId="1" xfId="1" applyFont="1" applyBorder="1" applyAlignment="1">
      <alignment horizontal="fill" vertical="center"/>
    </xf>
    <xf numFmtId="0" fontId="13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1" xfId="1" quotePrefix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3" fontId="17" fillId="0" borderId="0" xfId="0" applyNumberFormat="1" applyFont="1" applyAlignment="1">
      <alignment vertical="center"/>
    </xf>
    <xf numFmtId="0" fontId="13" fillId="0" borderId="0" xfId="3" applyFont="1" applyAlignment="1">
      <alignment horizontal="center"/>
    </xf>
    <xf numFmtId="0" fontId="13" fillId="0" borderId="0" xfId="3" applyFont="1"/>
    <xf numFmtId="0" fontId="17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2" fillId="0" borderId="1" xfId="0" applyFont="1" applyBorder="1" applyAlignment="1">
      <alignment vertical="top" wrapText="1"/>
    </xf>
    <xf numFmtId="49" fontId="17" fillId="0" borderId="0" xfId="0" applyNumberFormat="1" applyFont="1" applyAlignment="1">
      <alignment vertical="center"/>
    </xf>
    <xf numFmtId="49" fontId="17" fillId="0" borderId="0" xfId="0" quotePrefix="1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0" fontId="17" fillId="0" borderId="1" xfId="2" applyFont="1" applyBorder="1"/>
    <xf numFmtId="0" fontId="13" fillId="0" borderId="1" xfId="1" applyFont="1" applyBorder="1"/>
    <xf numFmtId="0" fontId="12" fillId="0" borderId="0" xfId="0" applyFont="1" applyAlignment="1">
      <alignment vertical="top" wrapText="1"/>
    </xf>
    <xf numFmtId="0" fontId="17" fillId="0" borderId="0" xfId="1" quotePrefix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14" fontId="17" fillId="0" borderId="0" xfId="2" applyNumberFormat="1" applyFont="1" applyAlignment="1">
      <alignment horizontal="left"/>
    </xf>
    <xf numFmtId="3" fontId="13" fillId="0" borderId="0" xfId="1" applyNumberFormat="1" applyFont="1"/>
    <xf numFmtId="37" fontId="13" fillId="0" borderId="0" xfId="1" applyNumberFormat="1" applyFont="1"/>
    <xf numFmtId="0" fontId="13" fillId="0" borderId="0" xfId="1" applyFont="1" applyAlignment="1">
      <alignment horizontal="left" vertical="center" indent="1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left" indent="1"/>
    </xf>
    <xf numFmtId="0" fontId="17" fillId="0" borderId="0" xfId="0" applyFont="1" applyAlignment="1">
      <alignment horizontal="left" vertical="center" indent="1"/>
    </xf>
    <xf numFmtId="0" fontId="12" fillId="0" borderId="0" xfId="0" applyFont="1" applyAlignment="1">
      <alignment horizontal="center"/>
    </xf>
    <xf numFmtId="164" fontId="17" fillId="0" borderId="0" xfId="0" applyNumberFormat="1" applyFont="1" applyAlignment="1">
      <alignment vertical="center"/>
    </xf>
    <xf numFmtId="14" fontId="17" fillId="0" borderId="0" xfId="0" applyNumberFormat="1" applyFont="1" applyAlignment="1">
      <alignment vertical="center"/>
    </xf>
    <xf numFmtId="37" fontId="17" fillId="0" borderId="0" xfId="0" applyNumberFormat="1" applyFont="1" applyAlignment="1">
      <alignment vertical="center"/>
    </xf>
    <xf numFmtId="165" fontId="17" fillId="0" borderId="0" xfId="0" applyNumberFormat="1" applyFont="1" applyAlignment="1">
      <alignment vertical="center"/>
    </xf>
    <xf numFmtId="37" fontId="17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167" fontId="17" fillId="0" borderId="0" xfId="5" applyNumberFormat="1" applyFont="1" applyFill="1" applyBorder="1" applyAlignment="1" applyProtection="1">
      <alignment vertical="center"/>
    </xf>
    <xf numFmtId="167" fontId="13" fillId="0" borderId="0" xfId="5" applyNumberFormat="1" applyFont="1" applyFill="1" applyBorder="1" applyAlignment="1">
      <alignment vertical="center"/>
    </xf>
    <xf numFmtId="167" fontId="13" fillId="0" borderId="0" xfId="5" applyNumberFormat="1" applyFont="1" applyFill="1" applyBorder="1"/>
    <xf numFmtId="167" fontId="13" fillId="0" borderId="3" xfId="5" applyNumberFormat="1" applyFont="1" applyFill="1" applyBorder="1"/>
    <xf numFmtId="167" fontId="13" fillId="0" borderId="0" xfId="5" applyNumberFormat="1" applyFont="1" applyFill="1"/>
    <xf numFmtId="167" fontId="13" fillId="0" borderId="4" xfId="5" applyNumberFormat="1" applyFont="1" applyFill="1" applyBorder="1"/>
    <xf numFmtId="0" fontId="12" fillId="0" borderId="0" xfId="0" applyFont="1" applyAlignment="1">
      <alignment horizontal="center" wrapText="1"/>
    </xf>
    <xf numFmtId="167" fontId="13" fillId="0" borderId="2" xfId="5" applyNumberFormat="1" applyFont="1" applyFill="1" applyBorder="1"/>
    <xf numFmtId="167" fontId="17" fillId="0" borderId="1" xfId="5" quotePrefix="1" applyNumberFormat="1" applyFont="1" applyBorder="1" applyAlignment="1">
      <alignment horizontal="center" vertical="center"/>
    </xf>
    <xf numFmtId="167" fontId="17" fillId="0" borderId="0" xfId="5" applyNumberFormat="1" applyFont="1" applyAlignment="1" applyProtection="1">
      <alignment vertical="center"/>
    </xf>
    <xf numFmtId="167" fontId="17" fillId="0" borderId="0" xfId="5" applyNumberFormat="1" applyFont="1" applyBorder="1" applyAlignment="1" applyProtection="1">
      <alignment vertical="center"/>
    </xf>
    <xf numFmtId="167" fontId="13" fillId="0" borderId="0" xfId="5" applyNumberFormat="1" applyFont="1" applyBorder="1" applyAlignment="1">
      <alignment vertical="center"/>
    </xf>
    <xf numFmtId="167" fontId="13" fillId="0" borderId="0" xfId="5" applyNumberFormat="1" applyFont="1" applyBorder="1"/>
    <xf numFmtId="167" fontId="13" fillId="0" borderId="0" xfId="5" applyNumberFormat="1" applyFont="1"/>
    <xf numFmtId="168" fontId="23" fillId="0" borderId="0" xfId="11" applyNumberFormat="1" applyFont="1"/>
    <xf numFmtId="0" fontId="23" fillId="0" borderId="0" xfId="11" applyFont="1"/>
    <xf numFmtId="0" fontId="21" fillId="0" borderId="0" xfId="11"/>
    <xf numFmtId="0" fontId="24" fillId="0" borderId="0" xfId="11" applyFont="1" applyAlignment="1">
      <alignment horizontal="center"/>
    </xf>
    <xf numFmtId="169" fontId="23" fillId="0" borderId="0" xfId="11" applyNumberFormat="1" applyFont="1"/>
    <xf numFmtId="0" fontId="24" fillId="0" borderId="1" xfId="11" applyFont="1" applyBorder="1"/>
    <xf numFmtId="0" fontId="23" fillId="0" borderId="1" xfId="11" applyFont="1" applyBorder="1"/>
    <xf numFmtId="0" fontId="21" fillId="0" borderId="1" xfId="11" applyBorder="1"/>
    <xf numFmtId="14" fontId="26" fillId="0" borderId="0" xfId="11" applyNumberFormat="1" applyFont="1"/>
    <xf numFmtId="169" fontId="24" fillId="0" borderId="0" xfId="11" applyNumberFormat="1" applyFont="1"/>
    <xf numFmtId="0" fontId="23" fillId="0" borderId="0" xfId="11" applyFont="1" applyAlignment="1">
      <alignment horizontal="right"/>
    </xf>
    <xf numFmtId="0" fontId="23" fillId="0" borderId="0" xfId="11" applyFont="1" applyAlignment="1">
      <alignment horizontal="left"/>
    </xf>
    <xf numFmtId="0" fontId="23" fillId="0" borderId="0" xfId="11" applyFont="1" applyAlignment="1">
      <alignment horizontal="center"/>
    </xf>
    <xf numFmtId="0" fontId="28" fillId="0" borderId="0" xfId="12"/>
    <xf numFmtId="14" fontId="17" fillId="0" borderId="1" xfId="2" applyNumberFormat="1" applyFont="1" applyBorder="1" applyAlignment="1">
      <alignment horizontal="right"/>
    </xf>
    <xf numFmtId="167" fontId="13" fillId="0" borderId="2" xfId="5" applyNumberFormat="1" applyFont="1" applyFill="1" applyBorder="1" applyAlignment="1">
      <alignment vertical="center"/>
    </xf>
    <xf numFmtId="167" fontId="17" fillId="0" borderId="2" xfId="5" applyNumberFormat="1" applyFont="1" applyFill="1" applyBorder="1" applyAlignment="1" applyProtection="1">
      <alignment vertical="center"/>
    </xf>
    <xf numFmtId="170" fontId="17" fillId="0" borderId="0" xfId="15" applyNumberFormat="1" applyFont="1" applyAlignment="1">
      <alignment horizontal="center" wrapText="1"/>
    </xf>
    <xf numFmtId="167" fontId="13" fillId="0" borderId="5" xfId="5" applyNumberFormat="1" applyFont="1" applyFill="1" applyBorder="1"/>
    <xf numFmtId="167" fontId="17" fillId="0" borderId="0" xfId="18" applyNumberFormat="1" applyFont="1" applyFill="1" applyBorder="1"/>
    <xf numFmtId="14" fontId="26" fillId="0" borderId="0" xfId="19" applyNumberFormat="1" applyFont="1"/>
    <xf numFmtId="0" fontId="23" fillId="0" borderId="0" xfId="19" applyFont="1"/>
    <xf numFmtId="0" fontId="27" fillId="0" borderId="0" xfId="19" applyFont="1"/>
    <xf numFmtId="14" fontId="26" fillId="0" borderId="0" xfId="19" applyNumberFormat="1" applyFont="1" applyAlignment="1">
      <alignment horizontal="center"/>
    </xf>
    <xf numFmtId="49" fontId="18" fillId="0" borderId="0" xfId="20" applyNumberFormat="1" applyFont="1" applyAlignment="1">
      <alignment horizontal="left" wrapText="1"/>
    </xf>
    <xf numFmtId="49" fontId="18" fillId="0" borderId="0" xfId="20" applyNumberFormat="1" applyFont="1" applyAlignment="1">
      <alignment horizontal="right" wrapText="1"/>
    </xf>
    <xf numFmtId="166" fontId="30" fillId="0" borderId="0" xfId="20" applyNumberFormat="1" applyFont="1" applyAlignment="1">
      <alignment horizontal="left"/>
    </xf>
    <xf numFmtId="166" fontId="18" fillId="0" borderId="0" xfId="20" applyNumberFormat="1" applyFont="1" applyAlignment="1">
      <alignment horizontal="right"/>
    </xf>
    <xf numFmtId="166" fontId="18" fillId="0" borderId="0" xfId="20" applyNumberFormat="1" applyFont="1" applyAlignment="1">
      <alignment horizontal="left"/>
    </xf>
    <xf numFmtId="166" fontId="19" fillId="0" borderId="0" xfId="20" applyNumberFormat="1" applyFont="1" applyAlignment="1">
      <alignment horizontal="left"/>
    </xf>
    <xf numFmtId="166" fontId="18" fillId="0" borderId="2" xfId="20" applyNumberFormat="1" applyFont="1" applyBorder="1" applyAlignment="1">
      <alignment horizontal="right"/>
    </xf>
    <xf numFmtId="166" fontId="18" fillId="4" borderId="0" xfId="20" applyNumberFormat="1" applyFont="1" applyFill="1" applyAlignment="1">
      <alignment horizontal="left"/>
    </xf>
    <xf numFmtId="166" fontId="20" fillId="0" borderId="0" xfId="20" applyNumberFormat="1" applyFont="1" applyAlignment="1">
      <alignment horizontal="left"/>
    </xf>
    <xf numFmtId="166" fontId="30" fillId="0" borderId="3" xfId="20" applyNumberFormat="1" applyFont="1" applyBorder="1" applyAlignment="1">
      <alignment horizontal="right"/>
    </xf>
    <xf numFmtId="166" fontId="18" fillId="0" borderId="3" xfId="20" applyNumberFormat="1" applyFont="1" applyBorder="1" applyAlignment="1">
      <alignment horizontal="right"/>
    </xf>
    <xf numFmtId="166" fontId="18" fillId="5" borderId="0" xfId="20" applyNumberFormat="1" applyFont="1" applyFill="1" applyAlignment="1">
      <alignment horizontal="left"/>
    </xf>
    <xf numFmtId="49" fontId="18" fillId="0" borderId="0" xfId="7" applyNumberFormat="1" applyFont="1" applyAlignment="1">
      <alignment horizontal="right" wrapText="1"/>
    </xf>
    <xf numFmtId="49" fontId="18" fillId="0" borderId="0" xfId="0" applyNumberFormat="1" applyFont="1" applyAlignment="1">
      <alignment horizontal="right" wrapText="1"/>
    </xf>
    <xf numFmtId="166" fontId="18" fillId="0" borderId="0" xfId="9" applyNumberFormat="1" applyFont="1" applyAlignment="1">
      <alignment horizontal="right"/>
    </xf>
    <xf numFmtId="166" fontId="18" fillId="2" borderId="0" xfId="9" applyNumberFormat="1" applyFont="1" applyFill="1" applyAlignment="1">
      <alignment horizontal="right"/>
    </xf>
    <xf numFmtId="166" fontId="18" fillId="0" borderId="0" xfId="0" applyNumberFormat="1" applyFont="1" applyAlignment="1">
      <alignment horizontal="right"/>
    </xf>
    <xf numFmtId="49" fontId="18" fillId="0" borderId="0" xfId="7" applyNumberFormat="1" applyFont="1" applyAlignment="1">
      <alignment horizontal="center" wrapText="1"/>
    </xf>
    <xf numFmtId="166" fontId="18" fillId="0" borderId="0" xfId="7" applyNumberFormat="1" applyFont="1" applyAlignment="1">
      <alignment horizontal="right"/>
    </xf>
    <xf numFmtId="166" fontId="19" fillId="3" borderId="0" xfId="20" applyNumberFormat="1" applyFont="1" applyFill="1" applyAlignment="1">
      <alignment horizontal="left"/>
    </xf>
    <xf numFmtId="166" fontId="18" fillId="3" borderId="2" xfId="20" applyNumberFormat="1" applyFont="1" applyFill="1" applyBorder="1" applyAlignment="1">
      <alignment horizontal="right"/>
    </xf>
    <xf numFmtId="166" fontId="18" fillId="3" borderId="0" xfId="9" applyNumberFormat="1" applyFont="1" applyFill="1" applyAlignment="1">
      <alignment horizontal="right"/>
    </xf>
    <xf numFmtId="166" fontId="18" fillId="3" borderId="0" xfId="0" applyNumberFormat="1" applyFont="1" applyFill="1" applyAlignment="1">
      <alignment horizontal="right"/>
    </xf>
    <xf numFmtId="166" fontId="18" fillId="3" borderId="0" xfId="20" applyNumberFormat="1" applyFont="1" applyFill="1" applyAlignment="1">
      <alignment horizontal="left"/>
    </xf>
    <xf numFmtId="166" fontId="18" fillId="3" borderId="0" xfId="20" applyNumberFormat="1" applyFont="1" applyFill="1" applyAlignment="1">
      <alignment horizontal="right"/>
    </xf>
    <xf numFmtId="166" fontId="20" fillId="3" borderId="0" xfId="20" applyNumberFormat="1" applyFont="1" applyFill="1" applyAlignment="1">
      <alignment horizontal="left"/>
    </xf>
    <xf numFmtId="166" fontId="30" fillId="3" borderId="3" xfId="20" applyNumberFormat="1" applyFont="1" applyFill="1" applyBorder="1" applyAlignment="1">
      <alignment horizontal="right"/>
    </xf>
    <xf numFmtId="166" fontId="18" fillId="3" borderId="0" xfId="7" applyNumberFormat="1" applyFont="1" applyFill="1" applyAlignment="1">
      <alignment horizontal="right"/>
    </xf>
    <xf numFmtId="167" fontId="31" fillId="0" borderId="0" xfId="5" applyNumberFormat="1" applyFont="1" applyFill="1"/>
    <xf numFmtId="0" fontId="32" fillId="0" borderId="0" xfId="1" applyFont="1"/>
    <xf numFmtId="166" fontId="19" fillId="6" borderId="0" xfId="20" applyNumberFormat="1" applyFont="1" applyFill="1" applyAlignment="1">
      <alignment horizontal="left"/>
    </xf>
    <xf numFmtId="166" fontId="18" fillId="6" borderId="0" xfId="20" applyNumberFormat="1" applyFont="1" applyFill="1" applyAlignment="1">
      <alignment horizontal="right"/>
    </xf>
    <xf numFmtId="166" fontId="18" fillId="6" borderId="0" xfId="7" applyNumberFormat="1" applyFont="1" applyFill="1" applyAlignment="1">
      <alignment horizontal="right"/>
    </xf>
    <xf numFmtId="166" fontId="18" fillId="6" borderId="0" xfId="9" applyNumberFormat="1" applyFont="1" applyFill="1" applyAlignment="1">
      <alignment horizontal="right"/>
    </xf>
    <xf numFmtId="166" fontId="18" fillId="6" borderId="0" xfId="0" applyNumberFormat="1" applyFont="1" applyFill="1" applyAlignment="1">
      <alignment horizontal="right"/>
    </xf>
    <xf numFmtId="49" fontId="18" fillId="0" borderId="0" xfId="23" applyNumberFormat="1" applyFont="1" applyAlignment="1">
      <alignment horizontal="left" wrapText="1"/>
    </xf>
    <xf numFmtId="49" fontId="18" fillId="0" borderId="0" xfId="23" applyNumberFormat="1" applyFont="1" applyAlignment="1">
      <alignment horizontal="right" wrapText="1"/>
    </xf>
    <xf numFmtId="166" fontId="30" fillId="0" borderId="0" xfId="23" applyNumberFormat="1" applyFont="1" applyAlignment="1">
      <alignment horizontal="left"/>
    </xf>
    <xf numFmtId="166" fontId="18" fillId="0" borderId="0" xfId="23" applyNumberFormat="1" applyFont="1" applyAlignment="1">
      <alignment horizontal="right"/>
    </xf>
    <xf numFmtId="166" fontId="18" fillId="0" borderId="0" xfId="23" applyNumberFormat="1" applyFont="1" applyAlignment="1">
      <alignment horizontal="left"/>
    </xf>
    <xf numFmtId="166" fontId="19" fillId="0" borderId="0" xfId="23" applyNumberFormat="1" applyFont="1" applyAlignment="1">
      <alignment horizontal="left"/>
    </xf>
    <xf numFmtId="166" fontId="18" fillId="0" borderId="2" xfId="23" applyNumberFormat="1" applyFont="1" applyBorder="1" applyAlignment="1">
      <alignment horizontal="right"/>
    </xf>
    <xf numFmtId="166" fontId="18" fillId="7" borderId="0" xfId="23" applyNumberFormat="1" applyFont="1" applyFill="1" applyAlignment="1">
      <alignment horizontal="left"/>
    </xf>
    <xf numFmtId="166" fontId="20" fillId="0" borderId="0" xfId="23" applyNumberFormat="1" applyFont="1" applyAlignment="1">
      <alignment horizontal="left"/>
    </xf>
    <xf numFmtId="166" fontId="30" fillId="0" borderId="3" xfId="23" applyNumberFormat="1" applyFont="1" applyBorder="1" applyAlignment="1">
      <alignment horizontal="right"/>
    </xf>
    <xf numFmtId="166" fontId="18" fillId="0" borderId="3" xfId="23" applyNumberFormat="1" applyFont="1" applyBorder="1" applyAlignment="1">
      <alignment horizontal="right"/>
    </xf>
    <xf numFmtId="166" fontId="18" fillId="8" borderId="0" xfId="23" applyNumberFormat="1" applyFont="1" applyFill="1" applyAlignment="1">
      <alignment horizontal="left"/>
    </xf>
    <xf numFmtId="166" fontId="18" fillId="6" borderId="2" xfId="20" applyNumberFormat="1" applyFont="1" applyFill="1" applyBorder="1" applyAlignment="1">
      <alignment horizontal="right"/>
    </xf>
    <xf numFmtId="0" fontId="12" fillId="0" borderId="2" xfId="0" applyFont="1" applyBorder="1" applyAlignment="1">
      <alignment vertical="center" wrapText="1"/>
    </xf>
    <xf numFmtId="0" fontId="12" fillId="0" borderId="0" xfId="0" quotePrefix="1" applyFont="1" applyAlignment="1">
      <alignment horizontal="center" vertical="top"/>
    </xf>
    <xf numFmtId="167" fontId="17" fillId="0" borderId="0" xfId="5" applyNumberFormat="1" applyFont="1" applyFill="1" applyBorder="1" applyAlignment="1">
      <alignment vertical="center"/>
    </xf>
    <xf numFmtId="167" fontId="13" fillId="0" borderId="0" xfId="1" applyNumberFormat="1" applyFont="1"/>
    <xf numFmtId="0" fontId="12" fillId="0" borderId="1" xfId="0" applyFont="1" applyBorder="1" applyAlignment="1">
      <alignment horizontal="left" vertical="top"/>
    </xf>
    <xf numFmtId="0" fontId="12" fillId="0" borderId="0" xfId="0" applyFont="1" applyAlignment="1">
      <alignment horizontal="centerContinuous" wrapText="1"/>
    </xf>
    <xf numFmtId="0" fontId="14" fillId="0" borderId="0" xfId="0" applyFont="1"/>
    <xf numFmtId="0" fontId="33" fillId="0" borderId="0" xfId="0" applyFont="1"/>
    <xf numFmtId="0" fontId="17" fillId="0" borderId="2" xfId="0" applyFont="1" applyBorder="1" applyAlignment="1">
      <alignment horizontal="left" vertical="center"/>
    </xf>
    <xf numFmtId="0" fontId="13" fillId="0" borderId="2" xfId="1" applyFont="1" applyBorder="1"/>
    <xf numFmtId="0" fontId="13" fillId="0" borderId="2" xfId="1" applyFont="1" applyBorder="1" applyAlignment="1">
      <alignment horizontal="left" indent="1"/>
    </xf>
    <xf numFmtId="0" fontId="13" fillId="0" borderId="0" xfId="1" applyFont="1" applyAlignment="1">
      <alignment horizontal="center"/>
    </xf>
    <xf numFmtId="0" fontId="17" fillId="0" borderId="0" xfId="2" applyFont="1" applyAlignment="1">
      <alignment horizontal="left"/>
    </xf>
    <xf numFmtId="0" fontId="12" fillId="0" borderId="2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</cellXfs>
  <cellStyles count="24">
    <cellStyle name="Comma" xfId="5" builtinId="3"/>
    <cellStyle name="Comma 2" xfId="18" xr:uid="{567F69BF-B6B1-4F45-AC68-A44660A6E555}"/>
    <cellStyle name="Comma 3" xfId="22" xr:uid="{C49B1E6A-25DE-4536-A621-BF7BF11EAA39}"/>
    <cellStyle name="Normal" xfId="0" builtinId="0"/>
    <cellStyle name="Normal 10" xfId="10" xr:uid="{B5515414-AD2E-436C-94AB-C691F81DC5F3}"/>
    <cellStyle name="Normal 11" xfId="11" xr:uid="{14C4CAD5-3740-4701-8240-44AA9AF9E379}"/>
    <cellStyle name="Normal 11 2 2" xfId="19" xr:uid="{695E6233-9190-4603-9973-F8D51C67801C}"/>
    <cellStyle name="Normal 12" xfId="21" xr:uid="{A7A77200-7FAE-49DD-AFFC-B911B5E2556C}"/>
    <cellStyle name="Normal 13" xfId="23" xr:uid="{46547C88-4776-4391-82DA-0AE80C9DDD80}"/>
    <cellStyle name="Normal 2" xfId="1" xr:uid="{A32FC16D-FFFC-4645-BEEE-31DD02BFFACB}"/>
    <cellStyle name="Normal 2 2" xfId="3" xr:uid="{5F07F80B-645C-4B9D-9810-A7CCBA6C344C}"/>
    <cellStyle name="Normal 2 2 2" xfId="8" xr:uid="{B87B3DAB-F426-4DAA-B672-9C6C8CB1008E}"/>
    <cellStyle name="Normal 2 2 2 2" xfId="13" xr:uid="{C9B3BAD3-6667-4420-9391-AFA647202172}"/>
    <cellStyle name="Normal 2 2 3" xfId="15" xr:uid="{76676406-6C89-4F84-8EFB-C516553C231C}"/>
    <cellStyle name="Normal 3" xfId="4" xr:uid="{5CAC4F22-7843-48FB-A1A9-AB4788471819}"/>
    <cellStyle name="Normal 3 2" xfId="7" xr:uid="{8F730678-5E4F-4356-BB89-AB73E26AEC4E}"/>
    <cellStyle name="Normal 4" xfId="6" xr:uid="{71E6F304-05C5-47CA-8535-124D4F87C28A}"/>
    <cellStyle name="Normal 4 2 2" xfId="17" xr:uid="{8D280AD7-58D2-44AD-BE1D-D397E00C7152}"/>
    <cellStyle name="Normal 5" xfId="2" xr:uid="{61350507-1CFF-4338-B9BD-3C8F9187E441}"/>
    <cellStyle name="Normal 6" xfId="9" xr:uid="{C62025D3-246F-4F5C-8484-48DB9F60ACBE}"/>
    <cellStyle name="Normal 7" xfId="12" xr:uid="{A4C8E7EB-EB92-433A-8F06-2B4D5BA73707}"/>
    <cellStyle name="Normal 7 2" xfId="14" xr:uid="{B38A9AD9-E78D-4245-9FEC-1A0E2B1BF564}"/>
    <cellStyle name="Normal 8" xfId="16" xr:uid="{40A54D57-F4EE-476E-8CA9-C24D19221671}"/>
    <cellStyle name="Normal 9" xfId="20" xr:uid="{C64251E0-E9B9-4D9C-9CCA-F47C084EAF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27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630025" y="372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46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1630025" y="1134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46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630025" y="1150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46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1630025" y="1118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66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1965214" y="4408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66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1965214" y="7347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66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1965214" y="7347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66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1965214" y="7347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66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1965214" y="132352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66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1965214" y="1617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66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1965214" y="1617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66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1965214" y="16174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66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1965214" y="22061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66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1965214" y="25000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66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1965214" y="25000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66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1965214" y="25000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94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7FA5C02F-D77F-4C8F-A1D3-BA661064677C}"/>
            </a:ext>
          </a:extLst>
        </xdr:cNvPr>
        <xdr:cNvSpPr txBox="1"/>
      </xdr:nvSpPr>
      <xdr:spPr>
        <a:xfrm>
          <a:off x="10906125" y="805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94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C234CECD-D900-4598-B051-FFA6A820CF84}"/>
            </a:ext>
          </a:extLst>
        </xdr:cNvPr>
        <xdr:cNvSpPr txBox="1"/>
      </xdr:nvSpPr>
      <xdr:spPr>
        <a:xfrm>
          <a:off x="10906125" y="805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94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68232FF6-F66F-44F8-90A6-A0528D5A0C9A}"/>
            </a:ext>
          </a:extLst>
        </xdr:cNvPr>
        <xdr:cNvSpPr txBox="1"/>
      </xdr:nvSpPr>
      <xdr:spPr>
        <a:xfrm>
          <a:off x="10906125" y="805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142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82E2AAD9-E187-411B-A7EB-D898907FB658}"/>
            </a:ext>
          </a:extLst>
        </xdr:cNvPr>
        <xdr:cNvSpPr txBox="1"/>
      </xdr:nvSpPr>
      <xdr:spPr>
        <a:xfrm>
          <a:off x="10906125" y="1647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142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42522E18-486D-4B7C-B837-BF740151A137}"/>
            </a:ext>
          </a:extLst>
        </xdr:cNvPr>
        <xdr:cNvSpPr txBox="1"/>
      </xdr:nvSpPr>
      <xdr:spPr>
        <a:xfrm>
          <a:off x="10906125" y="1647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142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BC3DD3D2-C781-41CE-9801-D5B94EE95448}"/>
            </a:ext>
          </a:extLst>
        </xdr:cNvPr>
        <xdr:cNvSpPr txBox="1"/>
      </xdr:nvSpPr>
      <xdr:spPr>
        <a:xfrm>
          <a:off x="10906125" y="16478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190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C8E0D553-12A9-4811-AE90-EE0F672ECBB6}"/>
            </a:ext>
          </a:extLst>
        </xdr:cNvPr>
        <xdr:cNvSpPr txBox="1"/>
      </xdr:nvSpPr>
      <xdr:spPr>
        <a:xfrm>
          <a:off x="10906125" y="2487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190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285D720-C2BA-4CAE-B8AE-A206C66012C6}"/>
            </a:ext>
          </a:extLst>
        </xdr:cNvPr>
        <xdr:cNvSpPr txBox="1"/>
      </xdr:nvSpPr>
      <xdr:spPr>
        <a:xfrm>
          <a:off x="10906125" y="2487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12</xdr:col>
      <xdr:colOff>0</xdr:colOff>
      <xdr:row>190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1AF8BE0-160D-493A-9113-97555D210FCF}"/>
            </a:ext>
          </a:extLst>
        </xdr:cNvPr>
        <xdr:cNvSpPr txBox="1"/>
      </xdr:nvSpPr>
      <xdr:spPr>
        <a:xfrm>
          <a:off x="10906125" y="2487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Yager, Kourtni M." id="{A36FF2A3-B3D3-43A3-B20B-4F8672F55017}" userId="S::kourtni.yager@duke-energy.com::49f2b28e-428f-4eeb-b7ba-d64a90f768f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698" dT="2023-06-05T19:32:37.83" personId="{A36FF2A3-B3D3-43A3-B20B-4F8672F55017}" id="{92E66B45-B5B2-4155-B5DE-DE16E0B7F100}">
    <text>Reclassed from 221 where it was inappropriately recorded in Oct. Reclassed to correct account in Nov.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0FDC8-84B5-486B-B734-1FD98A2A56E9}">
  <dimension ref="A1:T27"/>
  <sheetViews>
    <sheetView tabSelected="1" workbookViewId="0">
      <selection activeCell="H28" sqref="H28"/>
    </sheetView>
  </sheetViews>
  <sheetFormatPr defaultColWidth="8.77734375" defaultRowHeight="13.2" x14ac:dyDescent="0.25"/>
  <cols>
    <col min="1" max="1" width="8.77734375" style="61"/>
    <col min="2" max="2" width="9.44140625" style="61" customWidth="1"/>
    <col min="3" max="3" width="8.77734375" style="61" customWidth="1"/>
    <col min="4" max="5" width="8" style="61" customWidth="1"/>
    <col min="6" max="6" width="14.44140625" style="61" customWidth="1"/>
    <col min="7" max="7" width="15.109375" style="61" customWidth="1"/>
    <col min="8" max="8" width="13.44140625" style="61" customWidth="1"/>
    <col min="9" max="9" width="8.77734375" style="61"/>
    <col min="10" max="10" width="10.33203125" style="61" customWidth="1"/>
    <col min="11" max="11" width="10.77734375" style="61" bestFit="1" customWidth="1"/>
    <col min="12" max="16384" width="8.77734375" style="61"/>
  </cols>
  <sheetData>
    <row r="1" spans="1:20" ht="14.4" x14ac:dyDescent="0.3">
      <c r="A1" s="59" t="s">
        <v>0</v>
      </c>
      <c r="B1" s="60"/>
      <c r="C1" s="60"/>
      <c r="D1" s="60"/>
      <c r="E1" s="60"/>
      <c r="F1" s="60" t="str" cm="1">
        <f t="array" aca="1" ref="F1" ca="1">CELL("filename",A1)</f>
        <v>K:\REGULATORY MATTERS 2009 FORWARD\20240025-Petition for Rate Case Increase\Discovery\OPC POD 1 (1-26)\Attachments\Q7\MFR B\[B- 4  2-Year Historical Balance Sheet.xlsx]Procedures &amp; Inputs</v>
      </c>
      <c r="G1" s="60"/>
      <c r="I1" s="60"/>
      <c r="J1" s="60"/>
    </row>
    <row r="2" spans="1:20" ht="14.4" x14ac:dyDescent="0.3">
      <c r="A2" s="59"/>
      <c r="B2" s="60"/>
      <c r="C2" s="60"/>
      <c r="D2" s="60"/>
      <c r="E2" s="60"/>
      <c r="F2" s="60"/>
      <c r="G2" s="60"/>
      <c r="H2" s="60"/>
      <c r="I2" s="60"/>
      <c r="J2" s="60"/>
    </row>
    <row r="3" spans="1:20" ht="14.4" x14ac:dyDescent="0.3">
      <c r="A3" s="59" t="s">
        <v>1</v>
      </c>
      <c r="B3" s="60"/>
      <c r="C3" s="60"/>
      <c r="D3" s="60"/>
      <c r="E3" s="60"/>
      <c r="F3" s="60"/>
      <c r="G3" s="60"/>
      <c r="H3" s="60"/>
      <c r="I3" s="60"/>
      <c r="J3" s="60"/>
    </row>
    <row r="4" spans="1:20" ht="14.4" x14ac:dyDescent="0.3">
      <c r="A4" s="59"/>
      <c r="B4" s="62" t="s">
        <v>2</v>
      </c>
      <c r="C4" s="62"/>
      <c r="D4" s="62"/>
      <c r="E4" s="62"/>
      <c r="F4" s="63" t="s">
        <v>3</v>
      </c>
      <c r="G4" s="60"/>
      <c r="H4" s="60"/>
      <c r="I4" s="60"/>
      <c r="J4" s="60"/>
    </row>
    <row r="5" spans="1:20" ht="14.4" x14ac:dyDescent="0.3">
      <c r="A5" s="59"/>
      <c r="B5" s="60"/>
      <c r="C5" s="60"/>
      <c r="D5" s="60"/>
      <c r="E5" s="60"/>
      <c r="F5" s="60"/>
      <c r="G5" s="60"/>
      <c r="H5" s="60"/>
      <c r="I5" s="60"/>
      <c r="J5" s="60"/>
    </row>
    <row r="6" spans="1:20" ht="14.4" x14ac:dyDescent="0.3">
      <c r="A6" s="59"/>
      <c r="B6" s="64" t="s">
        <v>4</v>
      </c>
      <c r="C6" s="65"/>
      <c r="D6" s="65"/>
      <c r="E6" s="65"/>
      <c r="F6" s="65"/>
      <c r="G6" s="65"/>
      <c r="H6" s="65"/>
      <c r="I6" s="65"/>
      <c r="J6" s="65"/>
      <c r="K6" s="66"/>
      <c r="L6" s="66"/>
    </row>
    <row r="7" spans="1:20" ht="14.4" x14ac:dyDescent="0.3">
      <c r="A7" s="59"/>
      <c r="B7" s="60" t="s">
        <v>5</v>
      </c>
      <c r="C7" s="60"/>
      <c r="D7" s="60"/>
      <c r="E7" s="60"/>
      <c r="F7" s="60"/>
      <c r="G7" s="60"/>
      <c r="H7" s="60"/>
      <c r="I7" s="60"/>
      <c r="J7" s="60"/>
    </row>
    <row r="8" spans="1:20" ht="14.4" x14ac:dyDescent="0.3">
      <c r="A8" s="59"/>
      <c r="B8" s="60"/>
      <c r="C8" s="60"/>
      <c r="D8" s="60"/>
      <c r="E8" s="60"/>
      <c r="F8" s="60"/>
      <c r="G8" s="60"/>
      <c r="H8" s="60"/>
      <c r="I8" s="60"/>
      <c r="J8" s="60"/>
    </row>
    <row r="9" spans="1:20" ht="14.4" x14ac:dyDescent="0.3">
      <c r="A9" s="59">
        <v>1</v>
      </c>
      <c r="B9" s="79" t="s">
        <v>3514</v>
      </c>
      <c r="C9" s="67"/>
      <c r="D9" s="67"/>
      <c r="E9" s="67"/>
      <c r="F9" s="60"/>
      <c r="G9" s="60"/>
      <c r="H9" s="60"/>
      <c r="I9" s="60"/>
      <c r="J9" s="60"/>
    </row>
    <row r="10" spans="1:20" ht="14.4" x14ac:dyDescent="0.3">
      <c r="A10" s="59"/>
      <c r="B10" s="60"/>
      <c r="C10" s="60"/>
      <c r="D10" s="60"/>
      <c r="E10" s="60"/>
      <c r="F10" s="60"/>
      <c r="G10" s="60"/>
      <c r="H10" s="60"/>
      <c r="I10" s="60"/>
      <c r="J10" s="60"/>
    </row>
    <row r="11" spans="1:20" ht="14.4" x14ac:dyDescent="0.3">
      <c r="A11" s="59">
        <f>+A9+1</f>
        <v>2</v>
      </c>
      <c r="B11" s="68" t="s">
        <v>6</v>
      </c>
      <c r="C11" s="68"/>
      <c r="D11" s="63"/>
      <c r="E11" s="63"/>
      <c r="F11" s="60"/>
      <c r="G11" s="60"/>
      <c r="H11" s="60"/>
      <c r="I11" s="69"/>
      <c r="J11" s="60"/>
    </row>
    <row r="12" spans="1:20" ht="14.4" x14ac:dyDescent="0.3">
      <c r="A12" s="59"/>
      <c r="B12" s="70" t="s">
        <v>7</v>
      </c>
      <c r="C12" s="68"/>
      <c r="D12" s="71"/>
      <c r="E12" s="71"/>
      <c r="F12" s="69" t="s">
        <v>8</v>
      </c>
      <c r="G12" s="81">
        <v>2027</v>
      </c>
      <c r="H12" s="82">
        <v>46752</v>
      </c>
      <c r="I12" s="80" t="s">
        <v>9</v>
      </c>
      <c r="J12" s="60"/>
    </row>
    <row r="13" spans="1:20" ht="14.4" x14ac:dyDescent="0.3">
      <c r="A13" s="59"/>
      <c r="B13" s="70" t="s">
        <v>10</v>
      </c>
      <c r="C13" s="68"/>
      <c r="D13" s="71"/>
      <c r="E13" s="71"/>
      <c r="F13" s="69" t="s">
        <v>11</v>
      </c>
      <c r="G13" s="80">
        <f>+G12-1</f>
        <v>2026</v>
      </c>
      <c r="H13" s="82">
        <v>46387</v>
      </c>
      <c r="I13" s="80" t="s">
        <v>12</v>
      </c>
      <c r="J13" s="60"/>
    </row>
    <row r="14" spans="1:20" ht="14.4" x14ac:dyDescent="0.3">
      <c r="A14" s="59"/>
      <c r="B14" s="70" t="s">
        <v>13</v>
      </c>
      <c r="C14" s="68"/>
      <c r="D14" s="71"/>
      <c r="E14" s="71"/>
      <c r="F14" s="69" t="s">
        <v>14</v>
      </c>
      <c r="G14" s="80">
        <f t="shared" ref="G14:G16" si="0">+G13-1</f>
        <v>2025</v>
      </c>
      <c r="H14" s="82">
        <v>46022</v>
      </c>
      <c r="I14" s="80" t="s">
        <v>15</v>
      </c>
      <c r="J14" s="60"/>
    </row>
    <row r="15" spans="1:20" ht="14.4" x14ac:dyDescent="0.3">
      <c r="A15" s="59"/>
      <c r="B15" s="70" t="s">
        <v>16</v>
      </c>
      <c r="C15" s="68"/>
      <c r="D15" s="70"/>
      <c r="E15" s="70"/>
      <c r="F15" s="69" t="s">
        <v>17</v>
      </c>
      <c r="G15" s="80">
        <f t="shared" si="0"/>
        <v>2024</v>
      </c>
      <c r="H15" s="82">
        <v>45657</v>
      </c>
      <c r="I15" s="80" t="s">
        <v>18</v>
      </c>
      <c r="J15" s="60"/>
    </row>
    <row r="16" spans="1:20" ht="14.4" x14ac:dyDescent="0.3">
      <c r="A16" s="59"/>
      <c r="B16" s="70" t="s">
        <v>19</v>
      </c>
      <c r="C16" s="68"/>
      <c r="D16" s="60"/>
      <c r="E16" s="60"/>
      <c r="F16" s="69" t="s">
        <v>3515</v>
      </c>
      <c r="G16" s="80">
        <f t="shared" si="0"/>
        <v>2023</v>
      </c>
      <c r="H16" s="82">
        <v>45291</v>
      </c>
      <c r="I16" s="80" t="s">
        <v>20</v>
      </c>
      <c r="J16" s="60"/>
      <c r="L16" s="72"/>
      <c r="T16" s="72"/>
    </row>
    <row r="17" spans="1:20" ht="14.4" x14ac:dyDescent="0.3">
      <c r="G17" s="80">
        <v>2022</v>
      </c>
      <c r="I17" s="80" t="s">
        <v>21</v>
      </c>
      <c r="T17" s="72"/>
    </row>
    <row r="18" spans="1:20" ht="14.4" x14ac:dyDescent="0.3">
      <c r="A18" s="59">
        <f>+A11+1</f>
        <v>3</v>
      </c>
      <c r="B18" s="67" t="s">
        <v>22</v>
      </c>
      <c r="C18" s="67"/>
      <c r="D18" s="67"/>
      <c r="E18" s="67"/>
      <c r="G18" s="80">
        <v>2021</v>
      </c>
      <c r="H18" s="82"/>
      <c r="I18" s="80" t="s">
        <v>23</v>
      </c>
    </row>
    <row r="20" spans="1:20" x14ac:dyDescent="0.25">
      <c r="A20"/>
      <c r="B20"/>
      <c r="C20"/>
      <c r="D20"/>
      <c r="E20"/>
      <c r="F20"/>
      <c r="G20"/>
      <c r="H20"/>
    </row>
    <row r="21" spans="1:20" x14ac:dyDescent="0.25">
      <c r="A21"/>
      <c r="B21"/>
      <c r="C21"/>
      <c r="D21"/>
      <c r="E21"/>
      <c r="F21"/>
      <c r="G21"/>
      <c r="H21"/>
    </row>
    <row r="22" spans="1:20" x14ac:dyDescent="0.25">
      <c r="A22"/>
      <c r="B22"/>
      <c r="C22"/>
      <c r="D22"/>
      <c r="E22"/>
      <c r="F22"/>
      <c r="G22"/>
      <c r="H22"/>
    </row>
    <row r="23" spans="1:20" x14ac:dyDescent="0.25">
      <c r="A23"/>
      <c r="B23"/>
      <c r="C23"/>
      <c r="D23"/>
      <c r="E23"/>
      <c r="F23"/>
      <c r="G23"/>
      <c r="H23"/>
    </row>
    <row r="24" spans="1:20" x14ac:dyDescent="0.25">
      <c r="A24"/>
      <c r="B24"/>
      <c r="C24"/>
      <c r="D24"/>
      <c r="E24"/>
      <c r="F24"/>
      <c r="G24"/>
      <c r="H24"/>
    </row>
    <row r="25" spans="1:20" x14ac:dyDescent="0.25">
      <c r="A25"/>
      <c r="B25"/>
      <c r="C25"/>
      <c r="D25"/>
      <c r="E25"/>
      <c r="F25"/>
      <c r="G25"/>
      <c r="H25"/>
    </row>
    <row r="26" spans="1:20" x14ac:dyDescent="0.25">
      <c r="A26"/>
      <c r="B26"/>
      <c r="C26"/>
      <c r="D26"/>
      <c r="E26"/>
      <c r="F26"/>
      <c r="G26"/>
      <c r="H26"/>
    </row>
    <row r="27" spans="1:20" x14ac:dyDescent="0.25">
      <c r="A27"/>
      <c r="B27"/>
      <c r="C27"/>
      <c r="D27"/>
      <c r="E27"/>
      <c r="F27"/>
      <c r="G27"/>
      <c r="H27"/>
    </row>
  </sheetData>
  <phoneticPr fontId="29" type="noConversion"/>
  <pageMargins left="0.7" right="0.7" top="0.75" bottom="0.75" header="0.3" footer="0.3"/>
  <pageSetup orientation="portrait" r:id="rId1"/>
  <headerFooter>
    <oddHeader xml:space="preserve">&amp;RDEF’s Response to OPC POD 1 (1-26)
Q7
Page &amp;P of &amp;N
</oddHeader>
    <oddFooter>&amp;R20240025-OPCPOD1-00004213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AB7D5-980C-4F45-935D-C9D4CDA42A23}">
  <dimension ref="A1:L1161"/>
  <sheetViews>
    <sheetView tabSelected="1" view="pageBreakPreview" zoomScale="80" zoomScaleNormal="100" zoomScaleSheetLayoutView="80" workbookViewId="0">
      <selection activeCell="H28" sqref="H28"/>
    </sheetView>
  </sheetViews>
  <sheetFormatPr defaultColWidth="9.109375" defaultRowHeight="13.8" x14ac:dyDescent="0.3"/>
  <cols>
    <col min="1" max="1" width="4.109375" style="2" customWidth="1"/>
    <col min="2" max="2" width="8.6640625" style="2" customWidth="1"/>
    <col min="3" max="3" width="60.6640625" style="2" customWidth="1"/>
    <col min="4" max="4" width="7.109375" style="2" customWidth="1"/>
    <col min="5" max="5" width="14.44140625" style="2" customWidth="1"/>
    <col min="6" max="6" width="3.109375" style="2" customWidth="1"/>
    <col min="7" max="7" width="18.77734375" style="2" customWidth="1"/>
    <col min="8" max="8" width="12.44140625" style="2" customWidth="1"/>
    <col min="9" max="9" width="6.77734375" style="2" customWidth="1"/>
    <col min="10" max="10" width="29.109375" style="2" bestFit="1" customWidth="1"/>
    <col min="11" max="11" width="1.6640625" style="2" customWidth="1"/>
    <col min="12" max="12" width="13.109375" style="2" bestFit="1" customWidth="1"/>
    <col min="13" max="16384" width="9.109375" style="2"/>
  </cols>
  <sheetData>
    <row r="1" spans="1:12" x14ac:dyDescent="0.3">
      <c r="A1" s="1" t="s">
        <v>24</v>
      </c>
      <c r="B1" s="137"/>
      <c r="C1" s="137"/>
      <c r="D1" s="137"/>
      <c r="E1" s="137"/>
      <c r="F1" s="38" t="s">
        <v>25</v>
      </c>
      <c r="G1" s="1"/>
      <c r="H1" s="38"/>
      <c r="I1" s="1"/>
      <c r="J1" s="1"/>
      <c r="L1" s="38" t="s">
        <v>26</v>
      </c>
    </row>
    <row r="2" spans="1:12" x14ac:dyDescent="0.3">
      <c r="A2" s="3"/>
      <c r="B2" s="3"/>
      <c r="C2" s="3"/>
      <c r="D2" s="3"/>
      <c r="E2" s="3"/>
      <c r="F2" s="3"/>
      <c r="G2" s="3"/>
      <c r="H2" s="135"/>
      <c r="I2" s="135"/>
      <c r="J2" s="135"/>
      <c r="K2" s="135"/>
      <c r="L2" s="135"/>
    </row>
    <row r="3" spans="1:12" ht="12.75" customHeight="1" x14ac:dyDescent="0.3">
      <c r="A3" s="2" t="s">
        <v>27</v>
      </c>
      <c r="B3" s="136"/>
      <c r="C3" s="4"/>
      <c r="D3" s="4" t="s">
        <v>28</v>
      </c>
      <c r="E3" s="144" t="s">
        <v>29</v>
      </c>
      <c r="F3" s="144"/>
      <c r="G3" s="144"/>
      <c r="H3" s="144"/>
      <c r="I3" s="5"/>
      <c r="J3" s="5" t="s">
        <v>30</v>
      </c>
      <c r="K3" s="51"/>
      <c r="L3" s="51"/>
    </row>
    <row r="4" spans="1:12" x14ac:dyDescent="0.3">
      <c r="B4" s="136"/>
      <c r="C4" s="136"/>
      <c r="D4" s="136"/>
      <c r="E4" s="146"/>
      <c r="F4" s="146"/>
      <c r="G4" s="146"/>
      <c r="H4" s="146"/>
      <c r="I4" s="6" t="s">
        <v>31</v>
      </c>
      <c r="J4" s="7" t="str">
        <f>+'Procedures &amp; Inputs'!B12</f>
        <v>Projected Test Year 3 Ended</v>
      </c>
      <c r="K4" s="31"/>
      <c r="L4" s="8">
        <f>+'Procedures &amp; Inputs'!H12</f>
        <v>46752</v>
      </c>
    </row>
    <row r="5" spans="1:12" x14ac:dyDescent="0.3">
      <c r="A5" s="2" t="s">
        <v>32</v>
      </c>
      <c r="B5" s="136"/>
      <c r="C5" s="136"/>
      <c r="D5" s="136"/>
      <c r="E5" s="146"/>
      <c r="F5" s="146"/>
      <c r="G5" s="146"/>
      <c r="H5" s="146"/>
      <c r="I5" s="6" t="s">
        <v>31</v>
      </c>
      <c r="J5" s="7" t="str">
        <f>+'Procedures &amp; Inputs'!B13</f>
        <v>Projected Test Year 2 Ended</v>
      </c>
      <c r="K5" s="31"/>
      <c r="L5" s="8">
        <f>+'Procedures &amp; Inputs'!H13</f>
        <v>46387</v>
      </c>
    </row>
    <row r="6" spans="1:12" x14ac:dyDescent="0.3">
      <c r="B6" s="138"/>
      <c r="C6" s="138"/>
      <c r="D6" s="138"/>
      <c r="E6" s="146"/>
      <c r="F6" s="146"/>
      <c r="G6" s="146"/>
      <c r="H6" s="146"/>
      <c r="I6" s="6" t="s">
        <v>31</v>
      </c>
      <c r="J6" s="7" t="str">
        <f>+'Procedures &amp; Inputs'!B14</f>
        <v>Projected Test Year 1 Ended</v>
      </c>
      <c r="L6" s="8">
        <f>+'Procedures &amp; Inputs'!H14</f>
        <v>46022</v>
      </c>
    </row>
    <row r="7" spans="1:12" x14ac:dyDescent="0.3">
      <c r="A7" s="8" t="str">
        <f>+'Procedures &amp; Inputs'!B9</f>
        <v>DOCKET NO. 20240025-EI</v>
      </c>
      <c r="E7" s="146"/>
      <c r="F7" s="146"/>
      <c r="G7" s="146"/>
      <c r="H7" s="146"/>
      <c r="I7" s="6" t="s">
        <v>31</v>
      </c>
      <c r="J7" s="7" t="str">
        <f>+'Procedures &amp; Inputs'!B15</f>
        <v>Prior Year Ended</v>
      </c>
      <c r="L7" s="8">
        <f>+'Procedures &amp; Inputs'!H15</f>
        <v>45657</v>
      </c>
    </row>
    <row r="8" spans="1:12" x14ac:dyDescent="0.3">
      <c r="H8" s="28"/>
      <c r="I8" s="6" t="s">
        <v>33</v>
      </c>
      <c r="J8" s="7" t="str">
        <f>+'Procedures &amp; Inputs'!B16</f>
        <v>Historical Year Ended</v>
      </c>
      <c r="L8" s="8">
        <f>+'Procedures &amp; Inputs'!H16</f>
        <v>45291</v>
      </c>
    </row>
    <row r="9" spans="1:12" x14ac:dyDescent="0.3">
      <c r="F9" s="132" t="s">
        <v>34</v>
      </c>
      <c r="H9" s="44"/>
      <c r="I9" s="6"/>
      <c r="J9" s="143" t="s">
        <v>22</v>
      </c>
      <c r="K9" s="8"/>
      <c r="L9" s="8"/>
    </row>
    <row r="10" spans="1:12" s="10" customFormat="1" x14ac:dyDescent="0.3">
      <c r="A10" s="9"/>
      <c r="B10" s="9"/>
      <c r="C10" s="9"/>
      <c r="D10" s="9"/>
      <c r="E10" s="9"/>
      <c r="F10" s="9"/>
      <c r="G10" s="9"/>
      <c r="H10" s="22"/>
      <c r="I10" s="22"/>
      <c r="J10" s="73"/>
      <c r="K10" s="26"/>
      <c r="L10" s="27"/>
    </row>
    <row r="11" spans="1:12" s="10" customFormat="1" x14ac:dyDescent="0.3">
      <c r="A11" s="11"/>
      <c r="B11" s="76">
        <v>-1</v>
      </c>
      <c r="C11" s="76">
        <f>+B11-1</f>
        <v>-2</v>
      </c>
      <c r="D11" s="76"/>
      <c r="E11" s="76">
        <f>+C11-1</f>
        <v>-3</v>
      </c>
      <c r="F11" s="29"/>
      <c r="G11" s="76">
        <f>+E11-1</f>
        <v>-4</v>
      </c>
      <c r="H11" s="29"/>
      <c r="I11" s="29"/>
      <c r="J11" s="29"/>
      <c r="K11" s="29"/>
      <c r="L11" s="29"/>
    </row>
    <row r="12" spans="1:12" s="10" customFormat="1" x14ac:dyDescent="0.25">
      <c r="A12" s="11"/>
      <c r="B12" s="11"/>
      <c r="C12" s="29"/>
      <c r="D12" s="29"/>
      <c r="E12" s="11"/>
      <c r="F12" s="11"/>
      <c r="G12" s="11"/>
      <c r="H12" s="11"/>
      <c r="I12" s="11"/>
      <c r="J12" s="11"/>
      <c r="K12" s="11"/>
      <c r="L12" s="11"/>
    </row>
    <row r="13" spans="1:12" s="10" customFormat="1" x14ac:dyDescent="0.25">
      <c r="A13" s="11" t="s">
        <v>35</v>
      </c>
      <c r="B13" s="11" t="s">
        <v>36</v>
      </c>
      <c r="C13" s="29" t="s">
        <v>36</v>
      </c>
      <c r="D13" s="29"/>
      <c r="E13" s="11"/>
      <c r="F13" s="11"/>
      <c r="G13" s="11"/>
      <c r="H13" s="11"/>
      <c r="I13" s="11"/>
      <c r="J13" s="11"/>
      <c r="K13" s="11"/>
      <c r="L13" s="11"/>
    </row>
    <row r="14" spans="1:12" s="10" customFormat="1" x14ac:dyDescent="0.25">
      <c r="A14" s="12" t="s">
        <v>37</v>
      </c>
      <c r="B14" s="13" t="s">
        <v>37</v>
      </c>
      <c r="C14" s="13" t="s">
        <v>38</v>
      </c>
      <c r="D14" s="13"/>
      <c r="E14" s="13">
        <f>+'Procedures &amp; Inputs'!G18</f>
        <v>2021</v>
      </c>
      <c r="F14" s="13"/>
      <c r="G14" s="13">
        <f>+'Procedures &amp; Inputs'!G17</f>
        <v>2022</v>
      </c>
      <c r="H14" s="13"/>
      <c r="I14" s="53"/>
      <c r="J14" s="13"/>
      <c r="K14" s="13"/>
      <c r="L14" s="13"/>
    </row>
    <row r="15" spans="1:12" s="10" customFormat="1" x14ac:dyDescent="0.25">
      <c r="A15" s="14">
        <v>1</v>
      </c>
      <c r="H15" s="16"/>
      <c r="I15" s="54"/>
      <c r="J15" s="16"/>
      <c r="K15" s="16"/>
      <c r="L15" s="16"/>
    </row>
    <row r="16" spans="1:12" s="10" customFormat="1" x14ac:dyDescent="0.25">
      <c r="A16" s="14">
        <f t="shared" ref="A16:A78" si="0">A15+1</f>
        <v>2</v>
      </c>
      <c r="C16" s="10" t="s">
        <v>39</v>
      </c>
      <c r="I16" s="54"/>
      <c r="J16" s="16"/>
    </row>
    <row r="17" spans="1:12" s="10" customFormat="1" x14ac:dyDescent="0.3">
      <c r="A17" s="14">
        <f t="shared" si="0"/>
        <v>3</v>
      </c>
      <c r="B17" s="14">
        <v>101</v>
      </c>
      <c r="C17" s="15" t="s">
        <v>40</v>
      </c>
      <c r="D17" s="15"/>
      <c r="E17" s="78">
        <f>SUMIF('REG FL  BS - 4 Results - 2021'!P:P,'MFR B-4'!B17,'REG FL  BS - 4 Results - 2021'!O:O)/1000</f>
        <v>18360559.689872269</v>
      </c>
      <c r="F17" s="39"/>
      <c r="G17" s="78">
        <f>SUMIF('REG FL  BS - 4 Results - 2022'!P:P,'MFR B-4'!B17,'REG FL  BS - 4 Results - 2022'!O:O)/1000</f>
        <v>20174363.933585331</v>
      </c>
      <c r="I17" s="54"/>
      <c r="J17" s="16"/>
      <c r="K17" s="23"/>
      <c r="L17" s="23"/>
    </row>
    <row r="18" spans="1:12" s="10" customFormat="1" x14ac:dyDescent="0.3">
      <c r="A18" s="14">
        <f t="shared" si="0"/>
        <v>4</v>
      </c>
      <c r="B18" s="17">
        <v>105</v>
      </c>
      <c r="C18" s="18" t="s">
        <v>41</v>
      </c>
      <c r="D18" s="18"/>
      <c r="E18" s="78">
        <f>SUMIF('REG FL  BS - 4 Results - 2021'!P:P,'MFR B-4'!B18,'REG FL  BS - 4 Results - 2021'!O:O)/1000</f>
        <v>136064.09931307691</v>
      </c>
      <c r="F18" s="40"/>
      <c r="G18" s="78">
        <f>SUMIF('REG FL  BS - 4 Results - 2022'!P:P,'MFR B-4'!B18,'REG FL  BS - 4 Results - 2022'!O:O)/1000</f>
        <v>130941.16956076918</v>
      </c>
      <c r="I18" s="54"/>
      <c r="J18" s="16"/>
      <c r="K18" s="24"/>
      <c r="L18" s="23"/>
    </row>
    <row r="19" spans="1:12" s="10" customFormat="1" x14ac:dyDescent="0.3">
      <c r="A19" s="14">
        <f t="shared" si="0"/>
        <v>5</v>
      </c>
      <c r="B19" s="17">
        <v>106</v>
      </c>
      <c r="C19" s="18" t="s">
        <v>42</v>
      </c>
      <c r="D19" s="18"/>
      <c r="E19" s="78">
        <f>SUMIF('REG FL  BS - 4 Results - 2021'!P:P,'MFR B-4'!B19,'REG FL  BS - 4 Results - 2021'!O:O)/1000</f>
        <v>3674733.0575099955</v>
      </c>
      <c r="F19" s="40"/>
      <c r="G19" s="78">
        <f>SUMIF('REG FL  BS - 4 Results - 2022'!P:P,'MFR B-4'!B19,'REG FL  BS - 4 Results - 2022'!O:O)/1000</f>
        <v>3548805.719725382</v>
      </c>
      <c r="I19" s="55"/>
      <c r="J19" s="16"/>
      <c r="K19" s="23"/>
      <c r="L19" s="23"/>
    </row>
    <row r="20" spans="1:12" s="10" customFormat="1" x14ac:dyDescent="0.3">
      <c r="A20" s="14">
        <f t="shared" si="0"/>
        <v>6</v>
      </c>
      <c r="B20" s="17">
        <v>107</v>
      </c>
      <c r="C20" s="18" t="s">
        <v>43</v>
      </c>
      <c r="D20" s="18"/>
      <c r="E20" s="78">
        <f>SUMIF('REG FL  BS - 4 Results - 2021'!P:P,'MFR B-4'!B20,'REG FL  BS - 4 Results - 2021'!O:O)/1000</f>
        <v>1268747.3513876908</v>
      </c>
      <c r="F20" s="40"/>
      <c r="G20" s="78">
        <f>SUMIF('REG FL  BS - 4 Results - 2022'!P:P,'MFR B-4'!B20,'REG FL  BS - 4 Results - 2022'!O:O)/1000</f>
        <v>1457713.4997176907</v>
      </c>
      <c r="I20" s="56"/>
      <c r="J20" s="16"/>
      <c r="K20" s="25"/>
      <c r="L20" s="23"/>
    </row>
    <row r="21" spans="1:12" s="10" customFormat="1" x14ac:dyDescent="0.3">
      <c r="A21" s="14">
        <f t="shared" si="0"/>
        <v>7</v>
      </c>
      <c r="B21" s="17">
        <v>114</v>
      </c>
      <c r="C21" s="15" t="s">
        <v>44</v>
      </c>
      <c r="D21" s="15"/>
      <c r="E21" s="78">
        <f>SUMIF('REG FL  BS - 4 Results - 2021'!P:P,'MFR B-4'!B21,'REG FL  BS - 4 Results - 2021'!O:O)/1000</f>
        <v>20325.435300000005</v>
      </c>
      <c r="F21" s="42"/>
      <c r="G21" s="78">
        <f>SUMIF('REG FL  BS - 4 Results - 2022'!P:P,'MFR B-4'!B21,'REG FL  BS - 4 Results - 2022'!O:O)/1000</f>
        <v>20325.435300000005</v>
      </c>
      <c r="I21" s="55"/>
      <c r="J21" s="16"/>
      <c r="K21" s="23"/>
      <c r="L21" s="23"/>
    </row>
    <row r="22" spans="1:12" s="10" customFormat="1" x14ac:dyDescent="0.3">
      <c r="A22" s="14">
        <f t="shared" si="0"/>
        <v>8</v>
      </c>
      <c r="B22" s="17">
        <v>118</v>
      </c>
      <c r="C22" s="15" t="s">
        <v>45</v>
      </c>
      <c r="D22" s="15"/>
      <c r="E22" s="78">
        <f>SUMIF('REG FL  BS - 4 Results - 2021'!P:P,'MFR B-4'!B22,'REG FL  BS - 4 Results - 2021'!O:O)/1000</f>
        <v>2531.2399999999998</v>
      </c>
      <c r="F22" s="40"/>
      <c r="G22" s="78">
        <f>SUMIF('REG FL  BS - 4 Results - 2022'!P:P,'MFR B-4'!B22,'REG FL  BS - 4 Results - 2022'!O:O)/1000</f>
        <v>2531.2399999999998</v>
      </c>
      <c r="I22" s="55"/>
      <c r="J22" s="16"/>
      <c r="K22" s="23"/>
      <c r="L22" s="23"/>
    </row>
    <row r="23" spans="1:12" s="10" customFormat="1" x14ac:dyDescent="0.25">
      <c r="A23" s="14">
        <f t="shared" si="0"/>
        <v>9</v>
      </c>
      <c r="C23" s="34" t="s">
        <v>46</v>
      </c>
      <c r="D23" s="34"/>
      <c r="E23" s="74">
        <f>SUM(E17:E22)</f>
        <v>23462960.87338303</v>
      </c>
      <c r="G23" s="74">
        <f>SUM(G17:G22)</f>
        <v>25334680.997889169</v>
      </c>
      <c r="I23" s="55"/>
      <c r="J23" s="16"/>
      <c r="K23" s="23"/>
      <c r="L23" s="23"/>
    </row>
    <row r="24" spans="1:12" s="10" customFormat="1" x14ac:dyDescent="0.3">
      <c r="A24" s="14">
        <f t="shared" si="0"/>
        <v>10</v>
      </c>
      <c r="B24" s="17">
        <v>108</v>
      </c>
      <c r="C24" s="19" t="s">
        <v>47</v>
      </c>
      <c r="D24" s="19"/>
      <c r="E24" s="78">
        <f>SUMIF('REG FL  BS - 4 Results - 2021'!P:P,'MFR B-4'!B24,'REG FL  BS - 4 Results - 2021'!O:O)/1000</f>
        <v>-5824457.4070092309</v>
      </c>
      <c r="F24" s="41"/>
      <c r="G24" s="78">
        <f>SUMIF('REG FL  BS - 4 Results - 2022'!P:P,'MFR B-4'!B24,'REG FL  BS - 4 Results - 2022'!O:O)/1000</f>
        <v>-6204620.9505276904</v>
      </c>
      <c r="I24" s="55"/>
      <c r="J24" s="16"/>
      <c r="K24" s="16"/>
      <c r="L24" s="16"/>
    </row>
    <row r="25" spans="1:12" s="10" customFormat="1" x14ac:dyDescent="0.3">
      <c r="A25" s="14">
        <f t="shared" si="0"/>
        <v>11</v>
      </c>
      <c r="B25" s="17">
        <v>111</v>
      </c>
      <c r="C25" s="20" t="s">
        <v>48</v>
      </c>
      <c r="D25" s="20"/>
      <c r="E25" s="78">
        <f>SUMIF('REG FL  BS - 4 Results - 2021'!P:P,'MFR B-4'!B25,'REG FL  BS - 4 Results - 2021'!O:O)/1000</f>
        <v>-254619.63938153838</v>
      </c>
      <c r="F25" s="20"/>
      <c r="G25" s="78">
        <f>SUMIF('REG FL  BS - 4 Results - 2022'!P:P,'MFR B-4'!B25,'REG FL  BS - 4 Results - 2022'!O:O)/1000</f>
        <v>-192551.34081999972</v>
      </c>
      <c r="I25" s="55"/>
      <c r="J25" s="16"/>
      <c r="K25" s="16"/>
      <c r="L25" s="16"/>
    </row>
    <row r="26" spans="1:12" s="10" customFormat="1" x14ac:dyDescent="0.3">
      <c r="A26" s="14">
        <f t="shared" si="0"/>
        <v>12</v>
      </c>
      <c r="B26" s="17">
        <v>115</v>
      </c>
      <c r="C26" s="15" t="s">
        <v>49</v>
      </c>
      <c r="D26" s="15"/>
      <c r="E26" s="78">
        <f>SUMIF('REG FL  BS - 4 Results - 2021'!P:P,'MFR B-4'!B26,'REG FL  BS - 4 Results - 2021'!O:O)/1000</f>
        <v>-5931.1070899999968</v>
      </c>
      <c r="F26" s="39"/>
      <c r="G26" s="78">
        <f>SUMIF('REG FL  BS - 4 Results - 2022'!P:P,'MFR B-4'!B26,'REG FL  BS - 4 Results - 2022'!O:O)/1000</f>
        <v>-6811.4447299999947</v>
      </c>
      <c r="I26" s="55"/>
      <c r="J26" s="16"/>
      <c r="K26" s="16"/>
      <c r="L26" s="16"/>
    </row>
    <row r="27" spans="1:12" s="10" customFormat="1" x14ac:dyDescent="0.3">
      <c r="A27" s="14">
        <f t="shared" si="0"/>
        <v>13</v>
      </c>
      <c r="B27" s="17">
        <v>119</v>
      </c>
      <c r="C27" s="15" t="s">
        <v>50</v>
      </c>
      <c r="D27" s="15"/>
      <c r="E27" s="78">
        <f>SUMIF('REG FL  BS - 4 Results - 2021'!P:P,'MFR B-4'!B27,'REG FL  BS - 4 Results - 2021'!O:O)/1000</f>
        <v>-2414.2923799999999</v>
      </c>
      <c r="F27" s="40"/>
      <c r="G27" s="78">
        <f>SUMIF('REG FL  BS - 4 Results - 2022'!P:P,'MFR B-4'!B27,'REG FL  BS - 4 Results - 2022'!O:O)/1000</f>
        <v>-2478.4820600000003</v>
      </c>
      <c r="I27" s="56"/>
      <c r="J27" s="16"/>
      <c r="L27" s="16"/>
    </row>
    <row r="28" spans="1:12" x14ac:dyDescent="0.3">
      <c r="A28" s="14">
        <f t="shared" si="0"/>
        <v>14</v>
      </c>
      <c r="B28" s="10"/>
      <c r="C28" s="34" t="s">
        <v>51</v>
      </c>
      <c r="D28" s="34"/>
      <c r="E28" s="74">
        <f>SUM(E23:E27)</f>
        <v>17375538.427522261</v>
      </c>
      <c r="F28" s="10"/>
      <c r="G28" s="74">
        <f>SUM(G23:G27)</f>
        <v>18928218.77975148</v>
      </c>
      <c r="I28" s="56"/>
      <c r="J28" s="16"/>
      <c r="K28" s="21"/>
      <c r="L28" s="16"/>
    </row>
    <row r="29" spans="1:12" x14ac:dyDescent="0.3">
      <c r="A29" s="14">
        <f t="shared" si="0"/>
        <v>15</v>
      </c>
      <c r="B29" s="10"/>
      <c r="C29" s="10"/>
      <c r="D29" s="10"/>
      <c r="E29" s="46"/>
      <c r="F29" s="10"/>
      <c r="G29" s="46"/>
      <c r="I29" s="55"/>
      <c r="J29" s="16"/>
      <c r="K29" s="16"/>
      <c r="L29" s="16"/>
    </row>
    <row r="30" spans="1:12" x14ac:dyDescent="0.3">
      <c r="A30" s="14">
        <f t="shared" si="0"/>
        <v>16</v>
      </c>
      <c r="B30" s="35">
        <v>121</v>
      </c>
      <c r="C30" s="10" t="s">
        <v>52</v>
      </c>
      <c r="D30" s="10"/>
      <c r="E30" s="78">
        <f>SUMIF('REG FL  BS - 4 Results - 2021'!P:P,'MFR B-4'!B30,'REG FL  BS - 4 Results - 2021'!O:O)/1000</f>
        <v>23206.33363076919</v>
      </c>
      <c r="F30" s="10"/>
      <c r="G30" s="78">
        <f>SUMIF('REG FL  BS - 4 Results - 2022'!P:P,'MFR B-4'!B30,'REG FL  BS - 4 Results - 2022'!O:O)/1000</f>
        <v>22773.477305384513</v>
      </c>
      <c r="I30" s="55"/>
      <c r="J30" s="16"/>
      <c r="K30" s="16"/>
      <c r="L30" s="16"/>
    </row>
    <row r="31" spans="1:12" x14ac:dyDescent="0.3">
      <c r="A31" s="14">
        <f t="shared" si="0"/>
        <v>17</v>
      </c>
      <c r="B31" s="17">
        <v>122</v>
      </c>
      <c r="C31" s="15" t="s">
        <v>53</v>
      </c>
      <c r="D31" s="15"/>
      <c r="E31" s="78">
        <f>SUMIF('REG FL  BS - 4 Results - 2021'!P:P,'MFR B-4'!B31,'REG FL  BS - 4 Results - 2021'!O:O)/1000</f>
        <v>-9592.000819230765</v>
      </c>
      <c r="F31" s="20"/>
      <c r="G31" s="78">
        <f>SUMIF('REG FL  BS - 4 Results - 2022'!P:P,'MFR B-4'!B31,'REG FL  BS - 4 Results - 2022'!O:O)/1000</f>
        <v>-10081.459919230771</v>
      </c>
      <c r="I31" s="55"/>
      <c r="J31" s="16"/>
      <c r="K31" s="16"/>
      <c r="L31" s="16"/>
    </row>
    <row r="32" spans="1:12" x14ac:dyDescent="0.3">
      <c r="A32" s="14">
        <f t="shared" si="0"/>
        <v>18</v>
      </c>
      <c r="B32" s="17"/>
      <c r="C32" s="34" t="s">
        <v>54</v>
      </c>
      <c r="D32" s="34"/>
      <c r="E32" s="75">
        <f>SUM(E30:E31)</f>
        <v>13614.332811538425</v>
      </c>
      <c r="F32" s="39"/>
      <c r="G32" s="75">
        <f>SUM(G30:G31)</f>
        <v>12692.017386153742</v>
      </c>
      <c r="I32" s="55"/>
      <c r="J32" s="16"/>
      <c r="K32" s="16"/>
      <c r="L32" s="16"/>
    </row>
    <row r="33" spans="1:12" x14ac:dyDescent="0.3">
      <c r="A33" s="14">
        <f t="shared" si="0"/>
        <v>19</v>
      </c>
      <c r="B33" s="17">
        <v>123</v>
      </c>
      <c r="C33" s="15" t="s">
        <v>55</v>
      </c>
      <c r="D33" s="15"/>
      <c r="E33" s="78">
        <f>SUMIF('REG FL  BS - 4 Results - 2021'!P:P,'MFR B-4'!B33,'REG FL  BS - 4 Results - 2021'!O:O)/1000</f>
        <v>6768.2920438459796</v>
      </c>
      <c r="F33" s="39"/>
      <c r="G33" s="78">
        <f>SUMIF('REG FL  BS - 4 Results - 2022'!P:P,'MFR B-4'!B33,'REG FL  BS - 4 Results - 2022'!O:O)/1000</f>
        <v>6677.2390015385508</v>
      </c>
      <c r="I33" s="55"/>
      <c r="J33" s="16"/>
      <c r="K33" s="16"/>
      <c r="L33" s="16"/>
    </row>
    <row r="34" spans="1:12" x14ac:dyDescent="0.3">
      <c r="A34" s="14">
        <f t="shared" si="0"/>
        <v>20</v>
      </c>
      <c r="B34" s="17">
        <v>124</v>
      </c>
      <c r="C34" s="15" t="s">
        <v>56</v>
      </c>
      <c r="D34" s="15"/>
      <c r="E34" s="78">
        <f>SUMIF('REG FL  BS - 4 Results - 2021'!P:P,'MFR B-4'!B34,'REG FL  BS - 4 Results - 2021'!O:O)/1000</f>
        <v>708.55080076923059</v>
      </c>
      <c r="F34" s="40"/>
      <c r="G34" s="78">
        <f>SUMIF('REG FL  BS - 4 Results - 2022'!P:P,'MFR B-4'!B34,'REG FL  BS - 4 Results - 2022'!O:O)/1000</f>
        <v>1227.5023569230768</v>
      </c>
      <c r="I34" s="55"/>
      <c r="J34" s="16"/>
      <c r="K34" s="16"/>
      <c r="L34" s="16"/>
    </row>
    <row r="35" spans="1:12" x14ac:dyDescent="0.3">
      <c r="A35" s="14">
        <f t="shared" si="0"/>
        <v>21</v>
      </c>
      <c r="B35" s="17">
        <v>128</v>
      </c>
      <c r="C35" s="15" t="s">
        <v>57</v>
      </c>
      <c r="D35" s="15"/>
      <c r="E35" s="78">
        <f>SUMIF('REG FL  BS - 4 Results - 2021'!P:P,'MFR B-4'!B35,'REG FL  BS - 4 Results - 2021'!O:O)/1000</f>
        <v>843603.92451692268</v>
      </c>
      <c r="F35" s="40"/>
      <c r="G35" s="78">
        <f>SUMIF('REG FL  BS - 4 Results - 2022'!P:P,'MFR B-4'!B35,'REG FL  BS - 4 Results - 2022'!O:O)/1000</f>
        <v>788538.30221846094</v>
      </c>
      <c r="I35" s="55"/>
      <c r="J35" s="16"/>
      <c r="K35" s="16"/>
      <c r="L35" s="16"/>
    </row>
    <row r="36" spans="1:12" x14ac:dyDescent="0.3">
      <c r="A36" s="14">
        <f t="shared" si="0"/>
        <v>22</v>
      </c>
      <c r="B36" s="17">
        <v>129</v>
      </c>
      <c r="C36" s="15" t="s">
        <v>58</v>
      </c>
      <c r="D36" s="15"/>
      <c r="E36" s="78">
        <f>SUMIF('REG FL  BS - 4 Results - 2021'!P:P,'MFR B-4'!B36,'REG FL  BS - 4 Results - 2021'!O:O)/1000</f>
        <v>0</v>
      </c>
      <c r="F36" s="40"/>
      <c r="G36" s="78">
        <f>SUMIF('REG FL  BS - 4 Results - 2022'!P:P,'MFR B-4'!B36,'REG FL  BS - 4 Results - 2022'!O:O)/1000</f>
        <v>0</v>
      </c>
      <c r="I36" s="55"/>
      <c r="J36" s="16"/>
      <c r="K36" s="16"/>
      <c r="L36" s="16"/>
    </row>
    <row r="37" spans="1:12" x14ac:dyDescent="0.3">
      <c r="A37" s="14">
        <f t="shared" si="0"/>
        <v>23</v>
      </c>
      <c r="B37" s="17"/>
      <c r="C37" s="34" t="s">
        <v>59</v>
      </c>
      <c r="D37" s="34"/>
      <c r="E37" s="75">
        <f>SUM(E32:E36)</f>
        <v>864695.10017307627</v>
      </c>
      <c r="F37" s="41"/>
      <c r="G37" s="75">
        <f>SUM(G32:G36)</f>
        <v>809135.06096307631</v>
      </c>
      <c r="I37" s="55"/>
      <c r="J37" s="16"/>
      <c r="K37" s="16"/>
      <c r="L37" s="16"/>
    </row>
    <row r="38" spans="1:12" x14ac:dyDescent="0.3">
      <c r="A38" s="14">
        <f t="shared" si="0"/>
        <v>24</v>
      </c>
      <c r="I38" s="55"/>
      <c r="J38" s="16"/>
      <c r="K38" s="16"/>
      <c r="L38" s="16"/>
    </row>
    <row r="39" spans="1:12" x14ac:dyDescent="0.3">
      <c r="A39" s="14">
        <f t="shared" si="0"/>
        <v>25</v>
      </c>
      <c r="I39" s="55"/>
      <c r="J39" s="16"/>
      <c r="K39" s="16"/>
      <c r="L39" s="16"/>
    </row>
    <row r="40" spans="1:12" x14ac:dyDescent="0.3">
      <c r="A40" s="14">
        <f t="shared" si="0"/>
        <v>26</v>
      </c>
      <c r="I40" s="55"/>
      <c r="J40" s="16"/>
      <c r="K40" s="16"/>
      <c r="L40" s="16"/>
    </row>
    <row r="41" spans="1:12" x14ac:dyDescent="0.3">
      <c r="A41" s="14">
        <f t="shared" si="0"/>
        <v>27</v>
      </c>
      <c r="I41" s="55"/>
      <c r="J41" s="16"/>
    </row>
    <row r="42" spans="1:12" x14ac:dyDescent="0.3">
      <c r="A42" s="14">
        <f t="shared" si="0"/>
        <v>28</v>
      </c>
      <c r="I42" s="55"/>
      <c r="J42" s="16"/>
      <c r="K42" s="16"/>
      <c r="L42" s="16"/>
    </row>
    <row r="43" spans="1:12" x14ac:dyDescent="0.3">
      <c r="A43" s="14">
        <f t="shared" si="0"/>
        <v>29</v>
      </c>
      <c r="I43" s="55"/>
      <c r="J43" s="16"/>
      <c r="K43" s="10"/>
      <c r="L43" s="10"/>
    </row>
    <row r="44" spans="1:12" x14ac:dyDescent="0.3">
      <c r="A44" s="14">
        <f t="shared" si="0"/>
        <v>30</v>
      </c>
      <c r="I44" s="55"/>
      <c r="J44" s="16"/>
      <c r="K44" s="23"/>
      <c r="L44" s="23"/>
    </row>
    <row r="45" spans="1:12" x14ac:dyDescent="0.3">
      <c r="A45" s="14">
        <f t="shared" si="0"/>
        <v>31</v>
      </c>
      <c r="I45" s="45"/>
      <c r="J45" s="16"/>
      <c r="K45" s="23"/>
      <c r="L45" s="23"/>
    </row>
    <row r="46" spans="1:12" x14ac:dyDescent="0.3">
      <c r="A46" s="14">
        <f t="shared" si="0"/>
        <v>32</v>
      </c>
      <c r="I46" s="45"/>
      <c r="J46" s="16"/>
      <c r="K46" s="23"/>
      <c r="L46" s="23"/>
    </row>
    <row r="47" spans="1:12" x14ac:dyDescent="0.3">
      <c r="A47" s="14">
        <f>+A46+1</f>
        <v>33</v>
      </c>
      <c r="C47" s="36"/>
      <c r="D47" s="36"/>
      <c r="E47" s="47"/>
      <c r="G47" s="47"/>
    </row>
    <row r="48" spans="1:12" x14ac:dyDescent="0.3">
      <c r="A48" s="139" t="s">
        <v>60</v>
      </c>
      <c r="B48" s="140"/>
      <c r="C48" s="141"/>
      <c r="D48" s="141"/>
      <c r="E48" s="141"/>
      <c r="F48" s="140"/>
      <c r="G48" s="52"/>
      <c r="H48" s="140"/>
      <c r="I48" s="140"/>
      <c r="J48" s="140" t="s">
        <v>61</v>
      </c>
      <c r="K48" s="140"/>
      <c r="L48" s="140"/>
    </row>
    <row r="49" spans="1:12" x14ac:dyDescent="0.3">
      <c r="A49" s="1" t="s">
        <v>24</v>
      </c>
      <c r="B49" s="137"/>
      <c r="C49" s="137"/>
      <c r="D49" s="137"/>
      <c r="E49" s="137"/>
      <c r="F49" s="38" t="s">
        <v>25</v>
      </c>
      <c r="G49" s="1"/>
      <c r="H49" s="38"/>
      <c r="I49" s="1"/>
      <c r="J49" s="1"/>
      <c r="L49" s="38" t="s">
        <v>62</v>
      </c>
    </row>
    <row r="50" spans="1:12" x14ac:dyDescent="0.3">
      <c r="A50" s="3"/>
      <c r="B50" s="3"/>
      <c r="C50" s="3"/>
      <c r="D50" s="3"/>
      <c r="E50" s="3"/>
      <c r="F50" s="3"/>
      <c r="G50" s="3"/>
      <c r="H50" s="135"/>
      <c r="I50" s="135"/>
      <c r="J50" s="135"/>
      <c r="K50" s="135"/>
      <c r="L50" s="135"/>
    </row>
    <row r="51" spans="1:12" x14ac:dyDescent="0.3">
      <c r="A51" s="2" t="s">
        <v>27</v>
      </c>
      <c r="B51" s="136"/>
      <c r="C51" s="4"/>
      <c r="D51" s="4" t="s">
        <v>28</v>
      </c>
      <c r="E51" s="144" t="s">
        <v>29</v>
      </c>
      <c r="F51" s="144"/>
      <c r="G51" s="144"/>
      <c r="H51" s="131"/>
      <c r="I51" s="5"/>
      <c r="J51" s="5" t="s">
        <v>30</v>
      </c>
      <c r="K51" s="51"/>
      <c r="L51" s="51"/>
    </row>
    <row r="52" spans="1:12" x14ac:dyDescent="0.3">
      <c r="B52" s="136"/>
      <c r="C52" s="136"/>
      <c r="D52" s="136"/>
      <c r="E52" s="145"/>
      <c r="F52" s="145"/>
      <c r="G52" s="145"/>
      <c r="H52" s="30"/>
      <c r="I52" s="6" t="str">
        <f t="shared" ref="I52:J56" si="1">+I4</f>
        <v>__</v>
      </c>
      <c r="J52" s="7" t="str">
        <f t="shared" si="1"/>
        <v>Projected Test Year 3 Ended</v>
      </c>
      <c r="K52" s="31"/>
      <c r="L52" s="8">
        <f>+L4</f>
        <v>46752</v>
      </c>
    </row>
    <row r="53" spans="1:12" x14ac:dyDescent="0.3">
      <c r="A53" s="2" t="s">
        <v>32</v>
      </c>
      <c r="B53" s="136"/>
      <c r="C53" s="136"/>
      <c r="D53" s="136"/>
      <c r="E53" s="145"/>
      <c r="F53" s="145"/>
      <c r="G53" s="145"/>
      <c r="H53" s="30"/>
      <c r="I53" s="6" t="str">
        <f t="shared" si="1"/>
        <v>__</v>
      </c>
      <c r="J53" s="7" t="str">
        <f t="shared" si="1"/>
        <v>Projected Test Year 2 Ended</v>
      </c>
      <c r="K53" s="31"/>
      <c r="L53" s="8">
        <f>+L5</f>
        <v>46387</v>
      </c>
    </row>
    <row r="54" spans="1:12" x14ac:dyDescent="0.3">
      <c r="B54" s="138"/>
      <c r="C54" s="138"/>
      <c r="D54" s="138"/>
      <c r="E54" s="145"/>
      <c r="F54" s="145"/>
      <c r="G54" s="145"/>
      <c r="H54" s="30"/>
      <c r="I54" s="6" t="str">
        <f t="shared" si="1"/>
        <v>__</v>
      </c>
      <c r="J54" s="7" t="str">
        <f t="shared" si="1"/>
        <v>Projected Test Year 1 Ended</v>
      </c>
      <c r="L54" s="8">
        <f>+L6</f>
        <v>46022</v>
      </c>
    </row>
    <row r="55" spans="1:12" x14ac:dyDescent="0.3">
      <c r="A55" s="8" t="str">
        <f>+A7</f>
        <v>DOCKET NO. 20240025-EI</v>
      </c>
      <c r="F55" s="28"/>
      <c r="G55" s="28"/>
      <c r="H55" s="28"/>
      <c r="I55" s="6" t="str">
        <f t="shared" si="1"/>
        <v>__</v>
      </c>
      <c r="J55" s="7" t="str">
        <f t="shared" si="1"/>
        <v>Prior Year Ended</v>
      </c>
      <c r="L55" s="8">
        <f>+L7</f>
        <v>45657</v>
      </c>
    </row>
    <row r="56" spans="1:12" x14ac:dyDescent="0.3">
      <c r="H56" s="28"/>
      <c r="I56" s="6" t="str">
        <f t="shared" si="1"/>
        <v xml:space="preserve"> X </v>
      </c>
      <c r="J56" s="7" t="str">
        <f t="shared" si="1"/>
        <v>Historical Year Ended</v>
      </c>
      <c r="L56" s="8">
        <f>+L8</f>
        <v>45291</v>
      </c>
    </row>
    <row r="57" spans="1:12" x14ac:dyDescent="0.3">
      <c r="F57" s="132" t="s">
        <v>34</v>
      </c>
      <c r="H57" s="44"/>
      <c r="I57" s="6"/>
      <c r="J57" s="7" t="str">
        <f>$J$9</f>
        <v>Witness:  Aquilina</v>
      </c>
      <c r="K57" s="8"/>
      <c r="L57" s="8"/>
    </row>
    <row r="58" spans="1:12" s="10" customFormat="1" x14ac:dyDescent="0.3">
      <c r="A58" s="9"/>
      <c r="B58" s="9"/>
      <c r="C58" s="9"/>
      <c r="D58" s="9"/>
      <c r="E58" s="9"/>
      <c r="F58" s="9"/>
      <c r="G58" s="9"/>
      <c r="H58" s="22"/>
      <c r="I58" s="22"/>
      <c r="J58" s="73"/>
      <c r="K58" s="26"/>
      <c r="L58" s="27"/>
    </row>
    <row r="59" spans="1:12" s="10" customFormat="1" x14ac:dyDescent="0.3">
      <c r="A59" s="11"/>
      <c r="B59" s="76">
        <v>-1</v>
      </c>
      <c r="C59" s="76">
        <f>+B59-1</f>
        <v>-2</v>
      </c>
      <c r="D59" s="76"/>
      <c r="E59" s="76">
        <f>+C59-1</f>
        <v>-3</v>
      </c>
      <c r="F59" s="29"/>
      <c r="G59" s="76">
        <f>+E59-1</f>
        <v>-4</v>
      </c>
      <c r="H59" s="29"/>
      <c r="I59" s="29"/>
      <c r="J59" s="29"/>
      <c r="K59" s="29"/>
      <c r="L59" s="29"/>
    </row>
    <row r="60" spans="1:12" s="10" customFormat="1" x14ac:dyDescent="0.25">
      <c r="A60" s="11"/>
      <c r="B60" s="11"/>
      <c r="C60" s="29"/>
      <c r="D60" s="29"/>
      <c r="E60" s="29"/>
      <c r="F60" s="11"/>
      <c r="G60" s="11"/>
      <c r="H60" s="11"/>
      <c r="I60" s="11"/>
      <c r="J60" s="11"/>
      <c r="K60" s="11"/>
      <c r="L60" s="11"/>
    </row>
    <row r="61" spans="1:12" s="10" customFormat="1" x14ac:dyDescent="0.25">
      <c r="A61" s="11" t="s">
        <v>35</v>
      </c>
      <c r="B61" s="11" t="s">
        <v>36</v>
      </c>
      <c r="C61" s="29" t="s">
        <v>36</v>
      </c>
      <c r="D61" s="29"/>
      <c r="E61" s="29"/>
      <c r="F61" s="11"/>
      <c r="G61" s="11"/>
      <c r="H61" s="11"/>
      <c r="I61" s="11"/>
      <c r="J61" s="11"/>
      <c r="K61" s="11"/>
      <c r="L61" s="11"/>
    </row>
    <row r="62" spans="1:12" s="10" customFormat="1" x14ac:dyDescent="0.25">
      <c r="A62" s="12" t="s">
        <v>37</v>
      </c>
      <c r="B62" s="13" t="s">
        <v>37</v>
      </c>
      <c r="C62" s="13" t="s">
        <v>38</v>
      </c>
      <c r="D62" s="13"/>
      <c r="E62" s="13">
        <v>2021</v>
      </c>
      <c r="F62" s="13"/>
      <c r="G62" s="13">
        <v>2022</v>
      </c>
      <c r="H62" s="13"/>
      <c r="I62" s="53"/>
      <c r="J62" s="13"/>
      <c r="K62" s="13"/>
      <c r="L62" s="13"/>
    </row>
    <row r="63" spans="1:12" x14ac:dyDescent="0.3">
      <c r="A63" s="14">
        <v>1</v>
      </c>
      <c r="B63" s="17">
        <v>131</v>
      </c>
      <c r="C63" s="15" t="s">
        <v>63</v>
      </c>
      <c r="D63" s="15"/>
      <c r="E63" s="78">
        <f>SUMIF('REG FL  BS - 4 Results - 2021'!P:P,'MFR B-4'!B63,'REG FL  BS - 4 Results - 2021'!O:O)/1000</f>
        <v>16900.463179230723</v>
      </c>
      <c r="F63" s="41"/>
      <c r="G63" s="78">
        <f>SUMIF('REG FL  BS - 4 Results - 2022'!P:P,'MFR B-4'!B63,'REG FL  BS - 4 Results - 2022'!O:O)/1000</f>
        <v>31435.606539230725</v>
      </c>
      <c r="H63" s="33"/>
      <c r="I63" s="57"/>
    </row>
    <row r="64" spans="1:12" x14ac:dyDescent="0.3">
      <c r="A64" s="14">
        <f t="shared" si="0"/>
        <v>2</v>
      </c>
      <c r="B64" s="17">
        <v>142</v>
      </c>
      <c r="C64" s="15" t="s">
        <v>64</v>
      </c>
      <c r="D64" s="15"/>
      <c r="E64" s="78">
        <f>SUMIF('REG FL  BS - 4 Results - 2021'!P:P,'MFR B-4'!B64,'REG FL  BS - 4 Results - 2021'!O:O)/1000</f>
        <v>387782.81501538435</v>
      </c>
      <c r="F64" s="41"/>
      <c r="G64" s="78">
        <f>SUMIF('REG FL  BS - 4 Results - 2022'!P:P,'MFR B-4'!B64,'REG FL  BS - 4 Results - 2022'!O:O)/1000</f>
        <v>543362.61302076897</v>
      </c>
      <c r="H64" s="33"/>
      <c r="I64" s="58"/>
    </row>
    <row r="65" spans="1:9" x14ac:dyDescent="0.3">
      <c r="A65" s="14">
        <f t="shared" si="0"/>
        <v>3</v>
      </c>
      <c r="B65" s="17">
        <v>143</v>
      </c>
      <c r="C65" s="15" t="s">
        <v>65</v>
      </c>
      <c r="D65" s="15"/>
      <c r="E65" s="78">
        <f>SUMIF('REG FL  BS - 4 Results - 2021'!P:P,'MFR B-4'!B65,'REG FL  BS - 4 Results - 2021'!O:O)/1000</f>
        <v>21952.298050769165</v>
      </c>
      <c r="F65" s="41"/>
      <c r="G65" s="78">
        <f>SUMIF('REG FL  BS - 4 Results - 2022'!P:P,'MFR B-4'!B65,'REG FL  BS - 4 Results - 2022'!O:O)/1000</f>
        <v>55363.954430769052</v>
      </c>
      <c r="H65" s="47"/>
      <c r="I65" s="57"/>
    </row>
    <row r="66" spans="1:9" x14ac:dyDescent="0.3">
      <c r="A66" s="14">
        <f t="shared" si="0"/>
        <v>4</v>
      </c>
      <c r="B66" s="17">
        <v>144</v>
      </c>
      <c r="C66" s="15" t="s">
        <v>66</v>
      </c>
      <c r="D66" s="15"/>
      <c r="E66" s="78">
        <f>SUMIF('REG FL  BS - 4 Results - 2021'!P:P,'MFR B-4'!B66,'REG FL  BS - 4 Results - 2021'!O:O)/1000</f>
        <v>-15106.119534615376</v>
      </c>
      <c r="F66" s="43"/>
      <c r="G66" s="78">
        <f>SUMIF('REG FL  BS - 4 Results - 2022'!P:P,'MFR B-4'!B66,'REG FL  BS - 4 Results - 2022'!O:O)/1000</f>
        <v>-21766.554030769232</v>
      </c>
      <c r="H66" s="47"/>
      <c r="I66" s="57"/>
    </row>
    <row r="67" spans="1:9" x14ac:dyDescent="0.3">
      <c r="A67" s="14">
        <f t="shared" si="0"/>
        <v>5</v>
      </c>
      <c r="B67" s="17">
        <v>145</v>
      </c>
      <c r="C67" s="15" t="s">
        <v>67</v>
      </c>
      <c r="D67" s="15"/>
      <c r="E67" s="78">
        <f>SUMIF('REG FL  BS - 4 Results - 2021'!P:P,'MFR B-4'!B67,'REG FL  BS - 4 Results - 2021'!O:O)/1000</f>
        <v>0</v>
      </c>
      <c r="F67" s="41"/>
      <c r="G67" s="78">
        <f>SUMIF('REG FL  BS - 4 Results - 2022'!P:P,'MFR B-4'!B67,'REG FL  BS - 4 Results - 2022'!O:O)/1000</f>
        <v>0</v>
      </c>
      <c r="H67" s="49"/>
      <c r="I67" s="58"/>
    </row>
    <row r="68" spans="1:9" x14ac:dyDescent="0.3">
      <c r="A68" s="14">
        <f t="shared" si="0"/>
        <v>6</v>
      </c>
      <c r="B68" s="17">
        <v>146</v>
      </c>
      <c r="C68" s="15" t="s">
        <v>68</v>
      </c>
      <c r="D68" s="15"/>
      <c r="E68" s="78">
        <f>SUMIF('REG FL  BS - 4 Results - 2021'!P:P,'MFR B-4'!B68,'REG FL  BS - 4 Results - 2021'!O:O)/1000</f>
        <v>20646.09728230763</v>
      </c>
      <c r="F68" s="41"/>
      <c r="G68" s="78">
        <f>SUMIF('REG FL  BS - 4 Results - 2022'!P:P,'MFR B-4'!B68,'REG FL  BS - 4 Results - 2022'!O:O)/1000</f>
        <v>28769.2473261538</v>
      </c>
      <c r="H68" s="49"/>
      <c r="I68" s="58"/>
    </row>
    <row r="69" spans="1:9" x14ac:dyDescent="0.3">
      <c r="A69" s="14">
        <f t="shared" si="0"/>
        <v>7</v>
      </c>
      <c r="B69" s="17">
        <v>151</v>
      </c>
      <c r="C69" s="15" t="s">
        <v>69</v>
      </c>
      <c r="D69" s="15"/>
      <c r="E69" s="78">
        <f>SUMIF('REG FL  BS - 4 Results - 2021'!P:P,'MFR B-4'!B69,'REG FL  BS - 4 Results - 2021'!O:O)/1000</f>
        <v>121711.13750538415</v>
      </c>
      <c r="F69" s="41"/>
      <c r="G69" s="78">
        <f>SUMIF('REG FL  BS - 4 Results - 2022'!P:P,'MFR B-4'!B69,'REG FL  BS - 4 Results - 2022'!O:O)/1000</f>
        <v>155052.01314846092</v>
      </c>
      <c r="H69" s="49"/>
      <c r="I69" s="58"/>
    </row>
    <row r="70" spans="1:9" x14ac:dyDescent="0.3">
      <c r="A70" s="14">
        <f t="shared" si="0"/>
        <v>8</v>
      </c>
      <c r="B70" s="17">
        <v>154</v>
      </c>
      <c r="C70" s="15" t="s">
        <v>70</v>
      </c>
      <c r="D70" s="15"/>
      <c r="E70" s="78">
        <f>SUMIF('REG FL  BS - 4 Results - 2021'!P:P,'MFR B-4'!B70,'REG FL  BS - 4 Results - 2021'!O:O)/1000</f>
        <v>315057.54995230719</v>
      </c>
      <c r="F70" s="41"/>
      <c r="G70" s="78">
        <f>SUMIF('REG FL  BS - 4 Results - 2022'!P:P,'MFR B-4'!B70,'REG FL  BS - 4 Results - 2022'!O:O)/1000</f>
        <v>342350.86577461491</v>
      </c>
      <c r="H70" s="49"/>
      <c r="I70" s="58"/>
    </row>
    <row r="71" spans="1:9" x14ac:dyDescent="0.3">
      <c r="A71" s="14">
        <f t="shared" si="0"/>
        <v>9</v>
      </c>
      <c r="B71" s="17">
        <v>156</v>
      </c>
      <c r="C71" s="15" t="s">
        <v>71</v>
      </c>
      <c r="D71" s="15"/>
      <c r="E71" s="78">
        <f>SUMIF('REG FL  BS - 4 Results - 2021'!P:P,'MFR B-4'!B71,'REG FL  BS - 4 Results - 2021'!O:O)/1000</f>
        <v>46.495533846153847</v>
      </c>
      <c r="F71" s="41"/>
      <c r="G71" s="78">
        <f>SUMIF('REG FL  BS - 4 Results - 2022'!P:P,'MFR B-4'!B71,'REG FL  BS - 4 Results - 2022'!O:O)/1000</f>
        <v>-48.367189230769227</v>
      </c>
      <c r="H71" s="49"/>
      <c r="I71" s="58"/>
    </row>
    <row r="72" spans="1:9" x14ac:dyDescent="0.3">
      <c r="A72" s="14">
        <f t="shared" si="0"/>
        <v>10</v>
      </c>
      <c r="B72" s="17">
        <v>158</v>
      </c>
      <c r="C72" s="15" t="s">
        <v>72</v>
      </c>
      <c r="D72" s="15"/>
      <c r="E72" s="78">
        <f>SUMIF('REG FL  BS - 4 Results - 2021'!P:P,'MFR B-4'!B72,'REG FL  BS - 4 Results - 2021'!O:O)/1000</f>
        <v>3216.933204615385</v>
      </c>
      <c r="F72" s="41"/>
      <c r="G72" s="78">
        <f>SUMIF('REG FL  BS - 4 Results - 2022'!P:P,'MFR B-4'!B72,'REG FL  BS - 4 Results - 2022'!O:O)/1000</f>
        <v>3210.943926923077</v>
      </c>
      <c r="H72" s="49"/>
      <c r="I72" s="58"/>
    </row>
    <row r="73" spans="1:9" x14ac:dyDescent="0.3">
      <c r="A73" s="14">
        <f t="shared" si="0"/>
        <v>11</v>
      </c>
      <c r="B73" s="17">
        <v>163</v>
      </c>
      <c r="C73" s="15" t="s">
        <v>73</v>
      </c>
      <c r="D73" s="15"/>
      <c r="E73" s="78">
        <f>SUMIF('REG FL  BS - 4 Results - 2021'!P:P,'MFR B-4'!B73,'REG FL  BS - 4 Results - 2021'!O:O)/1000</f>
        <v>14467.08493999997</v>
      </c>
      <c r="F73" s="41"/>
      <c r="G73" s="78">
        <f>SUMIF('REG FL  BS - 4 Results - 2022'!P:P,'MFR B-4'!B73,'REG FL  BS - 4 Results - 2022'!O:O)/1000</f>
        <v>14105.859328461476</v>
      </c>
      <c r="H73" s="49"/>
      <c r="I73" s="58"/>
    </row>
    <row r="74" spans="1:9" x14ac:dyDescent="0.3">
      <c r="A74" s="14">
        <f t="shared" si="0"/>
        <v>12</v>
      </c>
      <c r="B74" s="17">
        <v>165</v>
      </c>
      <c r="C74" s="15" t="s">
        <v>74</v>
      </c>
      <c r="D74" s="15"/>
      <c r="E74" s="78">
        <f>SUMIF('REG FL  BS - 4 Results - 2021'!P:P,'MFR B-4'!B74,'REG FL  BS - 4 Results - 2021'!O:O)/1000</f>
        <v>68968.991249999948</v>
      </c>
      <c r="F74" s="41"/>
      <c r="G74" s="78">
        <f>SUMIF('REG FL  BS - 4 Results - 2022'!P:P,'MFR B-4'!B74,'REG FL  BS - 4 Results - 2022'!O:O)/1000</f>
        <v>74243.176272307668</v>
      </c>
      <c r="H74" s="49"/>
      <c r="I74" s="58"/>
    </row>
    <row r="75" spans="1:9" x14ac:dyDescent="0.3">
      <c r="A75" s="14">
        <f t="shared" si="0"/>
        <v>13</v>
      </c>
      <c r="B75" s="17">
        <v>172</v>
      </c>
      <c r="C75" s="2" t="s">
        <v>75</v>
      </c>
      <c r="E75" s="78">
        <f>SUMIF('REG FL  BS - 4 Results - 2021'!P:P,'MFR B-4'!B75,'REG FL  BS - 4 Results - 2021'!O:O)/1000</f>
        <v>127.84390615384615</v>
      </c>
      <c r="G75" s="78">
        <f>SUMIF('REG FL  BS - 4 Results - 2022'!P:P,'MFR B-4'!B75,'REG FL  BS - 4 Results - 2022'!O:O)/1000</f>
        <v>109.44552076923078</v>
      </c>
      <c r="H75" s="49"/>
      <c r="I75" s="58"/>
    </row>
    <row r="76" spans="1:9" x14ac:dyDescent="0.3">
      <c r="A76" s="14">
        <f t="shared" si="0"/>
        <v>14</v>
      </c>
      <c r="B76" s="17">
        <v>173</v>
      </c>
      <c r="C76" s="15" t="s">
        <v>76</v>
      </c>
      <c r="D76" s="15"/>
      <c r="E76" s="78">
        <f>SUMIF('REG FL  BS - 4 Results - 2021'!P:P,'MFR B-4'!B76,'REG FL  BS - 4 Results - 2021'!O:O)/1000</f>
        <v>111930.77685076922</v>
      </c>
      <c r="F76" s="41"/>
      <c r="G76" s="78">
        <f>SUMIF('REG FL  BS - 4 Results - 2022'!P:P,'MFR B-4'!B76,'REG FL  BS - 4 Results - 2022'!O:O)/1000</f>
        <v>119238.14963923072</v>
      </c>
      <c r="H76" s="49"/>
      <c r="I76" s="58"/>
    </row>
    <row r="77" spans="1:9" x14ac:dyDescent="0.3">
      <c r="A77" s="14">
        <f t="shared" si="0"/>
        <v>15</v>
      </c>
      <c r="B77" s="17">
        <v>174</v>
      </c>
      <c r="C77" s="15" t="s">
        <v>77</v>
      </c>
      <c r="D77" s="15"/>
      <c r="E77" s="78">
        <f>SUMIF('REG FL  BS - 4 Results - 2021'!P:P,'MFR B-4'!B77,'REG FL  BS - 4 Results - 2021'!O:O)/1000</f>
        <v>5795.421860769231</v>
      </c>
      <c r="G77" s="78">
        <f>SUMIF('REG FL  BS - 4 Results - 2022'!P:P,'MFR B-4'!B77,'REG FL  BS - 4 Results - 2022'!O:O)/1000</f>
        <v>453.84615384615387</v>
      </c>
      <c r="H77" s="111"/>
      <c r="I77" s="58"/>
    </row>
    <row r="78" spans="1:9" x14ac:dyDescent="0.3">
      <c r="A78" s="14">
        <f t="shared" si="0"/>
        <v>16</v>
      </c>
      <c r="B78" s="17">
        <v>175</v>
      </c>
      <c r="C78" s="15" t="s">
        <v>78</v>
      </c>
      <c r="D78" s="15"/>
      <c r="E78" s="78">
        <f>SUMIF('REG FL  BS - 4 Results - 2021'!P:P,'MFR B-4'!B78,'REG FL  BS - 4 Results - 2021'!O:O)/1000</f>
        <v>774.29365384615392</v>
      </c>
      <c r="G78" s="78">
        <f>SUMIF('REG FL  BS - 4 Results - 2022'!P:P,'MFR B-4'!B78,'REG FL  BS - 4 Results - 2022'!O:O)/1000</f>
        <v>1320.1761830769231</v>
      </c>
      <c r="H78" s="49"/>
      <c r="I78" s="58"/>
    </row>
    <row r="79" spans="1:9" x14ac:dyDescent="0.3">
      <c r="A79" s="14">
        <f t="shared" ref="A79:A95" si="2">A78+1</f>
        <v>17</v>
      </c>
      <c r="B79" s="17">
        <v>176</v>
      </c>
      <c r="C79" s="15" t="s">
        <v>79</v>
      </c>
      <c r="D79" s="15"/>
      <c r="E79" s="78">
        <f>SUMIF('REG FL  BS - 4 Results - 2021'!P:P,'MFR B-4'!B79,'REG FL  BS - 4 Results - 2021'!O:O)/1000</f>
        <v>2410.2362607692307</v>
      </c>
      <c r="G79" s="78">
        <f>SUMIF('REG FL  BS - 4 Results - 2022'!P:P,'MFR B-4'!B79,'REG FL  BS - 4 Results - 2022'!O:O)/1000</f>
        <v>14297.097108461538</v>
      </c>
      <c r="H79" s="111"/>
      <c r="I79" s="58"/>
    </row>
    <row r="80" spans="1:9" x14ac:dyDescent="0.3">
      <c r="A80" s="14">
        <f t="shared" si="2"/>
        <v>18</v>
      </c>
      <c r="C80" s="36" t="s">
        <v>80</v>
      </c>
      <c r="D80" s="36"/>
      <c r="E80" s="52">
        <f>SUM(E63:E79)</f>
        <v>1076682.3189115368</v>
      </c>
      <c r="G80" s="52">
        <f>SUM(G63:G79)</f>
        <v>1361498.0731530751</v>
      </c>
      <c r="H80" s="49"/>
      <c r="I80" s="58"/>
    </row>
    <row r="81" spans="1:12" x14ac:dyDescent="0.3">
      <c r="A81" s="14">
        <f t="shared" si="2"/>
        <v>19</v>
      </c>
      <c r="H81" s="49"/>
      <c r="I81" s="58"/>
    </row>
    <row r="82" spans="1:12" x14ac:dyDescent="0.3">
      <c r="A82" s="14">
        <f t="shared" si="2"/>
        <v>20</v>
      </c>
      <c r="C82" s="2" t="s">
        <v>81</v>
      </c>
      <c r="H82" s="49"/>
      <c r="I82" s="58"/>
    </row>
    <row r="83" spans="1:12" x14ac:dyDescent="0.3">
      <c r="A83" s="14">
        <f t="shared" si="2"/>
        <v>21</v>
      </c>
      <c r="B83" s="17">
        <v>181</v>
      </c>
      <c r="C83" s="15" t="s">
        <v>82</v>
      </c>
      <c r="D83" s="15"/>
      <c r="E83" s="78">
        <f>SUMIF('REG FL  BS - 4 Results - 2021'!P:P,'MFR B-4'!B83,'REG FL  BS - 4 Results - 2021'!O:O)/1000</f>
        <v>50454.774776153798</v>
      </c>
      <c r="F83" s="41"/>
      <c r="G83" s="78">
        <f>SUMIF('REG FL  BS - 4 Results - 2022'!P:P,'MFR B-4'!B83,'REG FL  BS - 4 Results - 2022'!O:O)/1000</f>
        <v>57707.455376923033</v>
      </c>
      <c r="H83" s="49"/>
      <c r="I83" s="58"/>
    </row>
    <row r="84" spans="1:12" x14ac:dyDescent="0.3">
      <c r="A84" s="14">
        <f t="shared" si="2"/>
        <v>22</v>
      </c>
      <c r="B84" s="17">
        <v>182</v>
      </c>
      <c r="C84" s="15" t="s">
        <v>83</v>
      </c>
      <c r="D84" s="15"/>
      <c r="E84" s="78">
        <f>SUMIF('REG FL  BS - 4 Results - 2021'!P:P,'MFR B-4'!B84,'REG FL  BS - 4 Results - 2021'!O:O)/1000</f>
        <v>1501197.2679999985</v>
      </c>
      <c r="F84" s="41"/>
      <c r="G84" s="78">
        <f>SUMIF('REG FL  BS - 4 Results - 2022'!P:P,'MFR B-4'!B84,'REG FL  BS - 4 Results - 2022'!O:O)/1000</f>
        <v>2063435.4459284563</v>
      </c>
      <c r="H84" s="49"/>
      <c r="I84" s="58"/>
    </row>
    <row r="85" spans="1:12" x14ac:dyDescent="0.3">
      <c r="A85" s="14">
        <f t="shared" si="2"/>
        <v>23</v>
      </c>
      <c r="B85" s="17">
        <v>183</v>
      </c>
      <c r="C85" s="15" t="s">
        <v>84</v>
      </c>
      <c r="D85" s="15"/>
      <c r="E85" s="78">
        <f>SUMIF('REG FL  BS - 4 Results - 2021'!P:P,'MFR B-4'!B85,'REG FL  BS - 4 Results - 2021'!O:O)/1000</f>
        <v>4250.1732669230751</v>
      </c>
      <c r="F85" s="41"/>
      <c r="G85" s="78">
        <f>SUMIF('REG FL  BS - 4 Results - 2022'!P:P,'MFR B-4'!B85,'REG FL  BS - 4 Results - 2022'!O:O)/1000</f>
        <v>10822.729722307675</v>
      </c>
      <c r="H85" s="49"/>
      <c r="I85" s="58"/>
    </row>
    <row r="86" spans="1:12" x14ac:dyDescent="0.3">
      <c r="A86" s="14">
        <f t="shared" si="2"/>
        <v>24</v>
      </c>
      <c r="B86" s="17">
        <v>184</v>
      </c>
      <c r="C86" s="15" t="s">
        <v>85</v>
      </c>
      <c r="D86" s="15"/>
      <c r="E86" s="78">
        <f>SUMIF('REG FL  BS - 4 Results - 2021'!P:P,'MFR B-4'!B86,'REG FL  BS - 4 Results - 2021'!O:O)/1000</f>
        <v>1408.8467138461504</v>
      </c>
      <c r="F86" s="41"/>
      <c r="G86" s="78">
        <f>SUMIF('REG FL  BS - 4 Results - 2022'!P:P,'MFR B-4'!B86,'REG FL  BS - 4 Results - 2022'!O:O)/1000</f>
        <v>-1385.8591661538424</v>
      </c>
      <c r="H86" s="49"/>
      <c r="I86" s="58"/>
    </row>
    <row r="87" spans="1:12" x14ac:dyDescent="0.3">
      <c r="A87" s="14">
        <f t="shared" si="2"/>
        <v>25</v>
      </c>
      <c r="B87" s="17">
        <v>185</v>
      </c>
      <c r="C87" s="15" t="s">
        <v>86</v>
      </c>
      <c r="D87" s="15"/>
      <c r="E87" s="78">
        <f>SUMIF('REG FL  BS - 4 Results - 2021'!P:P,'MFR B-4'!B87,'REG FL  BS - 4 Results - 2021'!O:O)/1000</f>
        <v>84.557993846153835</v>
      </c>
      <c r="F87" s="41"/>
      <c r="G87" s="78">
        <f>SUMIF('REG FL  BS - 4 Results - 2022'!P:P,'MFR B-4'!B87,'REG FL  BS - 4 Results - 2022'!O:O)/1000</f>
        <v>92.137486923076921</v>
      </c>
      <c r="H87" s="49"/>
      <c r="I87" s="58"/>
    </row>
    <row r="88" spans="1:12" x14ac:dyDescent="0.3">
      <c r="A88" s="14">
        <f t="shared" si="2"/>
        <v>26</v>
      </c>
      <c r="B88" s="17">
        <v>186</v>
      </c>
      <c r="C88" s="15" t="s">
        <v>87</v>
      </c>
      <c r="D88" s="15"/>
      <c r="E88" s="78">
        <f>SUMIF('REG FL  BS - 4 Results - 2021'!P:P,'MFR B-4'!B88,'REG FL  BS - 4 Results - 2021'!O:O)/1000</f>
        <v>188866.21634384617</v>
      </c>
      <c r="F88" s="41"/>
      <c r="G88" s="78">
        <f>SUMIF('REG FL  BS - 4 Results - 2022'!P:P,'MFR B-4'!B88,'REG FL  BS - 4 Results - 2022'!O:O)/1000</f>
        <v>291367.35498769232</v>
      </c>
      <c r="H88" s="49"/>
      <c r="I88" s="58"/>
    </row>
    <row r="89" spans="1:12" x14ac:dyDescent="0.3">
      <c r="A89" s="14">
        <f t="shared" si="2"/>
        <v>27</v>
      </c>
      <c r="B89" s="17">
        <v>189</v>
      </c>
      <c r="C89" s="15" t="s">
        <v>88</v>
      </c>
      <c r="D89" s="15"/>
      <c r="E89" s="78">
        <f>SUMIF('REG FL  BS - 4 Results - 2021'!P:P,'MFR B-4'!B89,'REG FL  BS - 4 Results - 2021'!O:O)/1000</f>
        <v>6529.7676899999997</v>
      </c>
      <c r="F89" s="41"/>
      <c r="G89" s="78">
        <f>SUMIF('REG FL  BS - 4 Results - 2022'!P:P,'MFR B-4'!B89,'REG FL  BS - 4 Results - 2022'!O:O)/1000</f>
        <v>5531.6707369230771</v>
      </c>
      <c r="H89" s="49"/>
      <c r="I89" s="58"/>
    </row>
    <row r="90" spans="1:12" x14ac:dyDescent="0.3">
      <c r="A90" s="14">
        <f t="shared" si="2"/>
        <v>28</v>
      </c>
      <c r="B90" s="17">
        <v>190</v>
      </c>
      <c r="C90" s="15" t="s">
        <v>89</v>
      </c>
      <c r="D90" s="15"/>
      <c r="E90" s="78">
        <f>SUMIF('REG FL  BS - 4 Results - 2021'!P:P,'MFR B-4'!B90,'REG FL  BS - 4 Results - 2021'!O:O)/1000</f>
        <v>909904.00060999999</v>
      </c>
      <c r="F90" s="41"/>
      <c r="G90" s="78">
        <f>SUMIF('REG FL  BS - 4 Results - 2022'!P:P,'MFR B-4'!B90,'REG FL  BS - 4 Results - 2022'!O:O)/1000</f>
        <v>913908.76682230772</v>
      </c>
      <c r="H90" s="49"/>
      <c r="I90" s="58"/>
    </row>
    <row r="91" spans="1:12" x14ac:dyDescent="0.3">
      <c r="A91" s="14">
        <f t="shared" si="2"/>
        <v>29</v>
      </c>
      <c r="B91" s="17"/>
      <c r="C91" s="37" t="s">
        <v>90</v>
      </c>
      <c r="D91" s="37"/>
      <c r="E91" s="48">
        <f>SUM(E83:E90)</f>
        <v>2662695.6053946139</v>
      </c>
      <c r="F91" s="49"/>
      <c r="G91" s="48">
        <f>SUM(G83:G90)</f>
        <v>3341479.701895379</v>
      </c>
      <c r="H91" s="49"/>
      <c r="I91" s="58"/>
    </row>
    <row r="92" spans="1:12" ht="14.4" thickBot="1" x14ac:dyDescent="0.35">
      <c r="A92" s="14">
        <f t="shared" si="2"/>
        <v>30</v>
      </c>
      <c r="B92" s="17"/>
      <c r="C92" s="15" t="s">
        <v>91</v>
      </c>
      <c r="D92" s="15"/>
      <c r="E92" s="50">
        <f>E28+E37+E80+E91</f>
        <v>21979611.452001486</v>
      </c>
      <c r="F92" s="49"/>
      <c r="G92" s="50">
        <f>G28+G37+G80+G91</f>
        <v>24440331.615763009</v>
      </c>
      <c r="H92" s="49"/>
      <c r="I92" s="58"/>
    </row>
    <row r="93" spans="1:12" ht="14.4" thickTop="1" x14ac:dyDescent="0.3">
      <c r="A93" s="14">
        <f t="shared" si="2"/>
        <v>31</v>
      </c>
      <c r="B93" s="17"/>
      <c r="C93" s="15"/>
      <c r="D93" s="15"/>
      <c r="E93" s="133"/>
      <c r="F93" s="49"/>
      <c r="G93" s="47"/>
      <c r="H93" s="49"/>
      <c r="I93" s="58"/>
    </row>
    <row r="94" spans="1:12" x14ac:dyDescent="0.3">
      <c r="A94" s="14">
        <f t="shared" si="2"/>
        <v>32</v>
      </c>
      <c r="B94" s="17"/>
      <c r="C94" s="15"/>
      <c r="D94" s="15"/>
      <c r="E94" s="15"/>
      <c r="F94" s="49"/>
      <c r="G94" s="47"/>
      <c r="H94" s="49"/>
      <c r="I94" s="58"/>
    </row>
    <row r="95" spans="1:12" x14ac:dyDescent="0.3">
      <c r="A95" s="142">
        <f t="shared" si="2"/>
        <v>33</v>
      </c>
      <c r="C95" s="36"/>
      <c r="D95" s="36"/>
      <c r="E95" s="36"/>
      <c r="H95" s="33"/>
    </row>
    <row r="96" spans="1:12" x14ac:dyDescent="0.3">
      <c r="A96" s="139" t="s">
        <v>60</v>
      </c>
      <c r="B96" s="140"/>
      <c r="C96" s="141"/>
      <c r="D96" s="141"/>
      <c r="E96" s="141"/>
      <c r="F96" s="140"/>
      <c r="G96" s="52"/>
      <c r="H96" s="140"/>
      <c r="I96" s="140"/>
      <c r="J96" s="140" t="s">
        <v>61</v>
      </c>
      <c r="K96" s="140"/>
      <c r="L96" s="140"/>
    </row>
    <row r="97" spans="1:12" x14ac:dyDescent="0.3">
      <c r="A97" s="19" t="str">
        <f>+A49</f>
        <v>SCHEDULE B-4</v>
      </c>
      <c r="B97" s="137"/>
      <c r="C97" s="137"/>
      <c r="D97" s="137"/>
      <c r="E97" s="137"/>
      <c r="F97" s="38" t="s">
        <v>25</v>
      </c>
      <c r="G97" s="1"/>
      <c r="H97" s="38"/>
      <c r="I97" s="1"/>
      <c r="J97" s="1"/>
      <c r="L97" s="38" t="s">
        <v>92</v>
      </c>
    </row>
    <row r="98" spans="1:12" x14ac:dyDescent="0.3">
      <c r="A98" s="3"/>
      <c r="B98" s="3"/>
      <c r="C98" s="3"/>
      <c r="D98" s="3"/>
      <c r="E98" s="3"/>
      <c r="F98" s="3"/>
      <c r="G98" s="3"/>
      <c r="H98" s="135"/>
      <c r="I98" s="135"/>
      <c r="J98" s="135"/>
      <c r="K98" s="135"/>
      <c r="L98" s="135"/>
    </row>
    <row r="99" spans="1:12" x14ac:dyDescent="0.3">
      <c r="A99" s="2" t="s">
        <v>27</v>
      </c>
      <c r="B99" s="136"/>
      <c r="C99" s="4"/>
      <c r="D99" s="4" t="s">
        <v>28</v>
      </c>
      <c r="E99" s="144" t="s">
        <v>29</v>
      </c>
      <c r="F99" s="144"/>
      <c r="G99" s="144"/>
      <c r="H99" s="131"/>
      <c r="I99" s="5"/>
      <c r="J99" s="5" t="s">
        <v>30</v>
      </c>
      <c r="K99" s="51"/>
      <c r="L99" s="51"/>
    </row>
    <row r="100" spans="1:12" x14ac:dyDescent="0.3">
      <c r="B100" s="136"/>
      <c r="C100" s="136"/>
      <c r="D100" s="136"/>
      <c r="E100" s="145"/>
      <c r="F100" s="145"/>
      <c r="G100" s="145"/>
      <c r="H100" s="30"/>
      <c r="I100" s="6" t="str">
        <f>+I4</f>
        <v>__</v>
      </c>
      <c r="J100" s="7" t="str">
        <f>+J52</f>
        <v>Projected Test Year 3 Ended</v>
      </c>
      <c r="K100" s="31"/>
      <c r="L100" s="8">
        <f>+L52</f>
        <v>46752</v>
      </c>
    </row>
    <row r="101" spans="1:12" x14ac:dyDescent="0.3">
      <c r="A101" s="2" t="s">
        <v>32</v>
      </c>
      <c r="B101" s="136"/>
      <c r="C101" s="136"/>
      <c r="D101" s="136"/>
      <c r="E101" s="145"/>
      <c r="F101" s="145"/>
      <c r="G101" s="145"/>
      <c r="H101" s="30"/>
      <c r="I101" s="6" t="str">
        <f>+I5</f>
        <v>__</v>
      </c>
      <c r="J101" s="7" t="str">
        <f>+J53</f>
        <v>Projected Test Year 2 Ended</v>
      </c>
      <c r="K101" s="31"/>
      <c r="L101" s="8">
        <f>+L53</f>
        <v>46387</v>
      </c>
    </row>
    <row r="102" spans="1:12" x14ac:dyDescent="0.3">
      <c r="B102" s="138"/>
      <c r="C102" s="138"/>
      <c r="D102" s="138"/>
      <c r="E102" s="145"/>
      <c r="F102" s="145"/>
      <c r="G102" s="145"/>
      <c r="H102" s="30"/>
      <c r="I102" s="6" t="str">
        <f>+I6</f>
        <v>__</v>
      </c>
      <c r="J102" s="7" t="str">
        <f>+J54</f>
        <v>Projected Test Year 1 Ended</v>
      </c>
      <c r="K102" s="31"/>
      <c r="L102" s="8">
        <f>+L54</f>
        <v>46022</v>
      </c>
    </row>
    <row r="103" spans="1:12" x14ac:dyDescent="0.3">
      <c r="A103" s="2" t="str">
        <f>+A55</f>
        <v>DOCKET NO. 20240025-EI</v>
      </c>
      <c r="F103" s="28"/>
      <c r="G103" s="28"/>
      <c r="H103" s="28"/>
      <c r="I103" s="6" t="str">
        <f>+I7</f>
        <v>__</v>
      </c>
      <c r="J103" s="7" t="str">
        <f>+J55</f>
        <v>Prior Year Ended</v>
      </c>
      <c r="K103" s="31"/>
      <c r="L103" s="8">
        <f>+L55</f>
        <v>45657</v>
      </c>
    </row>
    <row r="104" spans="1:12" x14ac:dyDescent="0.3">
      <c r="H104" s="28"/>
      <c r="I104" s="6" t="str">
        <f>+I8</f>
        <v xml:space="preserve"> X </v>
      </c>
      <c r="J104" s="7" t="str">
        <f>+J56</f>
        <v>Historical Year Ended</v>
      </c>
      <c r="K104" s="31"/>
      <c r="L104" s="8">
        <f>+L56</f>
        <v>45291</v>
      </c>
    </row>
    <row r="105" spans="1:12" x14ac:dyDescent="0.3">
      <c r="F105" s="132" t="s">
        <v>34</v>
      </c>
      <c r="H105" s="44"/>
      <c r="I105" s="6"/>
      <c r="J105" s="7" t="str">
        <f>$J$9</f>
        <v>Witness:  Aquilina</v>
      </c>
      <c r="K105" s="8"/>
      <c r="L105" s="8"/>
    </row>
    <row r="106" spans="1:12" s="10" customFormat="1" x14ac:dyDescent="0.3">
      <c r="A106" s="9"/>
      <c r="B106" s="9"/>
      <c r="C106" s="9"/>
      <c r="D106" s="9"/>
      <c r="E106" s="9"/>
      <c r="F106" s="9"/>
      <c r="G106" s="9"/>
      <c r="H106" s="22"/>
      <c r="I106" s="22"/>
      <c r="J106" s="73"/>
      <c r="K106" s="26"/>
      <c r="L106" s="27"/>
    </row>
    <row r="107" spans="1:12" s="10" customFormat="1" x14ac:dyDescent="0.3">
      <c r="A107" s="11"/>
      <c r="B107" s="76">
        <v>-1</v>
      </c>
      <c r="C107" s="76">
        <f>+B107-1</f>
        <v>-2</v>
      </c>
      <c r="D107" s="76"/>
      <c r="E107" s="76">
        <f>+C107-1</f>
        <v>-3</v>
      </c>
      <c r="F107" s="29"/>
      <c r="G107" s="76">
        <f>+E107-1</f>
        <v>-4</v>
      </c>
      <c r="H107" s="29"/>
      <c r="I107" s="29"/>
      <c r="J107" s="29"/>
      <c r="K107" s="29"/>
      <c r="L107" s="29"/>
    </row>
    <row r="108" spans="1:12" s="10" customFormat="1" x14ac:dyDescent="0.25">
      <c r="A108" s="11"/>
      <c r="B108" s="11"/>
      <c r="C108" s="29"/>
      <c r="D108" s="29"/>
      <c r="E108" s="29"/>
      <c r="F108" s="11"/>
      <c r="G108" s="11"/>
      <c r="H108" s="11"/>
      <c r="I108" s="11"/>
      <c r="J108" s="11"/>
      <c r="K108" s="11"/>
      <c r="L108" s="11"/>
    </row>
    <row r="109" spans="1:12" s="10" customFormat="1" x14ac:dyDescent="0.25">
      <c r="A109" s="11" t="s">
        <v>35</v>
      </c>
      <c r="B109" s="11" t="s">
        <v>36</v>
      </c>
      <c r="C109" s="29" t="s">
        <v>36</v>
      </c>
      <c r="D109" s="29"/>
      <c r="E109" s="29"/>
      <c r="F109" s="11"/>
      <c r="G109" s="11"/>
      <c r="H109" s="11"/>
      <c r="I109" s="11"/>
      <c r="J109" s="11"/>
      <c r="K109" s="11"/>
      <c r="L109" s="11"/>
    </row>
    <row r="110" spans="1:12" s="10" customFormat="1" x14ac:dyDescent="0.25">
      <c r="A110" s="12" t="s">
        <v>37</v>
      </c>
      <c r="B110" s="13" t="s">
        <v>37</v>
      </c>
      <c r="C110" s="13" t="s">
        <v>38</v>
      </c>
      <c r="D110" s="13"/>
      <c r="E110" s="13">
        <v>2021</v>
      </c>
      <c r="F110" s="13"/>
      <c r="G110" s="13">
        <f>+G14</f>
        <v>2022</v>
      </c>
      <c r="H110" s="13"/>
      <c r="I110" s="53"/>
      <c r="J110" s="13"/>
      <c r="K110" s="13"/>
      <c r="L110" s="13"/>
    </row>
    <row r="111" spans="1:12" x14ac:dyDescent="0.3">
      <c r="A111" s="14">
        <v>1</v>
      </c>
      <c r="B111" s="17"/>
      <c r="C111" s="15" t="s">
        <v>93</v>
      </c>
      <c r="D111" s="15"/>
      <c r="E111" s="49"/>
      <c r="F111" s="49"/>
      <c r="G111" s="49"/>
      <c r="H111" s="33"/>
      <c r="I111" s="58"/>
    </row>
    <row r="112" spans="1:12" x14ac:dyDescent="0.3">
      <c r="A112" s="14">
        <f t="shared" ref="A112:A143" si="3">A111+1</f>
        <v>2</v>
      </c>
      <c r="B112" s="17">
        <v>201</v>
      </c>
      <c r="C112" s="15" t="s">
        <v>94</v>
      </c>
      <c r="D112" s="15"/>
      <c r="E112" s="78">
        <f>-SUMIF('REG FL  BS - 4 Results - 2021'!P:P,'MFR B-4'!B112,'REG FL  BS - 4 Results - 2021'!O:O)/1000</f>
        <v>0</v>
      </c>
      <c r="F112" s="41"/>
      <c r="G112" s="78">
        <f>-SUMIF('REG FL  BS - 4 Results - 2022'!P:P,'MFR B-4'!B112,'REG FL  BS - 4 Results - 2022'!O:O)/1000</f>
        <v>0</v>
      </c>
      <c r="H112" s="33"/>
      <c r="I112" s="58"/>
    </row>
    <row r="113" spans="1:9" x14ac:dyDescent="0.3">
      <c r="A113" s="14">
        <f t="shared" si="3"/>
        <v>3</v>
      </c>
      <c r="B113" s="17">
        <v>204</v>
      </c>
      <c r="C113" s="15" t="s">
        <v>95</v>
      </c>
      <c r="D113" s="15"/>
      <c r="E113" s="78">
        <f>-SUMIF('REG FL  BS - 4 Results - 2021'!P:P,'MFR B-4'!B113,'REG FL  BS - 4 Results - 2021'!O:O)/1000</f>
        <v>0</v>
      </c>
      <c r="F113" s="41"/>
      <c r="G113" s="78">
        <f>-SUMIF('REG FL  BS - 4 Results - 2022'!P:P,'MFR B-4'!B113,'REG FL  BS - 4 Results - 2022'!O:O)/1000</f>
        <v>0</v>
      </c>
      <c r="H113" s="49"/>
      <c r="I113" s="58"/>
    </row>
    <row r="114" spans="1:9" x14ac:dyDescent="0.3">
      <c r="A114" s="14">
        <f t="shared" si="3"/>
        <v>4</v>
      </c>
      <c r="B114" s="17">
        <v>207</v>
      </c>
      <c r="C114" s="15" t="s">
        <v>96</v>
      </c>
      <c r="D114" s="15"/>
      <c r="E114" s="78">
        <f>-SUMIF('REG FL  BS - 4 Results - 2021'!P:P,'MFR B-4'!B114,'REG FL  BS - 4 Results - 2021'!O:O)/1000</f>
        <v>0</v>
      </c>
      <c r="F114" s="41"/>
      <c r="G114" s="78">
        <f>-SUMIF('REG FL  BS - 4 Results - 2022'!P:P,'MFR B-4'!B114,'REG FL  BS - 4 Results - 2022'!O:O)/1000</f>
        <v>0</v>
      </c>
      <c r="H114" s="49"/>
      <c r="I114" s="58"/>
    </row>
    <row r="115" spans="1:9" x14ac:dyDescent="0.3">
      <c r="A115" s="14">
        <f t="shared" si="3"/>
        <v>5</v>
      </c>
      <c r="B115" s="17">
        <v>214</v>
      </c>
      <c r="C115" s="2" t="s">
        <v>97</v>
      </c>
      <c r="E115" s="78">
        <f>-SUMIF('REG FL  BS - 4 Results - 2021'!P:P,'MFR B-4'!B115,'REG FL  BS - 4 Results - 2021'!O:O)/1000</f>
        <v>0</v>
      </c>
      <c r="F115" s="41"/>
      <c r="G115" s="78">
        <f>-SUMIF('REG FL  BS - 4 Results - 2022'!P:P,'MFR B-4'!B115,'REG FL  BS - 4 Results - 2022'!O:O)/1000</f>
        <v>0</v>
      </c>
      <c r="H115" s="49"/>
      <c r="I115" s="58"/>
    </row>
    <row r="116" spans="1:9" x14ac:dyDescent="0.3">
      <c r="A116" s="14">
        <f t="shared" si="3"/>
        <v>6</v>
      </c>
      <c r="B116" s="17">
        <v>211</v>
      </c>
      <c r="C116" s="15" t="s">
        <v>98</v>
      </c>
      <c r="D116" s="15"/>
      <c r="E116" s="78">
        <f>-SUMIF('REG FL  BS - 4 Results - 2021'!P:P,'MFR B-4'!B116,'REG FL  BS - 4 Results - 2021'!O:O)/1000</f>
        <v>1766035.36075</v>
      </c>
      <c r="F116" s="41"/>
      <c r="G116" s="78">
        <f>-SUMIF('REG FL  BS - 4 Results - 2022'!P:P,'MFR B-4'!B116,'REG FL  BS - 4 Results - 2022'!O:O)/1000</f>
        <v>1739112.2838269232</v>
      </c>
      <c r="H116" s="49"/>
      <c r="I116" s="58"/>
    </row>
    <row r="117" spans="1:9" x14ac:dyDescent="0.3">
      <c r="A117" s="14">
        <f t="shared" si="3"/>
        <v>7</v>
      </c>
      <c r="B117" s="17">
        <v>216</v>
      </c>
      <c r="C117" s="15" t="s">
        <v>99</v>
      </c>
      <c r="D117" s="15"/>
      <c r="E117" s="78">
        <f>-SUMIF('REG FL  BS - 4 Results - 2021'!P:P,'MFR B-4'!B117,'REG FL  BS - 4 Results - 2021'!O:O)/1000</f>
        <v>6155765.8165984508</v>
      </c>
      <c r="F117" s="41"/>
      <c r="G117" s="78">
        <f>-SUMIF('REG FL  BS - 4 Results - 2022'!P:P,'MFR B-4'!B117,'REG FL  BS - 4 Results - 2022'!O:O)/1000</f>
        <v>6979013.9768284541</v>
      </c>
      <c r="H117" s="49"/>
      <c r="I117" s="58"/>
    </row>
    <row r="118" spans="1:9" x14ac:dyDescent="0.3">
      <c r="A118" s="14">
        <f t="shared" si="3"/>
        <v>8</v>
      </c>
      <c r="B118" s="17">
        <v>219</v>
      </c>
      <c r="C118" s="15" t="s">
        <v>100</v>
      </c>
      <c r="D118" s="15"/>
      <c r="E118" s="78">
        <f>-SUMIF('REG FL  BS - 4 Results - 2021'!P:P,'MFR B-4'!B118,'REG FL  BS - 4 Results - 2021'!O:O)/1000</f>
        <v>3925.6411223076889</v>
      </c>
      <c r="F118" s="41"/>
      <c r="G118" s="78">
        <f>-SUMIF('REG FL  BS - 4 Results - 2022'!P:P,'MFR B-4'!B118,'REG FL  BS - 4 Results - 2022'!O:O)/1000</f>
        <v>1329.3456907692289</v>
      </c>
      <c r="H118" s="49"/>
      <c r="I118" s="49"/>
    </row>
    <row r="119" spans="1:9" x14ac:dyDescent="0.3">
      <c r="A119" s="14">
        <f t="shared" si="3"/>
        <v>9</v>
      </c>
      <c r="B119" s="17"/>
      <c r="C119" s="37" t="s">
        <v>101</v>
      </c>
      <c r="D119" s="37"/>
      <c r="E119" s="52">
        <f>SUM(E112:E118)</f>
        <v>7925726.8184707584</v>
      </c>
      <c r="F119" s="49"/>
      <c r="G119" s="52">
        <f>SUM(G112:G118)</f>
        <v>8719455.6063461471</v>
      </c>
      <c r="H119" s="49"/>
      <c r="I119" s="58"/>
    </row>
    <row r="120" spans="1:9" x14ac:dyDescent="0.3">
      <c r="A120" s="14">
        <f t="shared" si="3"/>
        <v>10</v>
      </c>
      <c r="B120" s="17"/>
      <c r="C120" s="37" t="s">
        <v>102</v>
      </c>
      <c r="D120" s="37"/>
      <c r="E120" s="48">
        <f>E119</f>
        <v>7925726.8184707584</v>
      </c>
      <c r="F120" s="49"/>
      <c r="G120" s="48">
        <f>G119</f>
        <v>8719455.6063461471</v>
      </c>
      <c r="H120" s="49"/>
      <c r="I120" s="58"/>
    </row>
    <row r="121" spans="1:9" x14ac:dyDescent="0.3">
      <c r="A121" s="14">
        <f t="shared" si="3"/>
        <v>11</v>
      </c>
      <c r="H121" s="49"/>
      <c r="I121" s="58"/>
    </row>
    <row r="122" spans="1:9" x14ac:dyDescent="0.3">
      <c r="A122" s="14">
        <f t="shared" si="3"/>
        <v>12</v>
      </c>
      <c r="H122" s="49"/>
      <c r="I122" s="58"/>
    </row>
    <row r="123" spans="1:9" x14ac:dyDescent="0.3">
      <c r="A123" s="14">
        <f t="shared" si="3"/>
        <v>13</v>
      </c>
      <c r="B123" s="17"/>
      <c r="C123" s="2" t="s">
        <v>103</v>
      </c>
      <c r="E123" s="49"/>
      <c r="F123" s="49"/>
      <c r="G123" s="49"/>
      <c r="H123" s="49"/>
      <c r="I123" s="58"/>
    </row>
    <row r="124" spans="1:9" x14ac:dyDescent="0.3">
      <c r="A124" s="14">
        <f t="shared" si="3"/>
        <v>14</v>
      </c>
      <c r="B124" s="17">
        <v>221</v>
      </c>
      <c r="C124" s="2" t="s">
        <v>104</v>
      </c>
      <c r="E124" s="78">
        <f>-SUMIF('REG FL  BS - 4 Results - 2021'!P:P,'MFR B-4'!B124,'REG FL  BS - 4 Results - 2021'!O:O)/1000</f>
        <v>6367307.692307693</v>
      </c>
      <c r="F124" s="41"/>
      <c r="G124" s="78">
        <f>-SUMIF('REG FL  BS - 4 Results - 2022'!P:P,'MFR B-4'!B124,'REG FL  BS - 4 Results - 2022'!O:O)/1000</f>
        <v>7151923.076923077</v>
      </c>
      <c r="H124" s="49"/>
      <c r="I124" s="58"/>
    </row>
    <row r="125" spans="1:9" x14ac:dyDescent="0.3">
      <c r="A125" s="14">
        <f t="shared" si="3"/>
        <v>15</v>
      </c>
      <c r="B125" s="17">
        <v>224</v>
      </c>
      <c r="C125" s="2" t="s">
        <v>105</v>
      </c>
      <c r="E125" s="78">
        <f>-SUMIF('REG FL  BS - 4 Results - 2021'!P:P,'MFR B-4'!B125,'REG FL  BS - 4 Results - 2021'!O:O)/1000</f>
        <v>398931.53223076923</v>
      </c>
      <c r="F125" s="41"/>
      <c r="G125" s="78">
        <f>-SUMIF('REG FL  BS - 4 Results - 2022'!P:P,'MFR B-4'!B125,'REG FL  BS - 4 Results - 2022'!O:O)/1000</f>
        <v>584615.38461538462</v>
      </c>
      <c r="H125" s="49"/>
      <c r="I125" s="58"/>
    </row>
    <row r="126" spans="1:9" x14ac:dyDescent="0.3">
      <c r="A126" s="14">
        <f t="shared" si="3"/>
        <v>16</v>
      </c>
      <c r="B126" s="17" t="s">
        <v>106</v>
      </c>
      <c r="C126" s="2" t="s">
        <v>107</v>
      </c>
      <c r="E126" s="78">
        <f>-SUMIF('REG FL  BS - 4 Results - 2021'!P:P,'MFR B-4'!B126,'REG FL  BS - 4 Results - 2021'!O:O)/1000</f>
        <v>-10429.873116923054</v>
      </c>
      <c r="F126" s="41"/>
      <c r="G126" s="78">
        <f>-SUMIF('REG FL  BS - 4 Results - 2022'!P:P,'MFR B-4'!B126,'REG FL  BS - 4 Results - 2022'!O:O)/1000</f>
        <v>-13660.100621538444</v>
      </c>
      <c r="H126" s="49"/>
      <c r="I126" s="58"/>
    </row>
    <row r="127" spans="1:9" x14ac:dyDescent="0.3">
      <c r="A127" s="14">
        <f t="shared" si="3"/>
        <v>17</v>
      </c>
      <c r="B127" s="17"/>
      <c r="C127" s="36" t="s">
        <v>108</v>
      </c>
      <c r="D127" s="36"/>
      <c r="E127" s="48">
        <f>SUM(E124:E126)</f>
        <v>6755809.3514215387</v>
      </c>
      <c r="F127" s="49"/>
      <c r="G127" s="48">
        <f>SUM(G124:G126)</f>
        <v>7722878.3609169237</v>
      </c>
      <c r="H127" s="49"/>
      <c r="I127" s="58"/>
    </row>
    <row r="128" spans="1:9" x14ac:dyDescent="0.3">
      <c r="A128" s="14">
        <f t="shared" si="3"/>
        <v>18</v>
      </c>
      <c r="B128" s="17"/>
      <c r="C128" s="36" t="s">
        <v>109</v>
      </c>
      <c r="D128" s="36"/>
      <c r="E128" s="48">
        <f>E120+E127</f>
        <v>14681536.169892296</v>
      </c>
      <c r="F128" s="49"/>
      <c r="G128" s="48">
        <f>G120+G127</f>
        <v>16442333.967263071</v>
      </c>
      <c r="H128" s="49"/>
      <c r="I128" s="58"/>
    </row>
    <row r="129" spans="1:12" x14ac:dyDescent="0.3">
      <c r="A129" s="14">
        <f t="shared" si="3"/>
        <v>19</v>
      </c>
      <c r="B129" s="17"/>
      <c r="E129" s="49"/>
      <c r="F129" s="49"/>
      <c r="G129" s="49"/>
      <c r="H129" s="49"/>
      <c r="I129" s="58"/>
    </row>
    <row r="130" spans="1:12" x14ac:dyDescent="0.3">
      <c r="A130" s="14">
        <f t="shared" si="3"/>
        <v>20</v>
      </c>
      <c r="B130" s="17"/>
      <c r="C130" s="2" t="s">
        <v>110</v>
      </c>
      <c r="E130" s="49"/>
      <c r="F130" s="49"/>
      <c r="G130" s="49"/>
      <c r="H130" s="49"/>
      <c r="I130" s="58"/>
    </row>
    <row r="131" spans="1:12" x14ac:dyDescent="0.3">
      <c r="A131" s="14">
        <f t="shared" si="3"/>
        <v>21</v>
      </c>
      <c r="B131" s="17">
        <v>227</v>
      </c>
      <c r="C131" s="2" t="s">
        <v>111</v>
      </c>
      <c r="E131" s="78">
        <f>-SUMIF('REG FL  BS - 4 Results - 2021'!P:P,'MFR B-4'!B131,'REG FL  BS - 4 Results - 2021'!O:O)/1000</f>
        <v>330244.01836307673</v>
      </c>
      <c r="F131" s="41"/>
      <c r="G131" s="78">
        <f>-SUMIF('REG FL  BS - 4 Results - 2022'!P:P,'MFR B-4'!B131,'REG FL  BS - 4 Results - 2022'!O:O)/1000</f>
        <v>264223.74963846151</v>
      </c>
      <c r="H131" s="49"/>
      <c r="I131" s="58"/>
    </row>
    <row r="132" spans="1:12" x14ac:dyDescent="0.3">
      <c r="A132" s="14">
        <f t="shared" si="3"/>
        <v>22</v>
      </c>
      <c r="B132" s="17">
        <v>228</v>
      </c>
      <c r="C132" s="2" t="s">
        <v>112</v>
      </c>
      <c r="E132" s="78">
        <f>-SUMIF('REG FL  BS - 4 Results - 2021'!P:P,'MFR B-4'!B132,'REG FL  BS - 4 Results - 2021'!O:O)/1000</f>
        <v>234554.18495153842</v>
      </c>
      <c r="F132" s="41"/>
      <c r="G132" s="78">
        <f>-SUMIF('REG FL  BS - 4 Results - 2022'!P:P,'MFR B-4'!B132,'REG FL  BS - 4 Results - 2022'!O:O)/1000</f>
        <v>286745.62018307694</v>
      </c>
      <c r="H132" s="49"/>
      <c r="I132" s="58"/>
    </row>
    <row r="133" spans="1:12" x14ac:dyDescent="0.3">
      <c r="A133" s="14">
        <f t="shared" si="3"/>
        <v>23</v>
      </c>
      <c r="B133" s="17">
        <v>229</v>
      </c>
      <c r="C133" s="2" t="s">
        <v>113</v>
      </c>
      <c r="E133" s="78">
        <f>-SUMIF('REG FL  BS - 4 Results - 2021'!P:P,'MFR B-4'!B133,'REG FL  BS - 4 Results - 2021'!O:O)/1000</f>
        <v>0</v>
      </c>
      <c r="F133" s="41"/>
      <c r="G133" s="78">
        <f>-SUMIF('REG FL  BS - 4 Results - 2022'!P:P,'MFR B-4'!B133,'REG FL  BS - 4 Results - 2022'!O:O)/1000</f>
        <v>0</v>
      </c>
      <c r="H133" s="49"/>
      <c r="I133" s="58"/>
    </row>
    <row r="134" spans="1:12" x14ac:dyDescent="0.3">
      <c r="A134" s="14">
        <f t="shared" si="3"/>
        <v>24</v>
      </c>
      <c r="B134" s="17">
        <v>230</v>
      </c>
      <c r="C134" s="2" t="s">
        <v>114</v>
      </c>
      <c r="E134" s="78">
        <f>-SUMIF('REG FL  BS - 4 Results - 2021'!P:P,'MFR B-4'!B134,'REG FL  BS - 4 Results - 2021'!O:O)/1000</f>
        <v>470241.68428153807</v>
      </c>
      <c r="F134" s="41"/>
      <c r="G134" s="78">
        <f>-SUMIF('REG FL  BS - 4 Results - 2022'!P:P,'MFR B-4'!B134,'REG FL  BS - 4 Results - 2022'!O:O)/1000</f>
        <v>392507.48908999952</v>
      </c>
      <c r="H134" s="49"/>
      <c r="I134" s="58"/>
    </row>
    <row r="135" spans="1:12" x14ac:dyDescent="0.3">
      <c r="A135" s="14">
        <f t="shared" si="3"/>
        <v>25</v>
      </c>
      <c r="B135" s="17"/>
      <c r="C135" s="36" t="s">
        <v>115</v>
      </c>
      <c r="D135" s="36"/>
      <c r="E135" s="48">
        <f>SUM(E131:E134)</f>
        <v>1035039.8875961532</v>
      </c>
      <c r="F135" s="49"/>
      <c r="G135" s="48">
        <f>SUM(G131:G134)</f>
        <v>943476.85891153803</v>
      </c>
      <c r="H135" s="49"/>
      <c r="I135" s="58"/>
    </row>
    <row r="136" spans="1:12" x14ac:dyDescent="0.3">
      <c r="A136" s="14">
        <f t="shared" si="3"/>
        <v>26</v>
      </c>
      <c r="H136" s="49"/>
      <c r="I136" s="58"/>
    </row>
    <row r="137" spans="1:12" x14ac:dyDescent="0.3">
      <c r="A137" s="14">
        <f t="shared" si="3"/>
        <v>27</v>
      </c>
      <c r="H137" s="33"/>
      <c r="I137" s="58"/>
    </row>
    <row r="138" spans="1:12" x14ac:dyDescent="0.3">
      <c r="A138" s="14">
        <f t="shared" si="3"/>
        <v>28</v>
      </c>
      <c r="H138" s="33"/>
      <c r="I138" s="58"/>
    </row>
    <row r="139" spans="1:12" x14ac:dyDescent="0.3">
      <c r="A139" s="14">
        <f t="shared" si="3"/>
        <v>29</v>
      </c>
      <c r="H139" s="33"/>
    </row>
    <row r="140" spans="1:12" x14ac:dyDescent="0.3">
      <c r="A140" s="14">
        <f t="shared" si="3"/>
        <v>30</v>
      </c>
      <c r="H140" s="33"/>
    </row>
    <row r="141" spans="1:12" x14ac:dyDescent="0.3">
      <c r="A141" s="14">
        <f t="shared" si="3"/>
        <v>31</v>
      </c>
      <c r="H141" s="33"/>
    </row>
    <row r="142" spans="1:12" x14ac:dyDescent="0.3">
      <c r="A142" s="14">
        <f t="shared" si="3"/>
        <v>32</v>
      </c>
      <c r="H142" s="33"/>
    </row>
    <row r="143" spans="1:12" x14ac:dyDescent="0.3">
      <c r="A143" s="14">
        <f t="shared" si="3"/>
        <v>33</v>
      </c>
      <c r="C143" s="36"/>
      <c r="D143" s="36"/>
      <c r="E143" s="36"/>
      <c r="H143" s="33"/>
    </row>
    <row r="144" spans="1:12" x14ac:dyDescent="0.3">
      <c r="A144" s="139" t="s">
        <v>60</v>
      </c>
      <c r="B144" s="140"/>
      <c r="C144" s="141"/>
      <c r="D144" s="141"/>
      <c r="E144" s="141"/>
      <c r="F144" s="140"/>
      <c r="G144" s="52"/>
      <c r="H144" s="140"/>
      <c r="I144" s="140"/>
      <c r="J144" s="140" t="s">
        <v>61</v>
      </c>
      <c r="K144" s="140"/>
      <c r="L144" s="140"/>
    </row>
    <row r="145" spans="1:12" x14ac:dyDescent="0.3">
      <c r="A145" s="1" t="s">
        <v>24</v>
      </c>
      <c r="B145" s="137"/>
      <c r="C145" s="137"/>
      <c r="D145" s="137"/>
      <c r="E145" s="137"/>
      <c r="F145" s="38" t="s">
        <v>25</v>
      </c>
      <c r="G145" s="1"/>
      <c r="H145" s="38"/>
      <c r="I145" s="1"/>
      <c r="J145" s="1"/>
      <c r="L145" s="38" t="s">
        <v>116</v>
      </c>
    </row>
    <row r="146" spans="1:12" x14ac:dyDescent="0.3">
      <c r="A146" s="3"/>
      <c r="B146" s="3"/>
      <c r="C146" s="3"/>
      <c r="D146" s="3"/>
      <c r="E146" s="3"/>
      <c r="F146" s="3"/>
      <c r="G146" s="3"/>
      <c r="H146" s="135"/>
      <c r="I146" s="135"/>
      <c r="J146" s="135"/>
      <c r="K146" s="135"/>
      <c r="L146" s="135"/>
    </row>
    <row r="147" spans="1:12" x14ac:dyDescent="0.3">
      <c r="A147" s="2" t="s">
        <v>27</v>
      </c>
      <c r="B147" s="136"/>
      <c r="C147" s="4"/>
      <c r="D147" s="4" t="s">
        <v>28</v>
      </c>
      <c r="E147" s="144" t="s">
        <v>29</v>
      </c>
      <c r="F147" s="144"/>
      <c r="G147" s="144"/>
      <c r="H147" s="131"/>
      <c r="I147" s="5"/>
      <c r="J147" s="5" t="s">
        <v>30</v>
      </c>
      <c r="K147" s="51"/>
      <c r="L147" s="51"/>
    </row>
    <row r="148" spans="1:12" x14ac:dyDescent="0.3">
      <c r="B148" s="136"/>
      <c r="C148" s="136"/>
      <c r="D148" s="136"/>
      <c r="E148" s="145"/>
      <c r="F148" s="145"/>
      <c r="G148" s="145"/>
      <c r="H148" s="30"/>
      <c r="I148" s="6" t="str">
        <f t="shared" ref="I148:J152" si="4">+I4</f>
        <v>__</v>
      </c>
      <c r="J148" s="7" t="str">
        <f t="shared" si="4"/>
        <v>Projected Test Year 3 Ended</v>
      </c>
      <c r="K148" s="31"/>
      <c r="L148" s="8">
        <f>+L4</f>
        <v>46752</v>
      </c>
    </row>
    <row r="149" spans="1:12" x14ac:dyDescent="0.3">
      <c r="A149" s="2" t="s">
        <v>32</v>
      </c>
      <c r="B149" s="136"/>
      <c r="C149" s="136"/>
      <c r="D149" s="136"/>
      <c r="E149" s="145"/>
      <c r="F149" s="145"/>
      <c r="G149" s="145"/>
      <c r="H149" s="30"/>
      <c r="I149" s="6" t="str">
        <f t="shared" si="4"/>
        <v>__</v>
      </c>
      <c r="J149" s="7" t="str">
        <f t="shared" si="4"/>
        <v>Projected Test Year 2 Ended</v>
      </c>
      <c r="K149" s="31"/>
      <c r="L149" s="8">
        <f>+L5</f>
        <v>46387</v>
      </c>
    </row>
    <row r="150" spans="1:12" x14ac:dyDescent="0.3">
      <c r="B150" s="138"/>
      <c r="C150" s="138"/>
      <c r="D150" s="138"/>
      <c r="E150" s="145"/>
      <c r="F150" s="145"/>
      <c r="G150" s="145"/>
      <c r="H150" s="30"/>
      <c r="I150" s="6" t="str">
        <f t="shared" si="4"/>
        <v>__</v>
      </c>
      <c r="J150" s="7" t="str">
        <f t="shared" si="4"/>
        <v>Projected Test Year 1 Ended</v>
      </c>
      <c r="K150" s="31"/>
      <c r="L150" s="8">
        <f>+L6</f>
        <v>46022</v>
      </c>
    </row>
    <row r="151" spans="1:12" x14ac:dyDescent="0.3">
      <c r="A151" s="2" t="str">
        <f>+A103</f>
        <v>DOCKET NO. 20240025-EI</v>
      </c>
      <c r="F151" s="28"/>
      <c r="G151" s="28"/>
      <c r="H151" s="28"/>
      <c r="I151" s="6" t="str">
        <f t="shared" si="4"/>
        <v>__</v>
      </c>
      <c r="J151" s="7" t="str">
        <f t="shared" si="4"/>
        <v>Prior Year Ended</v>
      </c>
      <c r="K151" s="31"/>
      <c r="L151" s="8">
        <f>+L7</f>
        <v>45657</v>
      </c>
    </row>
    <row r="152" spans="1:12" x14ac:dyDescent="0.3">
      <c r="H152" s="44"/>
      <c r="I152" s="6" t="str">
        <f t="shared" si="4"/>
        <v xml:space="preserve"> X </v>
      </c>
      <c r="J152" s="7" t="str">
        <f t="shared" si="4"/>
        <v>Historical Year Ended</v>
      </c>
      <c r="K152" s="8"/>
      <c r="L152" s="8">
        <f>+L8</f>
        <v>45291</v>
      </c>
    </row>
    <row r="153" spans="1:12" x14ac:dyDescent="0.3">
      <c r="F153" s="132" t="s">
        <v>34</v>
      </c>
      <c r="H153" s="44"/>
      <c r="I153" s="6"/>
      <c r="J153" s="7" t="str">
        <f>$J$9</f>
        <v>Witness:  Aquilina</v>
      </c>
      <c r="K153" s="8"/>
      <c r="L153" s="8"/>
    </row>
    <row r="154" spans="1:12" s="10" customFormat="1" x14ac:dyDescent="0.3">
      <c r="A154" s="9"/>
      <c r="B154" s="9"/>
      <c r="C154" s="9"/>
      <c r="D154" s="9"/>
      <c r="E154" s="9"/>
      <c r="F154" s="9"/>
      <c r="G154" s="9"/>
      <c r="H154" s="22"/>
      <c r="I154" s="22"/>
      <c r="J154" s="73"/>
      <c r="K154" s="26"/>
      <c r="L154" s="27"/>
    </row>
    <row r="155" spans="1:12" s="10" customFormat="1" x14ac:dyDescent="0.3">
      <c r="A155" s="11"/>
      <c r="B155" s="76">
        <v>-1</v>
      </c>
      <c r="C155" s="76">
        <f>+B155-1</f>
        <v>-2</v>
      </c>
      <c r="D155" s="76"/>
      <c r="E155" s="76">
        <f>+C155-1</f>
        <v>-3</v>
      </c>
      <c r="F155" s="29"/>
      <c r="G155" s="76">
        <f>+E155-1</f>
        <v>-4</v>
      </c>
      <c r="H155" s="29"/>
      <c r="I155" s="29"/>
      <c r="J155" s="29"/>
      <c r="K155" s="29"/>
      <c r="L155" s="29"/>
    </row>
    <row r="156" spans="1:12" s="10" customFormat="1" x14ac:dyDescent="0.25">
      <c r="A156" s="11"/>
      <c r="B156" s="11"/>
      <c r="C156" s="29"/>
      <c r="D156" s="29"/>
      <c r="E156" s="29"/>
      <c r="F156" s="11"/>
      <c r="G156" s="11"/>
      <c r="H156" s="11"/>
      <c r="I156" s="11"/>
      <c r="J156" s="11"/>
      <c r="K156" s="11"/>
      <c r="L156" s="11"/>
    </row>
    <row r="157" spans="1:12" s="10" customFormat="1" x14ac:dyDescent="0.25">
      <c r="A157" s="11" t="s">
        <v>35</v>
      </c>
      <c r="B157" s="11" t="s">
        <v>36</v>
      </c>
      <c r="C157" s="29" t="s">
        <v>36</v>
      </c>
      <c r="D157" s="29"/>
      <c r="E157" s="29"/>
      <c r="F157" s="11"/>
      <c r="G157" s="11"/>
      <c r="H157" s="11"/>
      <c r="I157" s="11"/>
      <c r="J157" s="11"/>
      <c r="K157" s="11"/>
      <c r="L157" s="11"/>
    </row>
    <row r="158" spans="1:12" s="10" customFormat="1" x14ac:dyDescent="0.25">
      <c r="A158" s="12" t="s">
        <v>37</v>
      </c>
      <c r="B158" s="13" t="s">
        <v>37</v>
      </c>
      <c r="C158" s="13" t="s">
        <v>38</v>
      </c>
      <c r="D158" s="13"/>
      <c r="E158" s="13">
        <v>2021</v>
      </c>
      <c r="F158" s="13"/>
      <c r="G158" s="13">
        <f>+G14</f>
        <v>2022</v>
      </c>
      <c r="H158" s="13"/>
      <c r="I158" s="53"/>
      <c r="J158" s="13"/>
      <c r="K158" s="13"/>
      <c r="L158" s="13"/>
    </row>
    <row r="159" spans="1:12" x14ac:dyDescent="0.3">
      <c r="A159" s="14">
        <v>1</v>
      </c>
      <c r="B159" s="17"/>
      <c r="C159" s="2" t="s">
        <v>117</v>
      </c>
      <c r="E159" s="33"/>
      <c r="G159" s="33"/>
      <c r="H159" s="33"/>
    </row>
    <row r="160" spans="1:12" x14ac:dyDescent="0.3">
      <c r="A160" s="14">
        <f t="shared" ref="A160:A190" si="5">A159+1</f>
        <v>2</v>
      </c>
      <c r="B160" s="17">
        <v>232</v>
      </c>
      <c r="C160" s="2" t="s">
        <v>118</v>
      </c>
      <c r="E160" s="78">
        <f>-SUMIF('REG FL  BS - 4 Results - 2021'!P:P,'MFR B-4'!B160,'REG FL  BS - 4 Results - 2021'!O:O)/1000</f>
        <v>516799.12102923042</v>
      </c>
      <c r="F160" s="41"/>
      <c r="G160" s="78">
        <f>-SUMIF('REG FL  BS - 4 Results - 2022'!P:P,'MFR B-4'!B160,'REG FL  BS - 4 Results - 2022'!O:O)/1000</f>
        <v>730091.22544769163</v>
      </c>
      <c r="H160" s="33"/>
    </row>
    <row r="161" spans="1:8" x14ac:dyDescent="0.3">
      <c r="A161" s="14">
        <f t="shared" si="5"/>
        <v>3</v>
      </c>
      <c r="B161" s="17">
        <v>233</v>
      </c>
      <c r="C161" s="2" t="s">
        <v>119</v>
      </c>
      <c r="E161" s="78">
        <f>-SUMIF('REG FL  BS - 4 Results - 2021'!P:P,'MFR B-4'!B161,'REG FL  BS - 4 Results - 2021'!O:O)/1000</f>
        <v>424348.8460638462</v>
      </c>
      <c r="F161" s="41"/>
      <c r="G161" s="78">
        <f>-SUMIF('REG FL  BS - 4 Results - 2022'!P:P,'MFR B-4'!B161,'REG FL  BS - 4 Results - 2022'!O:O)/1000</f>
        <v>521871.53837384604</v>
      </c>
      <c r="H161" s="32"/>
    </row>
    <row r="162" spans="1:8" x14ac:dyDescent="0.3">
      <c r="A162" s="14">
        <f t="shared" si="5"/>
        <v>4</v>
      </c>
      <c r="B162" s="17">
        <v>234</v>
      </c>
      <c r="C162" s="2" t="s">
        <v>120</v>
      </c>
      <c r="E162" s="78">
        <f>-SUMIF('REG FL  BS - 4 Results - 2021'!P:P,'MFR B-4'!B162,'REG FL  BS - 4 Results - 2021'!O:O)/1000</f>
        <v>104957.52278846153</v>
      </c>
      <c r="F162" s="41"/>
      <c r="G162" s="78">
        <f>-SUMIF('REG FL  BS - 4 Results - 2022'!P:P,'MFR B-4'!B162,'REG FL  BS - 4 Results - 2022'!O:O)/1000</f>
        <v>136084.31941846156</v>
      </c>
      <c r="H162" s="32"/>
    </row>
    <row r="163" spans="1:8" x14ac:dyDescent="0.3">
      <c r="A163" s="14">
        <f t="shared" si="5"/>
        <v>5</v>
      </c>
      <c r="B163" s="17">
        <v>235</v>
      </c>
      <c r="C163" s="2" t="s">
        <v>121</v>
      </c>
      <c r="E163" s="78">
        <f>-SUMIF('REG FL  BS - 4 Results - 2021'!P:P,'MFR B-4'!B163,'REG FL  BS - 4 Results - 2021'!O:O)/1000</f>
        <v>200611.8197823072</v>
      </c>
      <c r="F163" s="41"/>
      <c r="G163" s="78">
        <f>-SUMIF('REG FL  BS - 4 Results - 2022'!P:P,'MFR B-4'!B163,'REG FL  BS - 4 Results - 2022'!O:O)/1000</f>
        <v>185255.13071307598</v>
      </c>
      <c r="H163" s="32"/>
    </row>
    <row r="164" spans="1:8" x14ac:dyDescent="0.3">
      <c r="A164" s="14">
        <f t="shared" si="5"/>
        <v>6</v>
      </c>
      <c r="B164" s="17">
        <v>236</v>
      </c>
      <c r="C164" s="2" t="s">
        <v>122</v>
      </c>
      <c r="E164" s="78">
        <f>-SUMIF('REG FL  BS - 4 Results - 2021'!P:P,'MFR B-4'!B164,'REG FL  BS - 4 Results - 2021'!O:O)/1000</f>
        <v>100415.99859307673</v>
      </c>
      <c r="F164" s="41"/>
      <c r="G164" s="78">
        <f>-SUMIF('REG FL  BS - 4 Results - 2022'!P:P,'MFR B-4'!B164,'REG FL  BS - 4 Results - 2022'!O:O)/1000</f>
        <v>83284.10204923054</v>
      </c>
      <c r="H164" s="32"/>
    </row>
    <row r="165" spans="1:8" x14ac:dyDescent="0.3">
      <c r="A165" s="14">
        <f t="shared" si="5"/>
        <v>7</v>
      </c>
      <c r="B165" s="17">
        <v>237</v>
      </c>
      <c r="C165" s="2" t="s">
        <v>123</v>
      </c>
      <c r="E165" s="78">
        <f>-SUMIF('REG FL  BS - 4 Results - 2021'!P:P,'MFR B-4'!B165,'REG FL  BS - 4 Results - 2021'!O:O)/1000</f>
        <v>74277.560780769214</v>
      </c>
      <c r="F165" s="41"/>
      <c r="G165" s="78">
        <f>-SUMIF('REG FL  BS - 4 Results - 2022'!P:P,'MFR B-4'!B165,'REG FL  BS - 4 Results - 2022'!O:O)/1000</f>
        <v>82996.496864615372</v>
      </c>
      <c r="H165" s="32"/>
    </row>
    <row r="166" spans="1:8" x14ac:dyDescent="0.3">
      <c r="A166" s="14">
        <f t="shared" si="5"/>
        <v>8</v>
      </c>
      <c r="B166" s="17">
        <v>241</v>
      </c>
      <c r="C166" s="2" t="s">
        <v>124</v>
      </c>
      <c r="E166" s="78">
        <f>-SUMIF('REG FL  BS - 4 Results - 2021'!P:P,'MFR B-4'!B166,'REG FL  BS - 4 Results - 2021'!O:O)/1000</f>
        <v>20919.87863846153</v>
      </c>
      <c r="F166" s="41"/>
      <c r="G166" s="78">
        <f>-SUMIF('REG FL  BS - 4 Results - 2022'!P:P,'MFR B-4'!B166,'REG FL  BS - 4 Results - 2022'!O:O)/1000</f>
        <v>17734.662579999978</v>
      </c>
      <c r="H166" s="32"/>
    </row>
    <row r="167" spans="1:8" x14ac:dyDescent="0.3">
      <c r="A167" s="14">
        <f t="shared" si="5"/>
        <v>9</v>
      </c>
      <c r="B167" s="17">
        <v>242</v>
      </c>
      <c r="C167" s="2" t="s">
        <v>125</v>
      </c>
      <c r="E167" s="78">
        <f>-SUMIF('REG FL  BS - 4 Results - 2021'!P:P,'MFR B-4'!B167,'REG FL  BS - 4 Results - 2021'!O:O)/1000</f>
        <v>107372.33223692307</v>
      </c>
      <c r="F167" s="41"/>
      <c r="G167" s="78">
        <f>-SUMIF('REG FL  BS - 4 Results - 2022'!P:P,'MFR B-4'!B167,'REG FL  BS - 4 Results - 2022'!O:O)/1000</f>
        <v>109349.13844307691</v>
      </c>
      <c r="H167" s="32"/>
    </row>
    <row r="168" spans="1:8" x14ac:dyDescent="0.3">
      <c r="A168" s="14">
        <f t="shared" si="5"/>
        <v>10</v>
      </c>
      <c r="B168" s="17">
        <v>243</v>
      </c>
      <c r="C168" s="2" t="s">
        <v>126</v>
      </c>
      <c r="E168" s="78">
        <f>-SUMIF('REG FL  BS - 4 Results - 2021'!P:P,'MFR B-4'!B168,'REG FL  BS - 4 Results - 2021'!O:O)/1000</f>
        <v>62861.696436923063</v>
      </c>
      <c r="F168" s="41"/>
      <c r="G168" s="78">
        <f>-SUMIF('REG FL  BS - 4 Results - 2022'!P:P,'MFR B-4'!B168,'REG FL  BS - 4 Results - 2022'!O:O)/1000</f>
        <v>66020.268724615365</v>
      </c>
      <c r="H168" s="32"/>
    </row>
    <row r="169" spans="1:8" x14ac:dyDescent="0.3">
      <c r="A169" s="14">
        <f t="shared" si="5"/>
        <v>11</v>
      </c>
      <c r="B169" s="17">
        <v>244</v>
      </c>
      <c r="C169" s="2" t="s">
        <v>127</v>
      </c>
      <c r="E169" s="78">
        <f>-SUMIF('REG FL  BS - 4 Results - 2021'!P:P,'MFR B-4'!B169,'REG FL  BS - 4 Results - 2021'!O:O)/1000</f>
        <v>5795.421860769231</v>
      </c>
      <c r="F169" s="41"/>
      <c r="G169" s="78">
        <f>-SUMIF('REG FL  BS - 4 Results - 2022'!P:P,'MFR B-4'!B169,'REG FL  BS - 4 Results - 2022'!O:O)/1000</f>
        <v>0</v>
      </c>
      <c r="H169" s="32"/>
    </row>
    <row r="170" spans="1:8" x14ac:dyDescent="0.3">
      <c r="A170" s="14">
        <f t="shared" si="5"/>
        <v>12</v>
      </c>
      <c r="B170" s="17">
        <v>245</v>
      </c>
      <c r="C170" s="2" t="s">
        <v>128</v>
      </c>
      <c r="E170" s="78">
        <f>-SUMIF('REG FL  BS - 4 Results - 2021'!P:P,'MFR B-4'!B170,'REG FL  BS - 4 Results - 2021'!O:O)/1000</f>
        <v>1087.6456492307691</v>
      </c>
      <c r="F170" s="41"/>
      <c r="G170" s="78">
        <f>-SUMIF('REG FL  BS - 4 Results - 2022'!P:P,'MFR B-4'!B170,'REG FL  BS - 4 Results - 2022'!O:O)/1000</f>
        <v>12211.049945384619</v>
      </c>
      <c r="H170" s="32"/>
    </row>
    <row r="171" spans="1:8" x14ac:dyDescent="0.3">
      <c r="A171" s="14">
        <f t="shared" si="5"/>
        <v>13</v>
      </c>
      <c r="B171" s="17"/>
      <c r="C171" s="36" t="s">
        <v>129</v>
      </c>
      <c r="D171" s="36"/>
      <c r="E171" s="48">
        <f>SUM(E160:E170)</f>
        <v>1619447.8438599987</v>
      </c>
      <c r="F171" s="49"/>
      <c r="G171" s="48">
        <f>SUM(G160:G170)</f>
        <v>1944897.9325599982</v>
      </c>
      <c r="H171" s="32"/>
    </row>
    <row r="172" spans="1:8" x14ac:dyDescent="0.3">
      <c r="A172" s="14">
        <f t="shared" si="5"/>
        <v>14</v>
      </c>
      <c r="H172" s="32"/>
    </row>
    <row r="173" spans="1:8" x14ac:dyDescent="0.3">
      <c r="A173" s="14">
        <f t="shared" si="5"/>
        <v>15</v>
      </c>
      <c r="B173" s="17"/>
      <c r="C173" s="2" t="s">
        <v>130</v>
      </c>
      <c r="E173" s="49"/>
      <c r="F173" s="49"/>
      <c r="G173" s="49"/>
      <c r="H173" s="32"/>
    </row>
    <row r="174" spans="1:8" x14ac:dyDescent="0.3">
      <c r="A174" s="14">
        <f t="shared" si="5"/>
        <v>16</v>
      </c>
      <c r="B174" s="17">
        <v>252</v>
      </c>
      <c r="C174" s="2" t="s">
        <v>131</v>
      </c>
      <c r="E174" s="78">
        <f>-SUMIF('REG FL  BS - 4 Results - 2021'!P:P,'MFR B-4'!B174,'REG FL  BS - 4 Results - 2021'!O:O)/1000</f>
        <v>15692.960565384614</v>
      </c>
      <c r="F174" s="41"/>
      <c r="G174" s="78">
        <f>-SUMIF('REG FL  BS - 4 Results - 2022'!P:P,'MFR B-4'!B174,'REG FL  BS - 4 Results - 2022'!O:O)/1000</f>
        <v>25252.267142307694</v>
      </c>
      <c r="H174" s="32"/>
    </row>
    <row r="175" spans="1:8" x14ac:dyDescent="0.3">
      <c r="A175" s="14">
        <f t="shared" si="5"/>
        <v>17</v>
      </c>
      <c r="B175" s="17">
        <v>253</v>
      </c>
      <c r="C175" s="2" t="s">
        <v>132</v>
      </c>
      <c r="E175" s="78">
        <f>-SUMIF('REG FL  BS - 4 Results - 2021'!P:P,'MFR B-4'!B175,'REG FL  BS - 4 Results - 2021'!O:O)/1000</f>
        <v>41738.300496153839</v>
      </c>
      <c r="F175" s="41"/>
      <c r="G175" s="78">
        <f>-SUMIF('REG FL  BS - 4 Results - 2022'!P:P,'MFR B-4'!B175,'REG FL  BS - 4 Results - 2022'!O:O)/1000</f>
        <v>59506.531675384569</v>
      </c>
      <c r="H175" s="32"/>
    </row>
    <row r="176" spans="1:8" x14ac:dyDescent="0.3">
      <c r="A176" s="14">
        <f t="shared" si="5"/>
        <v>18</v>
      </c>
      <c r="B176" s="17">
        <v>254</v>
      </c>
      <c r="C176" s="2" t="s">
        <v>133</v>
      </c>
      <c r="E176" s="78">
        <f>-SUMIF('REG FL  BS - 4 Results - 2021'!P:P,'MFR B-4'!B176,'REG FL  BS - 4 Results - 2021'!O:O)/1000</f>
        <v>1194390.7459623045</v>
      </c>
      <c r="F176" s="41"/>
      <c r="G176" s="78">
        <f>-SUMIF('REG FL  BS - 4 Results - 2022'!P:P,'MFR B-4'!B176,'REG FL  BS - 4 Results - 2022'!O:O)/1000</f>
        <v>1299269.0806753824</v>
      </c>
      <c r="H176" s="32"/>
    </row>
    <row r="177" spans="1:12" x14ac:dyDescent="0.3">
      <c r="A177" s="14">
        <f t="shared" si="5"/>
        <v>19</v>
      </c>
      <c r="B177" s="17">
        <v>255</v>
      </c>
      <c r="C177" s="2" t="s">
        <v>134</v>
      </c>
      <c r="E177" s="78">
        <f>-SUMIF('REG FL  BS - 4 Results - 2021'!P:P,'MFR B-4'!B177,'REG FL  BS - 4 Results - 2021'!O:O)/1000</f>
        <v>195851.62821230773</v>
      </c>
      <c r="F177" s="41"/>
      <c r="G177" s="78">
        <f>-SUMIF('REG FL  BS - 4 Results - 2022'!P:P,'MFR B-4'!B177,'REG FL  BS - 4 Results - 2022'!O:O)/1000</f>
        <v>241216.06950000001</v>
      </c>
      <c r="H177" s="32"/>
    </row>
    <row r="178" spans="1:12" x14ac:dyDescent="0.3">
      <c r="A178" s="14">
        <f t="shared" si="5"/>
        <v>20</v>
      </c>
      <c r="B178" s="17"/>
      <c r="C178" s="36" t="s">
        <v>135</v>
      </c>
      <c r="D178" s="36"/>
      <c r="E178" s="48">
        <f>SUM(E174:E177)</f>
        <v>1447673.6352361508</v>
      </c>
      <c r="F178" s="49"/>
      <c r="G178" s="48">
        <f>SUM(G174:G177)</f>
        <v>1625243.9489930747</v>
      </c>
      <c r="H178" s="32"/>
    </row>
    <row r="179" spans="1:12" x14ac:dyDescent="0.3">
      <c r="A179" s="14">
        <f t="shared" si="5"/>
        <v>21</v>
      </c>
      <c r="B179" s="17"/>
      <c r="E179" s="49"/>
      <c r="F179" s="49"/>
      <c r="G179" s="49"/>
      <c r="H179" s="32"/>
    </row>
    <row r="180" spans="1:12" x14ac:dyDescent="0.3">
      <c r="A180" s="14">
        <f t="shared" si="5"/>
        <v>22</v>
      </c>
      <c r="B180" s="17"/>
      <c r="C180" s="2" t="s">
        <v>136</v>
      </c>
      <c r="E180" s="49"/>
      <c r="F180" s="49"/>
      <c r="G180" s="49"/>
      <c r="H180" s="32"/>
    </row>
    <row r="181" spans="1:12" x14ac:dyDescent="0.3">
      <c r="A181" s="14">
        <f t="shared" si="5"/>
        <v>23</v>
      </c>
      <c r="B181" s="17">
        <v>281</v>
      </c>
      <c r="C181" s="2" t="s">
        <v>137</v>
      </c>
      <c r="E181" s="78">
        <f>-SUMIF('REG FL  BS - 4 Results - 2021'!P:P,'MFR B-4'!B181,'REG FL  BS - 4 Results - 2021'!O:O)/1000</f>
        <v>7.1999999999999994E-4</v>
      </c>
      <c r="F181" s="41"/>
      <c r="G181" s="78">
        <f>-SUMIF('REG FL  BS - 4 Results - 2022'!P:P,'MFR B-4'!B181,'REG FL  BS - 4 Results - 2022'!O:O)/1000</f>
        <v>7.1999999999999994E-4</v>
      </c>
      <c r="H181" s="32"/>
    </row>
    <row r="182" spans="1:12" x14ac:dyDescent="0.3">
      <c r="A182" s="14">
        <f t="shared" si="5"/>
        <v>24</v>
      </c>
      <c r="B182" s="17" t="s">
        <v>138</v>
      </c>
      <c r="C182" s="2" t="s">
        <v>139</v>
      </c>
      <c r="E182" s="78">
        <f>-SUMIF('REG FL  BS - 4 Results - 2021'!P:P,'MFR B-4'!B182,'REG FL  BS - 4 Results - 2021'!O:O)/1000</f>
        <v>3195913.9147692309</v>
      </c>
      <c r="F182" s="41"/>
      <c r="G182" s="78">
        <f>-SUMIF('REG FL  BS - 4 Results - 2022'!P:P,'MFR B-4'!B182,'REG FL  BS - 4 Results - 2022'!O:O)/1000</f>
        <v>3484378.9077223055</v>
      </c>
      <c r="H182" s="32"/>
    </row>
    <row r="183" spans="1:12" x14ac:dyDescent="0.3">
      <c r="A183" s="14">
        <f t="shared" si="5"/>
        <v>25</v>
      </c>
      <c r="B183" s="17"/>
      <c r="C183" s="36" t="s">
        <v>140</v>
      </c>
      <c r="D183" s="36"/>
      <c r="E183" s="48">
        <f>SUM(E181:E182)</f>
        <v>3195913.9154892308</v>
      </c>
      <c r="F183" s="49"/>
      <c r="G183" s="48">
        <f>SUM(G181:G182)</f>
        <v>3484378.9084423054</v>
      </c>
      <c r="H183" s="32"/>
    </row>
    <row r="184" spans="1:12" x14ac:dyDescent="0.3">
      <c r="A184" s="14">
        <f t="shared" si="5"/>
        <v>26</v>
      </c>
      <c r="B184" s="17"/>
      <c r="E184" s="33"/>
      <c r="G184" s="33"/>
      <c r="H184" s="32"/>
    </row>
    <row r="185" spans="1:12" ht="14.4" thickBot="1" x14ac:dyDescent="0.35">
      <c r="A185" s="14">
        <f t="shared" si="5"/>
        <v>27</v>
      </c>
      <c r="B185" s="17"/>
      <c r="C185" s="2" t="s">
        <v>141</v>
      </c>
      <c r="E185" s="77">
        <f>E128+E135+E171+E178+E183</f>
        <v>21979611.452073831</v>
      </c>
      <c r="F185" s="49"/>
      <c r="G185" s="77">
        <f>G128+G135+G171+G178+G183</f>
        <v>24440331.616169989</v>
      </c>
      <c r="H185" s="32"/>
    </row>
    <row r="186" spans="1:12" ht="14.4" thickTop="1" x14ac:dyDescent="0.3">
      <c r="A186" s="14">
        <f t="shared" si="5"/>
        <v>28</v>
      </c>
      <c r="H186" s="32"/>
    </row>
    <row r="187" spans="1:12" x14ac:dyDescent="0.3">
      <c r="A187" s="14">
        <f t="shared" si="5"/>
        <v>29</v>
      </c>
      <c r="E187" s="134"/>
      <c r="H187" s="32"/>
    </row>
    <row r="188" spans="1:12" x14ac:dyDescent="0.3">
      <c r="A188" s="14">
        <f t="shared" si="5"/>
        <v>30</v>
      </c>
      <c r="D188" s="112"/>
      <c r="E188" s="112"/>
      <c r="H188" s="32"/>
    </row>
    <row r="189" spans="1:12" x14ac:dyDescent="0.3">
      <c r="A189" s="14">
        <f t="shared" si="5"/>
        <v>31</v>
      </c>
      <c r="H189" s="32"/>
    </row>
    <row r="190" spans="1:12" x14ac:dyDescent="0.3">
      <c r="A190" s="14">
        <f t="shared" si="5"/>
        <v>32</v>
      </c>
      <c r="H190" s="32"/>
    </row>
    <row r="191" spans="1:12" x14ac:dyDescent="0.3">
      <c r="A191" s="14">
        <f>A190+1</f>
        <v>33</v>
      </c>
      <c r="C191" s="36"/>
      <c r="D191" s="36"/>
      <c r="E191" s="36"/>
      <c r="H191" s="33"/>
    </row>
    <row r="192" spans="1:12" x14ac:dyDescent="0.3">
      <c r="A192" s="139" t="s">
        <v>60</v>
      </c>
      <c r="B192" s="140"/>
      <c r="C192" s="141"/>
      <c r="D192" s="141"/>
      <c r="E192" s="141"/>
      <c r="F192" s="140"/>
      <c r="G192" s="52"/>
      <c r="H192" s="140"/>
      <c r="I192" s="140"/>
      <c r="J192" s="140" t="s">
        <v>61</v>
      </c>
      <c r="K192" s="140"/>
      <c r="L192" s="140"/>
    </row>
    <row r="193" spans="8:8" x14ac:dyDescent="0.3">
      <c r="H193" s="32"/>
    </row>
    <row r="194" spans="8:8" x14ac:dyDescent="0.3">
      <c r="H194" s="32"/>
    </row>
    <row r="195" spans="8:8" x14ac:dyDescent="0.3">
      <c r="H195" s="32"/>
    </row>
    <row r="196" spans="8:8" x14ac:dyDescent="0.3">
      <c r="H196" s="32"/>
    </row>
    <row r="197" spans="8:8" x14ac:dyDescent="0.3">
      <c r="H197" s="32"/>
    </row>
    <row r="198" spans="8:8" x14ac:dyDescent="0.3">
      <c r="H198" s="32"/>
    </row>
    <row r="199" spans="8:8" x14ac:dyDescent="0.3">
      <c r="H199" s="32"/>
    </row>
    <row r="200" spans="8:8" x14ac:dyDescent="0.3">
      <c r="H200" s="32"/>
    </row>
    <row r="201" spans="8:8" x14ac:dyDescent="0.3">
      <c r="H201" s="32"/>
    </row>
    <row r="202" spans="8:8" x14ac:dyDescent="0.3">
      <c r="H202" s="32"/>
    </row>
    <row r="203" spans="8:8" x14ac:dyDescent="0.3">
      <c r="H203" s="32"/>
    </row>
    <row r="204" spans="8:8" x14ac:dyDescent="0.3">
      <c r="H204" s="32"/>
    </row>
    <row r="205" spans="8:8" x14ac:dyDescent="0.3">
      <c r="H205" s="32"/>
    </row>
    <row r="206" spans="8:8" x14ac:dyDescent="0.3">
      <c r="H206" s="32"/>
    </row>
    <row r="207" spans="8:8" x14ac:dyDescent="0.3">
      <c r="H207" s="32"/>
    </row>
    <row r="208" spans="8:8" x14ac:dyDescent="0.3">
      <c r="H208" s="32"/>
    </row>
    <row r="209" spans="8:8" x14ac:dyDescent="0.3">
      <c r="H209" s="32"/>
    </row>
    <row r="210" spans="8:8" x14ac:dyDescent="0.3">
      <c r="H210" s="32"/>
    </row>
    <row r="211" spans="8:8" x14ac:dyDescent="0.3">
      <c r="H211" s="32"/>
    </row>
    <row r="212" spans="8:8" x14ac:dyDescent="0.3">
      <c r="H212" s="32"/>
    </row>
    <row r="213" spans="8:8" x14ac:dyDescent="0.3">
      <c r="H213" s="32"/>
    </row>
    <row r="214" spans="8:8" x14ac:dyDescent="0.3">
      <c r="H214" s="32"/>
    </row>
    <row r="215" spans="8:8" x14ac:dyDescent="0.3">
      <c r="H215" s="32"/>
    </row>
    <row r="216" spans="8:8" x14ac:dyDescent="0.3">
      <c r="H216" s="32"/>
    </row>
    <row r="217" spans="8:8" x14ac:dyDescent="0.3">
      <c r="H217" s="32"/>
    </row>
    <row r="218" spans="8:8" x14ac:dyDescent="0.3">
      <c r="H218" s="32"/>
    </row>
    <row r="219" spans="8:8" x14ac:dyDescent="0.3">
      <c r="H219" s="32"/>
    </row>
    <row r="220" spans="8:8" x14ac:dyDescent="0.3">
      <c r="H220" s="32"/>
    </row>
    <row r="221" spans="8:8" x14ac:dyDescent="0.3">
      <c r="H221" s="32"/>
    </row>
    <row r="222" spans="8:8" x14ac:dyDescent="0.3">
      <c r="H222" s="32"/>
    </row>
    <row r="223" spans="8:8" x14ac:dyDescent="0.3">
      <c r="H223" s="32"/>
    </row>
    <row r="224" spans="8:8" x14ac:dyDescent="0.3">
      <c r="H224" s="32"/>
    </row>
    <row r="225" spans="8:8" x14ac:dyDescent="0.3">
      <c r="H225" s="32"/>
    </row>
    <row r="226" spans="8:8" x14ac:dyDescent="0.3">
      <c r="H226" s="32"/>
    </row>
    <row r="227" spans="8:8" x14ac:dyDescent="0.3">
      <c r="H227" s="32"/>
    </row>
    <row r="228" spans="8:8" x14ac:dyDescent="0.3">
      <c r="H228" s="32"/>
    </row>
    <row r="229" spans="8:8" x14ac:dyDescent="0.3">
      <c r="H229" s="32"/>
    </row>
    <row r="230" spans="8:8" x14ac:dyDescent="0.3">
      <c r="H230" s="32"/>
    </row>
    <row r="231" spans="8:8" x14ac:dyDescent="0.3">
      <c r="H231" s="32"/>
    </row>
    <row r="232" spans="8:8" x14ac:dyDescent="0.3">
      <c r="H232" s="32"/>
    </row>
    <row r="233" spans="8:8" x14ac:dyDescent="0.3">
      <c r="H233" s="32"/>
    </row>
    <row r="234" spans="8:8" x14ac:dyDescent="0.3">
      <c r="H234" s="32"/>
    </row>
    <row r="235" spans="8:8" x14ac:dyDescent="0.3">
      <c r="H235" s="32"/>
    </row>
    <row r="236" spans="8:8" x14ac:dyDescent="0.3">
      <c r="H236" s="32"/>
    </row>
    <row r="237" spans="8:8" x14ac:dyDescent="0.3">
      <c r="H237" s="32"/>
    </row>
    <row r="238" spans="8:8" x14ac:dyDescent="0.3">
      <c r="H238" s="32"/>
    </row>
    <row r="239" spans="8:8" x14ac:dyDescent="0.3">
      <c r="H239" s="32"/>
    </row>
    <row r="240" spans="8:8" x14ac:dyDescent="0.3">
      <c r="H240" s="32"/>
    </row>
    <row r="241" spans="8:8" x14ac:dyDescent="0.3">
      <c r="H241" s="32"/>
    </row>
    <row r="242" spans="8:8" x14ac:dyDescent="0.3">
      <c r="H242" s="32"/>
    </row>
    <row r="243" spans="8:8" x14ac:dyDescent="0.3">
      <c r="H243" s="32"/>
    </row>
    <row r="244" spans="8:8" x14ac:dyDescent="0.3">
      <c r="H244" s="32"/>
    </row>
    <row r="245" spans="8:8" x14ac:dyDescent="0.3">
      <c r="H245" s="32"/>
    </row>
    <row r="246" spans="8:8" x14ac:dyDescent="0.3">
      <c r="H246" s="32"/>
    </row>
    <row r="247" spans="8:8" x14ac:dyDescent="0.3">
      <c r="H247" s="32"/>
    </row>
    <row r="248" spans="8:8" x14ac:dyDescent="0.3">
      <c r="H248" s="32"/>
    </row>
    <row r="249" spans="8:8" x14ac:dyDescent="0.3">
      <c r="H249" s="32"/>
    </row>
    <row r="250" spans="8:8" x14ac:dyDescent="0.3">
      <c r="H250" s="32"/>
    </row>
    <row r="251" spans="8:8" x14ac:dyDescent="0.3">
      <c r="H251" s="32"/>
    </row>
    <row r="252" spans="8:8" x14ac:dyDescent="0.3">
      <c r="H252" s="32"/>
    </row>
    <row r="253" spans="8:8" x14ac:dyDescent="0.3">
      <c r="H253" s="32"/>
    </row>
    <row r="254" spans="8:8" x14ac:dyDescent="0.3">
      <c r="H254" s="32"/>
    </row>
    <row r="255" spans="8:8" x14ac:dyDescent="0.3">
      <c r="H255" s="32"/>
    </row>
    <row r="256" spans="8:8" x14ac:dyDescent="0.3">
      <c r="H256" s="32"/>
    </row>
    <row r="257" spans="8:8" x14ac:dyDescent="0.3">
      <c r="H257" s="32"/>
    </row>
    <row r="258" spans="8:8" x14ac:dyDescent="0.3">
      <c r="H258" s="32"/>
    </row>
    <row r="259" spans="8:8" x14ac:dyDescent="0.3">
      <c r="H259" s="32"/>
    </row>
    <row r="260" spans="8:8" x14ac:dyDescent="0.3">
      <c r="H260" s="32"/>
    </row>
    <row r="261" spans="8:8" x14ac:dyDescent="0.3">
      <c r="H261" s="32"/>
    </row>
    <row r="262" spans="8:8" x14ac:dyDescent="0.3">
      <c r="H262" s="32"/>
    </row>
    <row r="263" spans="8:8" x14ac:dyDescent="0.3">
      <c r="H263" s="32"/>
    </row>
    <row r="264" spans="8:8" x14ac:dyDescent="0.3">
      <c r="H264" s="32"/>
    </row>
    <row r="265" spans="8:8" x14ac:dyDescent="0.3">
      <c r="H265" s="32"/>
    </row>
    <row r="266" spans="8:8" x14ac:dyDescent="0.3">
      <c r="H266" s="32"/>
    </row>
    <row r="267" spans="8:8" x14ac:dyDescent="0.3">
      <c r="H267" s="32"/>
    </row>
    <row r="268" spans="8:8" x14ac:dyDescent="0.3">
      <c r="H268" s="32"/>
    </row>
    <row r="269" spans="8:8" x14ac:dyDescent="0.3">
      <c r="H269" s="32"/>
    </row>
    <row r="270" spans="8:8" x14ac:dyDescent="0.3">
      <c r="H270" s="32"/>
    </row>
    <row r="271" spans="8:8" x14ac:dyDescent="0.3">
      <c r="H271" s="32"/>
    </row>
    <row r="272" spans="8:8" x14ac:dyDescent="0.3">
      <c r="H272" s="32"/>
    </row>
    <row r="273" spans="8:8" x14ac:dyDescent="0.3">
      <c r="H273" s="32"/>
    </row>
    <row r="274" spans="8:8" x14ac:dyDescent="0.3">
      <c r="H274" s="32"/>
    </row>
    <row r="275" spans="8:8" x14ac:dyDescent="0.3">
      <c r="H275" s="32"/>
    </row>
    <row r="276" spans="8:8" x14ac:dyDescent="0.3">
      <c r="H276" s="32"/>
    </row>
    <row r="277" spans="8:8" x14ac:dyDescent="0.3">
      <c r="H277" s="32"/>
    </row>
    <row r="278" spans="8:8" x14ac:dyDescent="0.3">
      <c r="H278" s="32"/>
    </row>
    <row r="279" spans="8:8" x14ac:dyDescent="0.3">
      <c r="H279" s="32"/>
    </row>
    <row r="280" spans="8:8" x14ac:dyDescent="0.3">
      <c r="H280" s="32"/>
    </row>
    <row r="281" spans="8:8" x14ac:dyDescent="0.3">
      <c r="H281" s="32"/>
    </row>
    <row r="282" spans="8:8" x14ac:dyDescent="0.3">
      <c r="H282" s="32"/>
    </row>
    <row r="283" spans="8:8" x14ac:dyDescent="0.3">
      <c r="H283" s="32"/>
    </row>
    <row r="284" spans="8:8" x14ac:dyDescent="0.3">
      <c r="H284" s="32"/>
    </row>
    <row r="285" spans="8:8" x14ac:dyDescent="0.3">
      <c r="H285" s="32"/>
    </row>
    <row r="286" spans="8:8" x14ac:dyDescent="0.3">
      <c r="H286" s="32"/>
    </row>
    <row r="287" spans="8:8" x14ac:dyDescent="0.3">
      <c r="H287" s="32"/>
    </row>
    <row r="288" spans="8:8" x14ac:dyDescent="0.3">
      <c r="H288" s="32"/>
    </row>
    <row r="289" spans="8:8" x14ac:dyDescent="0.3">
      <c r="H289" s="32"/>
    </row>
    <row r="290" spans="8:8" x14ac:dyDescent="0.3">
      <c r="H290" s="32"/>
    </row>
    <row r="291" spans="8:8" x14ac:dyDescent="0.3">
      <c r="H291" s="32"/>
    </row>
    <row r="292" spans="8:8" x14ac:dyDescent="0.3">
      <c r="H292" s="32"/>
    </row>
    <row r="293" spans="8:8" x14ac:dyDescent="0.3">
      <c r="H293" s="32"/>
    </row>
    <row r="294" spans="8:8" x14ac:dyDescent="0.3">
      <c r="H294" s="32"/>
    </row>
    <row r="295" spans="8:8" x14ac:dyDescent="0.3">
      <c r="H295" s="32"/>
    </row>
    <row r="296" spans="8:8" x14ac:dyDescent="0.3">
      <c r="H296" s="32"/>
    </row>
    <row r="297" spans="8:8" x14ac:dyDescent="0.3">
      <c r="H297" s="32"/>
    </row>
    <row r="298" spans="8:8" x14ac:dyDescent="0.3">
      <c r="H298" s="32"/>
    </row>
    <row r="299" spans="8:8" x14ac:dyDescent="0.3">
      <c r="H299" s="32"/>
    </row>
    <row r="300" spans="8:8" x14ac:dyDescent="0.3">
      <c r="H300" s="32"/>
    </row>
    <row r="301" spans="8:8" x14ac:dyDescent="0.3">
      <c r="H301" s="32"/>
    </row>
    <row r="302" spans="8:8" x14ac:dyDescent="0.3">
      <c r="H302" s="32"/>
    </row>
    <row r="303" spans="8:8" x14ac:dyDescent="0.3">
      <c r="H303" s="32"/>
    </row>
    <row r="304" spans="8:8" x14ac:dyDescent="0.3">
      <c r="H304" s="32"/>
    </row>
    <row r="305" spans="8:8" x14ac:dyDescent="0.3">
      <c r="H305" s="32"/>
    </row>
    <row r="306" spans="8:8" x14ac:dyDescent="0.3">
      <c r="H306" s="32"/>
    </row>
    <row r="307" spans="8:8" x14ac:dyDescent="0.3">
      <c r="H307" s="32"/>
    </row>
    <row r="308" spans="8:8" x14ac:dyDescent="0.3">
      <c r="H308" s="32"/>
    </row>
    <row r="309" spans="8:8" x14ac:dyDescent="0.3">
      <c r="H309" s="32"/>
    </row>
    <row r="310" spans="8:8" x14ac:dyDescent="0.3">
      <c r="H310" s="32"/>
    </row>
    <row r="311" spans="8:8" x14ac:dyDescent="0.3">
      <c r="H311" s="32"/>
    </row>
    <row r="312" spans="8:8" x14ac:dyDescent="0.3">
      <c r="H312" s="32"/>
    </row>
    <row r="313" spans="8:8" x14ac:dyDescent="0.3">
      <c r="H313" s="32"/>
    </row>
    <row r="314" spans="8:8" x14ac:dyDescent="0.3">
      <c r="H314" s="32"/>
    </row>
    <row r="315" spans="8:8" x14ac:dyDescent="0.3">
      <c r="H315" s="32"/>
    </row>
    <row r="316" spans="8:8" x14ac:dyDescent="0.3">
      <c r="H316" s="32"/>
    </row>
    <row r="317" spans="8:8" x14ac:dyDescent="0.3">
      <c r="H317" s="32"/>
    </row>
    <row r="318" spans="8:8" x14ac:dyDescent="0.3">
      <c r="H318" s="32"/>
    </row>
    <row r="319" spans="8:8" x14ac:dyDescent="0.3">
      <c r="H319" s="32"/>
    </row>
    <row r="320" spans="8:8" x14ac:dyDescent="0.3">
      <c r="H320" s="32"/>
    </row>
    <row r="321" spans="8:8" x14ac:dyDescent="0.3">
      <c r="H321" s="32"/>
    </row>
    <row r="322" spans="8:8" x14ac:dyDescent="0.3">
      <c r="H322" s="32"/>
    </row>
    <row r="323" spans="8:8" x14ac:dyDescent="0.3">
      <c r="H323" s="32"/>
    </row>
    <row r="324" spans="8:8" x14ac:dyDescent="0.3">
      <c r="H324" s="32"/>
    </row>
    <row r="325" spans="8:8" x14ac:dyDescent="0.3">
      <c r="H325" s="32"/>
    </row>
    <row r="326" spans="8:8" x14ac:dyDescent="0.3">
      <c r="H326" s="32"/>
    </row>
    <row r="327" spans="8:8" x14ac:dyDescent="0.3">
      <c r="H327" s="32"/>
    </row>
    <row r="328" spans="8:8" x14ac:dyDescent="0.3">
      <c r="H328" s="32"/>
    </row>
    <row r="329" spans="8:8" x14ac:dyDescent="0.3">
      <c r="H329" s="32"/>
    </row>
    <row r="330" spans="8:8" x14ac:dyDescent="0.3">
      <c r="H330" s="32"/>
    </row>
    <row r="331" spans="8:8" x14ac:dyDescent="0.3">
      <c r="H331" s="32"/>
    </row>
    <row r="332" spans="8:8" x14ac:dyDescent="0.3">
      <c r="H332" s="32"/>
    </row>
    <row r="333" spans="8:8" x14ac:dyDescent="0.3">
      <c r="H333" s="32"/>
    </row>
    <row r="334" spans="8:8" x14ac:dyDescent="0.3">
      <c r="H334" s="32"/>
    </row>
    <row r="335" spans="8:8" x14ac:dyDescent="0.3">
      <c r="H335" s="32"/>
    </row>
    <row r="336" spans="8:8" x14ac:dyDescent="0.3">
      <c r="H336" s="32"/>
    </row>
    <row r="337" spans="8:8" x14ac:dyDescent="0.3">
      <c r="H337" s="32"/>
    </row>
    <row r="338" spans="8:8" x14ac:dyDescent="0.3">
      <c r="H338" s="32"/>
    </row>
    <row r="339" spans="8:8" x14ac:dyDescent="0.3">
      <c r="H339" s="32"/>
    </row>
    <row r="340" spans="8:8" x14ac:dyDescent="0.3">
      <c r="H340" s="32"/>
    </row>
    <row r="341" spans="8:8" x14ac:dyDescent="0.3">
      <c r="H341" s="32"/>
    </row>
    <row r="342" spans="8:8" x14ac:dyDescent="0.3">
      <c r="H342" s="32"/>
    </row>
    <row r="343" spans="8:8" x14ac:dyDescent="0.3">
      <c r="H343" s="32"/>
    </row>
    <row r="344" spans="8:8" x14ac:dyDescent="0.3">
      <c r="H344" s="32"/>
    </row>
    <row r="345" spans="8:8" x14ac:dyDescent="0.3">
      <c r="H345" s="32"/>
    </row>
    <row r="346" spans="8:8" x14ac:dyDescent="0.3">
      <c r="H346" s="32"/>
    </row>
    <row r="347" spans="8:8" x14ac:dyDescent="0.3">
      <c r="H347" s="32"/>
    </row>
    <row r="348" spans="8:8" x14ac:dyDescent="0.3">
      <c r="H348" s="32"/>
    </row>
    <row r="349" spans="8:8" x14ac:dyDescent="0.3">
      <c r="H349" s="32"/>
    </row>
    <row r="350" spans="8:8" x14ac:dyDescent="0.3">
      <c r="H350" s="32"/>
    </row>
    <row r="351" spans="8:8" x14ac:dyDescent="0.3">
      <c r="H351" s="32"/>
    </row>
    <row r="352" spans="8:8" x14ac:dyDescent="0.3">
      <c r="H352" s="32"/>
    </row>
    <row r="353" spans="8:8" x14ac:dyDescent="0.3">
      <c r="H353" s="32"/>
    </row>
    <row r="354" spans="8:8" x14ac:dyDescent="0.3">
      <c r="H354" s="32"/>
    </row>
    <row r="355" spans="8:8" x14ac:dyDescent="0.3">
      <c r="H355" s="32"/>
    </row>
    <row r="356" spans="8:8" x14ac:dyDescent="0.3">
      <c r="H356" s="32"/>
    </row>
    <row r="357" spans="8:8" x14ac:dyDescent="0.3">
      <c r="H357" s="32"/>
    </row>
    <row r="358" spans="8:8" x14ac:dyDescent="0.3">
      <c r="H358" s="32"/>
    </row>
    <row r="359" spans="8:8" x14ac:dyDescent="0.3">
      <c r="H359" s="32"/>
    </row>
    <row r="360" spans="8:8" x14ac:dyDescent="0.3">
      <c r="H360" s="32"/>
    </row>
    <row r="361" spans="8:8" x14ac:dyDescent="0.3">
      <c r="H361" s="32"/>
    </row>
    <row r="362" spans="8:8" x14ac:dyDescent="0.3">
      <c r="H362" s="32"/>
    </row>
    <row r="363" spans="8:8" x14ac:dyDescent="0.3">
      <c r="H363" s="32"/>
    </row>
    <row r="364" spans="8:8" x14ac:dyDescent="0.3">
      <c r="H364" s="32"/>
    </row>
    <row r="365" spans="8:8" x14ac:dyDescent="0.3">
      <c r="H365" s="32"/>
    </row>
    <row r="366" spans="8:8" x14ac:dyDescent="0.3">
      <c r="H366" s="32"/>
    </row>
    <row r="367" spans="8:8" x14ac:dyDescent="0.3">
      <c r="H367" s="32"/>
    </row>
    <row r="368" spans="8:8" x14ac:dyDescent="0.3">
      <c r="H368" s="32"/>
    </row>
    <row r="369" spans="8:8" x14ac:dyDescent="0.3">
      <c r="H369" s="32"/>
    </row>
    <row r="370" spans="8:8" x14ac:dyDescent="0.3">
      <c r="H370" s="32"/>
    </row>
    <row r="371" spans="8:8" x14ac:dyDescent="0.3">
      <c r="H371" s="32"/>
    </row>
    <row r="372" spans="8:8" x14ac:dyDescent="0.3">
      <c r="H372" s="32"/>
    </row>
    <row r="373" spans="8:8" x14ac:dyDescent="0.3">
      <c r="H373" s="32"/>
    </row>
    <row r="374" spans="8:8" x14ac:dyDescent="0.3">
      <c r="H374" s="32"/>
    </row>
    <row r="375" spans="8:8" x14ac:dyDescent="0.3">
      <c r="H375" s="32"/>
    </row>
    <row r="376" spans="8:8" x14ac:dyDescent="0.3">
      <c r="H376" s="32"/>
    </row>
    <row r="377" spans="8:8" x14ac:dyDescent="0.3">
      <c r="H377" s="32"/>
    </row>
    <row r="378" spans="8:8" x14ac:dyDescent="0.3">
      <c r="H378" s="32"/>
    </row>
    <row r="379" spans="8:8" x14ac:dyDescent="0.3">
      <c r="H379" s="32"/>
    </row>
    <row r="380" spans="8:8" x14ac:dyDescent="0.3">
      <c r="H380" s="32"/>
    </row>
    <row r="381" spans="8:8" x14ac:dyDescent="0.3">
      <c r="H381" s="32"/>
    </row>
    <row r="382" spans="8:8" x14ac:dyDescent="0.3">
      <c r="H382" s="32"/>
    </row>
    <row r="383" spans="8:8" x14ac:dyDescent="0.3">
      <c r="H383" s="32"/>
    </row>
    <row r="384" spans="8:8" x14ac:dyDescent="0.3">
      <c r="H384" s="32"/>
    </row>
    <row r="385" spans="8:8" x14ac:dyDescent="0.3">
      <c r="H385" s="32"/>
    </row>
    <row r="386" spans="8:8" x14ac:dyDescent="0.3">
      <c r="H386" s="32"/>
    </row>
    <row r="387" spans="8:8" x14ac:dyDescent="0.3">
      <c r="H387" s="32"/>
    </row>
    <row r="388" spans="8:8" x14ac:dyDescent="0.3">
      <c r="H388" s="32"/>
    </row>
    <row r="389" spans="8:8" x14ac:dyDescent="0.3">
      <c r="H389" s="32"/>
    </row>
    <row r="390" spans="8:8" x14ac:dyDescent="0.3">
      <c r="H390" s="32"/>
    </row>
    <row r="391" spans="8:8" x14ac:dyDescent="0.3">
      <c r="H391" s="32"/>
    </row>
    <row r="392" spans="8:8" x14ac:dyDescent="0.3">
      <c r="H392" s="32"/>
    </row>
    <row r="393" spans="8:8" x14ac:dyDescent="0.3">
      <c r="H393" s="32"/>
    </row>
    <row r="394" spans="8:8" x14ac:dyDescent="0.3">
      <c r="H394" s="32"/>
    </row>
    <row r="395" spans="8:8" x14ac:dyDescent="0.3">
      <c r="H395" s="32"/>
    </row>
    <row r="396" spans="8:8" x14ac:dyDescent="0.3">
      <c r="H396" s="32"/>
    </row>
    <row r="397" spans="8:8" x14ac:dyDescent="0.3">
      <c r="H397" s="32"/>
    </row>
    <row r="398" spans="8:8" x14ac:dyDescent="0.3">
      <c r="H398" s="32"/>
    </row>
    <row r="399" spans="8:8" x14ac:dyDescent="0.3">
      <c r="H399" s="32"/>
    </row>
    <row r="400" spans="8:8" x14ac:dyDescent="0.3">
      <c r="H400" s="32"/>
    </row>
    <row r="401" spans="8:8" x14ac:dyDescent="0.3">
      <c r="H401" s="32"/>
    </row>
    <row r="402" spans="8:8" x14ac:dyDescent="0.3">
      <c r="H402" s="32"/>
    </row>
    <row r="403" spans="8:8" x14ac:dyDescent="0.3">
      <c r="H403" s="32"/>
    </row>
    <row r="404" spans="8:8" x14ac:dyDescent="0.3">
      <c r="H404" s="32"/>
    </row>
    <row r="405" spans="8:8" x14ac:dyDescent="0.3">
      <c r="H405" s="32"/>
    </row>
    <row r="406" spans="8:8" x14ac:dyDescent="0.3">
      <c r="H406" s="32"/>
    </row>
    <row r="407" spans="8:8" x14ac:dyDescent="0.3">
      <c r="H407" s="32"/>
    </row>
    <row r="408" spans="8:8" x14ac:dyDescent="0.3">
      <c r="H408" s="32"/>
    </row>
    <row r="409" spans="8:8" x14ac:dyDescent="0.3">
      <c r="H409" s="32"/>
    </row>
    <row r="410" spans="8:8" x14ac:dyDescent="0.3">
      <c r="H410" s="32"/>
    </row>
    <row r="411" spans="8:8" x14ac:dyDescent="0.3">
      <c r="H411" s="32"/>
    </row>
    <row r="412" spans="8:8" x14ac:dyDescent="0.3">
      <c r="H412" s="32"/>
    </row>
    <row r="413" spans="8:8" x14ac:dyDescent="0.3">
      <c r="H413" s="32"/>
    </row>
    <row r="414" spans="8:8" x14ac:dyDescent="0.3">
      <c r="H414" s="32"/>
    </row>
    <row r="415" spans="8:8" x14ac:dyDescent="0.3">
      <c r="H415" s="32"/>
    </row>
    <row r="416" spans="8:8" x14ac:dyDescent="0.3">
      <c r="H416" s="32"/>
    </row>
    <row r="417" spans="8:8" x14ac:dyDescent="0.3">
      <c r="H417" s="32"/>
    </row>
    <row r="418" spans="8:8" x14ac:dyDescent="0.3">
      <c r="H418" s="32"/>
    </row>
    <row r="419" spans="8:8" x14ac:dyDescent="0.3">
      <c r="H419" s="32"/>
    </row>
    <row r="420" spans="8:8" x14ac:dyDescent="0.3">
      <c r="H420" s="32"/>
    </row>
    <row r="421" spans="8:8" x14ac:dyDescent="0.3">
      <c r="H421" s="32"/>
    </row>
    <row r="422" spans="8:8" x14ac:dyDescent="0.3">
      <c r="H422" s="32"/>
    </row>
    <row r="423" spans="8:8" x14ac:dyDescent="0.3">
      <c r="H423" s="32"/>
    </row>
    <row r="424" spans="8:8" x14ac:dyDescent="0.3">
      <c r="H424" s="32"/>
    </row>
    <row r="425" spans="8:8" x14ac:dyDescent="0.3">
      <c r="H425" s="32"/>
    </row>
    <row r="426" spans="8:8" x14ac:dyDescent="0.3">
      <c r="H426" s="32"/>
    </row>
    <row r="427" spans="8:8" x14ac:dyDescent="0.3">
      <c r="H427" s="32"/>
    </row>
    <row r="428" spans="8:8" x14ac:dyDescent="0.3">
      <c r="H428" s="32"/>
    </row>
    <row r="429" spans="8:8" x14ac:dyDescent="0.3">
      <c r="H429" s="32"/>
    </row>
    <row r="430" spans="8:8" x14ac:dyDescent="0.3">
      <c r="H430" s="32"/>
    </row>
    <row r="431" spans="8:8" x14ac:dyDescent="0.3">
      <c r="H431" s="32"/>
    </row>
    <row r="432" spans="8:8" x14ac:dyDescent="0.3">
      <c r="H432" s="32"/>
    </row>
    <row r="433" spans="8:8" x14ac:dyDescent="0.3">
      <c r="H433" s="32"/>
    </row>
    <row r="434" spans="8:8" x14ac:dyDescent="0.3">
      <c r="H434" s="32"/>
    </row>
    <row r="435" spans="8:8" x14ac:dyDescent="0.3">
      <c r="H435" s="32"/>
    </row>
    <row r="436" spans="8:8" x14ac:dyDescent="0.3">
      <c r="H436" s="32"/>
    </row>
    <row r="437" spans="8:8" x14ac:dyDescent="0.3">
      <c r="H437" s="32"/>
    </row>
    <row r="438" spans="8:8" x14ac:dyDescent="0.3">
      <c r="H438" s="32"/>
    </row>
    <row r="439" spans="8:8" x14ac:dyDescent="0.3">
      <c r="H439" s="32"/>
    </row>
    <row r="440" spans="8:8" x14ac:dyDescent="0.3">
      <c r="H440" s="32"/>
    </row>
    <row r="441" spans="8:8" x14ac:dyDescent="0.3">
      <c r="H441" s="32"/>
    </row>
    <row r="442" spans="8:8" x14ac:dyDescent="0.3">
      <c r="H442" s="32"/>
    </row>
    <row r="443" spans="8:8" x14ac:dyDescent="0.3">
      <c r="H443" s="32"/>
    </row>
    <row r="444" spans="8:8" x14ac:dyDescent="0.3">
      <c r="H444" s="32"/>
    </row>
    <row r="445" spans="8:8" x14ac:dyDescent="0.3">
      <c r="H445" s="32"/>
    </row>
    <row r="446" spans="8:8" x14ac:dyDescent="0.3">
      <c r="H446" s="32"/>
    </row>
    <row r="447" spans="8:8" x14ac:dyDescent="0.3">
      <c r="H447" s="32"/>
    </row>
    <row r="448" spans="8:8" x14ac:dyDescent="0.3">
      <c r="H448" s="32"/>
    </row>
    <row r="449" spans="8:8" x14ac:dyDescent="0.3">
      <c r="H449" s="32"/>
    </row>
    <row r="450" spans="8:8" x14ac:dyDescent="0.3">
      <c r="H450" s="32"/>
    </row>
    <row r="451" spans="8:8" x14ac:dyDescent="0.3">
      <c r="H451" s="32"/>
    </row>
    <row r="452" spans="8:8" x14ac:dyDescent="0.3">
      <c r="H452" s="32"/>
    </row>
    <row r="453" spans="8:8" x14ac:dyDescent="0.3">
      <c r="H453" s="32"/>
    </row>
    <row r="454" spans="8:8" x14ac:dyDescent="0.3">
      <c r="H454" s="32"/>
    </row>
    <row r="455" spans="8:8" x14ac:dyDescent="0.3">
      <c r="H455" s="32"/>
    </row>
    <row r="456" spans="8:8" x14ac:dyDescent="0.3">
      <c r="H456" s="32"/>
    </row>
    <row r="457" spans="8:8" x14ac:dyDescent="0.3">
      <c r="H457" s="32"/>
    </row>
    <row r="458" spans="8:8" x14ac:dyDescent="0.3">
      <c r="H458" s="32"/>
    </row>
    <row r="459" spans="8:8" x14ac:dyDescent="0.3">
      <c r="H459" s="32"/>
    </row>
    <row r="460" spans="8:8" x14ac:dyDescent="0.3">
      <c r="H460" s="32"/>
    </row>
    <row r="461" spans="8:8" x14ac:dyDescent="0.3">
      <c r="H461" s="32"/>
    </row>
    <row r="462" spans="8:8" x14ac:dyDescent="0.3">
      <c r="H462" s="32"/>
    </row>
    <row r="463" spans="8:8" x14ac:dyDescent="0.3">
      <c r="H463" s="32"/>
    </row>
    <row r="464" spans="8:8" x14ac:dyDescent="0.3">
      <c r="H464" s="32"/>
    </row>
    <row r="465" spans="8:8" x14ac:dyDescent="0.3">
      <c r="H465" s="32"/>
    </row>
    <row r="466" spans="8:8" x14ac:dyDescent="0.3">
      <c r="H466" s="32"/>
    </row>
    <row r="467" spans="8:8" x14ac:dyDescent="0.3">
      <c r="H467" s="32"/>
    </row>
    <row r="468" spans="8:8" x14ac:dyDescent="0.3">
      <c r="H468" s="32"/>
    </row>
    <row r="469" spans="8:8" x14ac:dyDescent="0.3">
      <c r="H469" s="32"/>
    </row>
    <row r="470" spans="8:8" x14ac:dyDescent="0.3">
      <c r="H470" s="32"/>
    </row>
    <row r="471" spans="8:8" x14ac:dyDescent="0.3">
      <c r="H471" s="32"/>
    </row>
    <row r="472" spans="8:8" x14ac:dyDescent="0.3">
      <c r="H472" s="32"/>
    </row>
    <row r="473" spans="8:8" x14ac:dyDescent="0.3">
      <c r="H473" s="32"/>
    </row>
    <row r="474" spans="8:8" x14ac:dyDescent="0.3">
      <c r="H474" s="32"/>
    </row>
    <row r="475" spans="8:8" x14ac:dyDescent="0.3">
      <c r="H475" s="32"/>
    </row>
    <row r="476" spans="8:8" x14ac:dyDescent="0.3">
      <c r="H476" s="32"/>
    </row>
    <row r="477" spans="8:8" x14ac:dyDescent="0.3">
      <c r="H477" s="32"/>
    </row>
    <row r="478" spans="8:8" x14ac:dyDescent="0.3">
      <c r="H478" s="32"/>
    </row>
    <row r="479" spans="8:8" x14ac:dyDescent="0.3">
      <c r="H479" s="32"/>
    </row>
    <row r="480" spans="8:8" x14ac:dyDescent="0.3">
      <c r="H480" s="32"/>
    </row>
    <row r="481" spans="8:8" x14ac:dyDescent="0.3">
      <c r="H481" s="32"/>
    </row>
    <row r="482" spans="8:8" x14ac:dyDescent="0.3">
      <c r="H482" s="32"/>
    </row>
    <row r="483" spans="8:8" x14ac:dyDescent="0.3">
      <c r="H483" s="32"/>
    </row>
    <row r="484" spans="8:8" x14ac:dyDescent="0.3">
      <c r="H484" s="32"/>
    </row>
    <row r="485" spans="8:8" x14ac:dyDescent="0.3">
      <c r="H485" s="32"/>
    </row>
    <row r="486" spans="8:8" x14ac:dyDescent="0.3">
      <c r="H486" s="32"/>
    </row>
    <row r="487" spans="8:8" x14ac:dyDescent="0.3">
      <c r="H487" s="32"/>
    </row>
    <row r="488" spans="8:8" x14ac:dyDescent="0.3">
      <c r="H488" s="32"/>
    </row>
    <row r="489" spans="8:8" x14ac:dyDescent="0.3">
      <c r="H489" s="32"/>
    </row>
    <row r="490" spans="8:8" x14ac:dyDescent="0.3">
      <c r="H490" s="32"/>
    </row>
    <row r="491" spans="8:8" x14ac:dyDescent="0.3">
      <c r="H491" s="32"/>
    </row>
    <row r="492" spans="8:8" x14ac:dyDescent="0.3">
      <c r="H492" s="32"/>
    </row>
    <row r="493" spans="8:8" x14ac:dyDescent="0.3">
      <c r="H493" s="32"/>
    </row>
    <row r="494" spans="8:8" x14ac:dyDescent="0.3">
      <c r="H494" s="32"/>
    </row>
    <row r="495" spans="8:8" x14ac:dyDescent="0.3">
      <c r="H495" s="32"/>
    </row>
    <row r="496" spans="8:8" x14ac:dyDescent="0.3">
      <c r="H496" s="32"/>
    </row>
    <row r="497" spans="8:8" x14ac:dyDescent="0.3">
      <c r="H497" s="32"/>
    </row>
    <row r="498" spans="8:8" x14ac:dyDescent="0.3">
      <c r="H498" s="32"/>
    </row>
    <row r="499" spans="8:8" x14ac:dyDescent="0.3">
      <c r="H499" s="32"/>
    </row>
    <row r="500" spans="8:8" x14ac:dyDescent="0.3">
      <c r="H500" s="32"/>
    </row>
    <row r="501" spans="8:8" x14ac:dyDescent="0.3">
      <c r="H501" s="32"/>
    </row>
    <row r="502" spans="8:8" x14ac:dyDescent="0.3">
      <c r="H502" s="32"/>
    </row>
    <row r="503" spans="8:8" x14ac:dyDescent="0.3">
      <c r="H503" s="32"/>
    </row>
    <row r="504" spans="8:8" x14ac:dyDescent="0.3">
      <c r="H504" s="32"/>
    </row>
    <row r="505" spans="8:8" x14ac:dyDescent="0.3">
      <c r="H505" s="32"/>
    </row>
    <row r="506" spans="8:8" x14ac:dyDescent="0.3">
      <c r="H506" s="32"/>
    </row>
    <row r="507" spans="8:8" x14ac:dyDescent="0.3">
      <c r="H507" s="32"/>
    </row>
    <row r="508" spans="8:8" x14ac:dyDescent="0.3">
      <c r="H508" s="32"/>
    </row>
    <row r="509" spans="8:8" x14ac:dyDescent="0.3">
      <c r="H509" s="32"/>
    </row>
    <row r="510" spans="8:8" x14ac:dyDescent="0.3">
      <c r="H510" s="32"/>
    </row>
    <row r="511" spans="8:8" x14ac:dyDescent="0.3">
      <c r="H511" s="32"/>
    </row>
    <row r="512" spans="8:8" x14ac:dyDescent="0.3">
      <c r="H512" s="32"/>
    </row>
    <row r="513" spans="8:8" x14ac:dyDescent="0.3">
      <c r="H513" s="32"/>
    </row>
    <row r="514" spans="8:8" x14ac:dyDescent="0.3">
      <c r="H514" s="32"/>
    </row>
    <row r="515" spans="8:8" x14ac:dyDescent="0.3">
      <c r="H515" s="32"/>
    </row>
    <row r="516" spans="8:8" x14ac:dyDescent="0.3">
      <c r="H516" s="32"/>
    </row>
    <row r="517" spans="8:8" x14ac:dyDescent="0.3">
      <c r="H517" s="32"/>
    </row>
    <row r="518" spans="8:8" x14ac:dyDescent="0.3">
      <c r="H518" s="32"/>
    </row>
    <row r="519" spans="8:8" x14ac:dyDescent="0.3">
      <c r="H519" s="32"/>
    </row>
    <row r="520" spans="8:8" x14ac:dyDescent="0.3">
      <c r="H520" s="32"/>
    </row>
    <row r="521" spans="8:8" x14ac:dyDescent="0.3">
      <c r="H521" s="32"/>
    </row>
    <row r="522" spans="8:8" x14ac:dyDescent="0.3">
      <c r="H522" s="32"/>
    </row>
    <row r="523" spans="8:8" x14ac:dyDescent="0.3">
      <c r="H523" s="32"/>
    </row>
    <row r="524" spans="8:8" x14ac:dyDescent="0.3">
      <c r="H524" s="32"/>
    </row>
    <row r="525" spans="8:8" x14ac:dyDescent="0.3">
      <c r="H525" s="32"/>
    </row>
    <row r="526" spans="8:8" x14ac:dyDescent="0.3">
      <c r="H526" s="32"/>
    </row>
    <row r="527" spans="8:8" x14ac:dyDescent="0.3">
      <c r="H527" s="32"/>
    </row>
    <row r="528" spans="8:8" x14ac:dyDescent="0.3">
      <c r="H528" s="32"/>
    </row>
    <row r="529" spans="8:8" x14ac:dyDescent="0.3">
      <c r="H529" s="32"/>
    </row>
    <row r="530" spans="8:8" x14ac:dyDescent="0.3">
      <c r="H530" s="32"/>
    </row>
    <row r="531" spans="8:8" x14ac:dyDescent="0.3">
      <c r="H531" s="32"/>
    </row>
    <row r="532" spans="8:8" x14ac:dyDescent="0.3">
      <c r="H532" s="32"/>
    </row>
    <row r="533" spans="8:8" x14ac:dyDescent="0.3">
      <c r="H533" s="32"/>
    </row>
    <row r="534" spans="8:8" x14ac:dyDescent="0.3">
      <c r="H534" s="32"/>
    </row>
    <row r="535" spans="8:8" x14ac:dyDescent="0.3">
      <c r="H535" s="32"/>
    </row>
    <row r="536" spans="8:8" x14ac:dyDescent="0.3">
      <c r="H536" s="32"/>
    </row>
    <row r="537" spans="8:8" x14ac:dyDescent="0.3">
      <c r="H537" s="32"/>
    </row>
    <row r="538" spans="8:8" x14ac:dyDescent="0.3">
      <c r="H538" s="32"/>
    </row>
    <row r="539" spans="8:8" x14ac:dyDescent="0.3">
      <c r="H539" s="32"/>
    </row>
    <row r="540" spans="8:8" x14ac:dyDescent="0.3">
      <c r="H540" s="32"/>
    </row>
    <row r="541" spans="8:8" x14ac:dyDescent="0.3">
      <c r="H541" s="32"/>
    </row>
    <row r="542" spans="8:8" x14ac:dyDescent="0.3">
      <c r="H542" s="32"/>
    </row>
    <row r="543" spans="8:8" x14ac:dyDescent="0.3">
      <c r="H543" s="32"/>
    </row>
    <row r="544" spans="8:8" x14ac:dyDescent="0.3">
      <c r="H544" s="32"/>
    </row>
    <row r="545" spans="8:8" x14ac:dyDescent="0.3">
      <c r="H545" s="32"/>
    </row>
    <row r="546" spans="8:8" x14ac:dyDescent="0.3">
      <c r="H546" s="32"/>
    </row>
    <row r="547" spans="8:8" x14ac:dyDescent="0.3">
      <c r="H547" s="32"/>
    </row>
    <row r="548" spans="8:8" x14ac:dyDescent="0.3">
      <c r="H548" s="32"/>
    </row>
    <row r="549" spans="8:8" x14ac:dyDescent="0.3">
      <c r="H549" s="32"/>
    </row>
    <row r="550" spans="8:8" x14ac:dyDescent="0.3">
      <c r="H550" s="32"/>
    </row>
    <row r="551" spans="8:8" x14ac:dyDescent="0.3">
      <c r="H551" s="32"/>
    </row>
    <row r="552" spans="8:8" x14ac:dyDescent="0.3">
      <c r="H552" s="32"/>
    </row>
    <row r="553" spans="8:8" x14ac:dyDescent="0.3">
      <c r="H553" s="32"/>
    </row>
    <row r="554" spans="8:8" x14ac:dyDescent="0.3">
      <c r="H554" s="32"/>
    </row>
    <row r="555" spans="8:8" x14ac:dyDescent="0.3">
      <c r="H555" s="32"/>
    </row>
    <row r="556" spans="8:8" x14ac:dyDescent="0.3">
      <c r="H556" s="32"/>
    </row>
    <row r="557" spans="8:8" x14ac:dyDescent="0.3">
      <c r="H557" s="32"/>
    </row>
    <row r="558" spans="8:8" x14ac:dyDescent="0.3">
      <c r="H558" s="32"/>
    </row>
    <row r="559" spans="8:8" x14ac:dyDescent="0.3">
      <c r="H559" s="32"/>
    </row>
    <row r="560" spans="8:8" x14ac:dyDescent="0.3">
      <c r="H560" s="32"/>
    </row>
    <row r="561" spans="8:8" x14ac:dyDescent="0.3">
      <c r="H561" s="32"/>
    </row>
    <row r="562" spans="8:8" x14ac:dyDescent="0.3">
      <c r="H562" s="32"/>
    </row>
    <row r="563" spans="8:8" x14ac:dyDescent="0.3">
      <c r="H563" s="32"/>
    </row>
    <row r="564" spans="8:8" x14ac:dyDescent="0.3">
      <c r="H564" s="32"/>
    </row>
    <row r="565" spans="8:8" x14ac:dyDescent="0.3">
      <c r="H565" s="32"/>
    </row>
    <row r="566" spans="8:8" x14ac:dyDescent="0.3">
      <c r="H566" s="32"/>
    </row>
    <row r="567" spans="8:8" x14ac:dyDescent="0.3">
      <c r="H567" s="32"/>
    </row>
    <row r="568" spans="8:8" x14ac:dyDescent="0.3">
      <c r="H568" s="32"/>
    </row>
    <row r="569" spans="8:8" x14ac:dyDescent="0.3">
      <c r="H569" s="32"/>
    </row>
    <row r="570" spans="8:8" x14ac:dyDescent="0.3">
      <c r="H570" s="32"/>
    </row>
    <row r="571" spans="8:8" x14ac:dyDescent="0.3">
      <c r="H571" s="32"/>
    </row>
    <row r="572" spans="8:8" x14ac:dyDescent="0.3">
      <c r="H572" s="32"/>
    </row>
    <row r="573" spans="8:8" x14ac:dyDescent="0.3">
      <c r="H573" s="32"/>
    </row>
    <row r="574" spans="8:8" x14ac:dyDescent="0.3">
      <c r="H574" s="32"/>
    </row>
    <row r="575" spans="8:8" x14ac:dyDescent="0.3">
      <c r="H575" s="32"/>
    </row>
    <row r="576" spans="8:8" x14ac:dyDescent="0.3">
      <c r="H576" s="32"/>
    </row>
    <row r="577" spans="8:8" x14ac:dyDescent="0.3">
      <c r="H577" s="32"/>
    </row>
    <row r="578" spans="8:8" x14ac:dyDescent="0.3">
      <c r="H578" s="32"/>
    </row>
    <row r="579" spans="8:8" x14ac:dyDescent="0.3">
      <c r="H579" s="32"/>
    </row>
    <row r="580" spans="8:8" x14ac:dyDescent="0.3">
      <c r="H580" s="32"/>
    </row>
    <row r="581" spans="8:8" x14ac:dyDescent="0.3">
      <c r="H581" s="32"/>
    </row>
    <row r="582" spans="8:8" x14ac:dyDescent="0.3">
      <c r="H582" s="32"/>
    </row>
    <row r="583" spans="8:8" x14ac:dyDescent="0.3">
      <c r="H583" s="32"/>
    </row>
    <row r="584" spans="8:8" x14ac:dyDescent="0.3">
      <c r="H584" s="32"/>
    </row>
    <row r="585" spans="8:8" x14ac:dyDescent="0.3">
      <c r="H585" s="32"/>
    </row>
    <row r="586" spans="8:8" x14ac:dyDescent="0.3">
      <c r="H586" s="32"/>
    </row>
    <row r="587" spans="8:8" x14ac:dyDescent="0.3">
      <c r="H587" s="32"/>
    </row>
    <row r="588" spans="8:8" x14ac:dyDescent="0.3">
      <c r="H588" s="32"/>
    </row>
    <row r="589" spans="8:8" x14ac:dyDescent="0.3">
      <c r="H589" s="32"/>
    </row>
    <row r="590" spans="8:8" x14ac:dyDescent="0.3">
      <c r="H590" s="32"/>
    </row>
    <row r="591" spans="8:8" x14ac:dyDescent="0.3">
      <c r="H591" s="32"/>
    </row>
    <row r="592" spans="8:8" x14ac:dyDescent="0.3">
      <c r="H592" s="32"/>
    </row>
    <row r="593" spans="8:8" x14ac:dyDescent="0.3">
      <c r="H593" s="32"/>
    </row>
    <row r="594" spans="8:8" x14ac:dyDescent="0.3">
      <c r="H594" s="32"/>
    </row>
    <row r="595" spans="8:8" x14ac:dyDescent="0.3">
      <c r="H595" s="32"/>
    </row>
    <row r="596" spans="8:8" x14ac:dyDescent="0.3">
      <c r="H596" s="32"/>
    </row>
    <row r="597" spans="8:8" x14ac:dyDescent="0.3">
      <c r="H597" s="32"/>
    </row>
    <row r="598" spans="8:8" x14ac:dyDescent="0.3">
      <c r="H598" s="32"/>
    </row>
    <row r="599" spans="8:8" x14ac:dyDescent="0.3">
      <c r="H599" s="32"/>
    </row>
    <row r="600" spans="8:8" x14ac:dyDescent="0.3">
      <c r="H600" s="32"/>
    </row>
    <row r="601" spans="8:8" x14ac:dyDescent="0.3">
      <c r="H601" s="32"/>
    </row>
    <row r="602" spans="8:8" x14ac:dyDescent="0.3">
      <c r="H602" s="32"/>
    </row>
    <row r="603" spans="8:8" x14ac:dyDescent="0.3">
      <c r="H603" s="32"/>
    </row>
    <row r="604" spans="8:8" x14ac:dyDescent="0.3">
      <c r="H604" s="32"/>
    </row>
    <row r="605" spans="8:8" x14ac:dyDescent="0.3">
      <c r="H605" s="32"/>
    </row>
    <row r="606" spans="8:8" x14ac:dyDescent="0.3">
      <c r="H606" s="32"/>
    </row>
    <row r="607" spans="8:8" x14ac:dyDescent="0.3">
      <c r="H607" s="32"/>
    </row>
    <row r="608" spans="8:8" x14ac:dyDescent="0.3">
      <c r="H608" s="32"/>
    </row>
    <row r="609" spans="8:8" x14ac:dyDescent="0.3">
      <c r="H609" s="32"/>
    </row>
    <row r="610" spans="8:8" x14ac:dyDescent="0.3">
      <c r="H610" s="32"/>
    </row>
    <row r="611" spans="8:8" x14ac:dyDescent="0.3">
      <c r="H611" s="32"/>
    </row>
    <row r="612" spans="8:8" x14ac:dyDescent="0.3">
      <c r="H612" s="32"/>
    </row>
    <row r="613" spans="8:8" x14ac:dyDescent="0.3">
      <c r="H613" s="32"/>
    </row>
    <row r="614" spans="8:8" x14ac:dyDescent="0.3">
      <c r="H614" s="32"/>
    </row>
    <row r="615" spans="8:8" x14ac:dyDescent="0.3">
      <c r="H615" s="32"/>
    </row>
    <row r="616" spans="8:8" x14ac:dyDescent="0.3">
      <c r="H616" s="32"/>
    </row>
    <row r="617" spans="8:8" x14ac:dyDescent="0.3">
      <c r="H617" s="32"/>
    </row>
    <row r="618" spans="8:8" x14ac:dyDescent="0.3">
      <c r="H618" s="32"/>
    </row>
    <row r="619" spans="8:8" x14ac:dyDescent="0.3">
      <c r="H619" s="32"/>
    </row>
    <row r="620" spans="8:8" x14ac:dyDescent="0.3">
      <c r="H620" s="32"/>
    </row>
    <row r="621" spans="8:8" x14ac:dyDescent="0.3">
      <c r="H621" s="32"/>
    </row>
    <row r="622" spans="8:8" x14ac:dyDescent="0.3">
      <c r="H622" s="32"/>
    </row>
    <row r="623" spans="8:8" x14ac:dyDescent="0.3">
      <c r="H623" s="32"/>
    </row>
    <row r="624" spans="8:8" x14ac:dyDescent="0.3">
      <c r="H624" s="32"/>
    </row>
    <row r="625" spans="8:8" x14ac:dyDescent="0.3">
      <c r="H625" s="32"/>
    </row>
    <row r="626" spans="8:8" x14ac:dyDescent="0.3">
      <c r="H626" s="32"/>
    </row>
    <row r="627" spans="8:8" x14ac:dyDescent="0.3">
      <c r="H627" s="32"/>
    </row>
    <row r="628" spans="8:8" x14ac:dyDescent="0.3">
      <c r="H628" s="32"/>
    </row>
    <row r="629" spans="8:8" x14ac:dyDescent="0.3">
      <c r="H629" s="32"/>
    </row>
    <row r="630" spans="8:8" x14ac:dyDescent="0.3">
      <c r="H630" s="32"/>
    </row>
    <row r="631" spans="8:8" x14ac:dyDescent="0.3">
      <c r="H631" s="32"/>
    </row>
    <row r="632" spans="8:8" x14ac:dyDescent="0.3">
      <c r="H632" s="32"/>
    </row>
    <row r="633" spans="8:8" x14ac:dyDescent="0.3">
      <c r="H633" s="32"/>
    </row>
    <row r="634" spans="8:8" x14ac:dyDescent="0.3">
      <c r="H634" s="32"/>
    </row>
    <row r="635" spans="8:8" x14ac:dyDescent="0.3">
      <c r="H635" s="32"/>
    </row>
    <row r="636" spans="8:8" x14ac:dyDescent="0.3">
      <c r="H636" s="32"/>
    </row>
    <row r="637" spans="8:8" x14ac:dyDescent="0.3">
      <c r="H637" s="32"/>
    </row>
    <row r="638" spans="8:8" x14ac:dyDescent="0.3">
      <c r="H638" s="32"/>
    </row>
    <row r="639" spans="8:8" x14ac:dyDescent="0.3">
      <c r="H639" s="32"/>
    </row>
    <row r="640" spans="8:8" x14ac:dyDescent="0.3">
      <c r="H640" s="32"/>
    </row>
    <row r="641" spans="8:8" x14ac:dyDescent="0.3">
      <c r="H641" s="32"/>
    </row>
    <row r="642" spans="8:8" x14ac:dyDescent="0.3">
      <c r="H642" s="32"/>
    </row>
    <row r="643" spans="8:8" x14ac:dyDescent="0.3">
      <c r="H643" s="32"/>
    </row>
    <row r="644" spans="8:8" x14ac:dyDescent="0.3">
      <c r="H644" s="32"/>
    </row>
    <row r="645" spans="8:8" x14ac:dyDescent="0.3">
      <c r="H645" s="32"/>
    </row>
    <row r="646" spans="8:8" x14ac:dyDescent="0.3">
      <c r="H646" s="32"/>
    </row>
    <row r="647" spans="8:8" x14ac:dyDescent="0.3">
      <c r="H647" s="32"/>
    </row>
    <row r="648" spans="8:8" x14ac:dyDescent="0.3">
      <c r="H648" s="32"/>
    </row>
    <row r="649" spans="8:8" x14ac:dyDescent="0.3">
      <c r="H649" s="32"/>
    </row>
    <row r="650" spans="8:8" x14ac:dyDescent="0.3">
      <c r="H650" s="32"/>
    </row>
    <row r="651" spans="8:8" x14ac:dyDescent="0.3">
      <c r="H651" s="32"/>
    </row>
    <row r="652" spans="8:8" x14ac:dyDescent="0.3">
      <c r="H652" s="32"/>
    </row>
    <row r="653" spans="8:8" x14ac:dyDescent="0.3">
      <c r="H653" s="32"/>
    </row>
    <row r="654" spans="8:8" x14ac:dyDescent="0.3">
      <c r="H654" s="32"/>
    </row>
    <row r="655" spans="8:8" x14ac:dyDescent="0.3">
      <c r="H655" s="32"/>
    </row>
    <row r="656" spans="8:8" x14ac:dyDescent="0.3">
      <c r="H656" s="32"/>
    </row>
    <row r="657" spans="8:8" x14ac:dyDescent="0.3">
      <c r="H657" s="32"/>
    </row>
    <row r="658" spans="8:8" x14ac:dyDescent="0.3">
      <c r="H658" s="32"/>
    </row>
    <row r="659" spans="8:8" x14ac:dyDescent="0.3">
      <c r="H659" s="32"/>
    </row>
    <row r="660" spans="8:8" x14ac:dyDescent="0.3">
      <c r="H660" s="32"/>
    </row>
    <row r="661" spans="8:8" x14ac:dyDescent="0.3">
      <c r="H661" s="32"/>
    </row>
    <row r="662" spans="8:8" x14ac:dyDescent="0.3">
      <c r="H662" s="32"/>
    </row>
    <row r="663" spans="8:8" x14ac:dyDescent="0.3">
      <c r="H663" s="32"/>
    </row>
    <row r="664" spans="8:8" x14ac:dyDescent="0.3">
      <c r="H664" s="32"/>
    </row>
    <row r="665" spans="8:8" x14ac:dyDescent="0.3">
      <c r="H665" s="32"/>
    </row>
    <row r="666" spans="8:8" x14ac:dyDescent="0.3">
      <c r="H666" s="32"/>
    </row>
    <row r="667" spans="8:8" x14ac:dyDescent="0.3">
      <c r="H667" s="32"/>
    </row>
    <row r="668" spans="8:8" x14ac:dyDescent="0.3">
      <c r="H668" s="32"/>
    </row>
    <row r="669" spans="8:8" x14ac:dyDescent="0.3">
      <c r="H669" s="32"/>
    </row>
    <row r="670" spans="8:8" x14ac:dyDescent="0.3">
      <c r="H670" s="32"/>
    </row>
    <row r="671" spans="8:8" x14ac:dyDescent="0.3">
      <c r="H671" s="32"/>
    </row>
    <row r="672" spans="8:8" x14ac:dyDescent="0.3">
      <c r="H672" s="32"/>
    </row>
    <row r="673" spans="8:8" x14ac:dyDescent="0.3">
      <c r="H673" s="32"/>
    </row>
    <row r="674" spans="8:8" x14ac:dyDescent="0.3">
      <c r="H674" s="32"/>
    </row>
    <row r="675" spans="8:8" x14ac:dyDescent="0.3">
      <c r="H675" s="32"/>
    </row>
    <row r="676" spans="8:8" x14ac:dyDescent="0.3">
      <c r="H676" s="32"/>
    </row>
    <row r="677" spans="8:8" x14ac:dyDescent="0.3">
      <c r="H677" s="32"/>
    </row>
    <row r="678" spans="8:8" x14ac:dyDescent="0.3">
      <c r="H678" s="32"/>
    </row>
    <row r="679" spans="8:8" x14ac:dyDescent="0.3">
      <c r="H679" s="32"/>
    </row>
    <row r="680" spans="8:8" x14ac:dyDescent="0.3">
      <c r="H680" s="32"/>
    </row>
    <row r="681" spans="8:8" x14ac:dyDescent="0.3">
      <c r="H681" s="32"/>
    </row>
    <row r="682" spans="8:8" x14ac:dyDescent="0.3">
      <c r="H682" s="32"/>
    </row>
    <row r="683" spans="8:8" x14ac:dyDescent="0.3">
      <c r="H683" s="32"/>
    </row>
    <row r="684" spans="8:8" x14ac:dyDescent="0.3">
      <c r="H684" s="32"/>
    </row>
    <row r="685" spans="8:8" x14ac:dyDescent="0.3">
      <c r="H685" s="32"/>
    </row>
    <row r="686" spans="8:8" x14ac:dyDescent="0.3">
      <c r="H686" s="32"/>
    </row>
    <row r="687" spans="8:8" x14ac:dyDescent="0.3">
      <c r="H687" s="32"/>
    </row>
    <row r="688" spans="8:8" x14ac:dyDescent="0.3">
      <c r="H688" s="32"/>
    </row>
    <row r="689" spans="8:8" x14ac:dyDescent="0.3">
      <c r="H689" s="32"/>
    </row>
    <row r="690" spans="8:8" x14ac:dyDescent="0.3">
      <c r="H690" s="32"/>
    </row>
    <row r="691" spans="8:8" x14ac:dyDescent="0.3">
      <c r="H691" s="32"/>
    </row>
    <row r="692" spans="8:8" x14ac:dyDescent="0.3">
      <c r="H692" s="32"/>
    </row>
    <row r="693" spans="8:8" x14ac:dyDescent="0.3">
      <c r="H693" s="32"/>
    </row>
    <row r="694" spans="8:8" x14ac:dyDescent="0.3">
      <c r="H694" s="32"/>
    </row>
    <row r="695" spans="8:8" x14ac:dyDescent="0.3">
      <c r="H695" s="32"/>
    </row>
    <row r="696" spans="8:8" x14ac:dyDescent="0.3">
      <c r="H696" s="32"/>
    </row>
    <row r="697" spans="8:8" x14ac:dyDescent="0.3">
      <c r="H697" s="32"/>
    </row>
    <row r="698" spans="8:8" x14ac:dyDescent="0.3">
      <c r="H698" s="32"/>
    </row>
    <row r="699" spans="8:8" x14ac:dyDescent="0.3">
      <c r="H699" s="32"/>
    </row>
    <row r="700" spans="8:8" x14ac:dyDescent="0.3">
      <c r="H700" s="32"/>
    </row>
    <row r="701" spans="8:8" x14ac:dyDescent="0.3">
      <c r="H701" s="32"/>
    </row>
    <row r="702" spans="8:8" x14ac:dyDescent="0.3">
      <c r="H702" s="32"/>
    </row>
    <row r="703" spans="8:8" x14ac:dyDescent="0.3">
      <c r="H703" s="32"/>
    </row>
    <row r="704" spans="8:8" x14ac:dyDescent="0.3">
      <c r="H704" s="32"/>
    </row>
    <row r="705" spans="8:8" x14ac:dyDescent="0.3">
      <c r="H705" s="32"/>
    </row>
    <row r="706" spans="8:8" x14ac:dyDescent="0.3">
      <c r="H706" s="32"/>
    </row>
    <row r="707" spans="8:8" x14ac:dyDescent="0.3">
      <c r="H707" s="32"/>
    </row>
    <row r="708" spans="8:8" x14ac:dyDescent="0.3">
      <c r="H708" s="32"/>
    </row>
    <row r="709" spans="8:8" x14ac:dyDescent="0.3">
      <c r="H709" s="32"/>
    </row>
    <row r="710" spans="8:8" x14ac:dyDescent="0.3">
      <c r="H710" s="32"/>
    </row>
    <row r="711" spans="8:8" x14ac:dyDescent="0.3">
      <c r="H711" s="32"/>
    </row>
    <row r="712" spans="8:8" x14ac:dyDescent="0.3">
      <c r="H712" s="32"/>
    </row>
    <row r="713" spans="8:8" x14ac:dyDescent="0.3">
      <c r="H713" s="32"/>
    </row>
    <row r="714" spans="8:8" x14ac:dyDescent="0.3">
      <c r="H714" s="32"/>
    </row>
    <row r="715" spans="8:8" x14ac:dyDescent="0.3">
      <c r="H715" s="32"/>
    </row>
    <row r="716" spans="8:8" x14ac:dyDescent="0.3">
      <c r="H716" s="32"/>
    </row>
    <row r="717" spans="8:8" x14ac:dyDescent="0.3">
      <c r="H717" s="32"/>
    </row>
    <row r="718" spans="8:8" x14ac:dyDescent="0.3">
      <c r="H718" s="32"/>
    </row>
    <row r="719" spans="8:8" x14ac:dyDescent="0.3">
      <c r="H719" s="32"/>
    </row>
    <row r="720" spans="8:8" x14ac:dyDescent="0.3">
      <c r="H720" s="32"/>
    </row>
    <row r="721" spans="8:8" x14ac:dyDescent="0.3">
      <c r="H721" s="32"/>
    </row>
    <row r="722" spans="8:8" x14ac:dyDescent="0.3">
      <c r="H722" s="32"/>
    </row>
    <row r="723" spans="8:8" x14ac:dyDescent="0.3">
      <c r="H723" s="32"/>
    </row>
    <row r="724" spans="8:8" x14ac:dyDescent="0.3">
      <c r="H724" s="32"/>
    </row>
    <row r="725" spans="8:8" x14ac:dyDescent="0.3">
      <c r="H725" s="32"/>
    </row>
    <row r="726" spans="8:8" x14ac:dyDescent="0.3">
      <c r="H726" s="32"/>
    </row>
    <row r="727" spans="8:8" x14ac:dyDescent="0.3">
      <c r="H727" s="32"/>
    </row>
    <row r="728" spans="8:8" x14ac:dyDescent="0.3">
      <c r="H728" s="32"/>
    </row>
    <row r="729" spans="8:8" x14ac:dyDescent="0.3">
      <c r="H729" s="32"/>
    </row>
    <row r="730" spans="8:8" x14ac:dyDescent="0.3">
      <c r="H730" s="32"/>
    </row>
    <row r="731" spans="8:8" x14ac:dyDescent="0.3">
      <c r="H731" s="32"/>
    </row>
    <row r="732" spans="8:8" x14ac:dyDescent="0.3">
      <c r="H732" s="32"/>
    </row>
    <row r="733" spans="8:8" x14ac:dyDescent="0.3">
      <c r="H733" s="32"/>
    </row>
    <row r="734" spans="8:8" x14ac:dyDescent="0.3">
      <c r="H734" s="32"/>
    </row>
    <row r="735" spans="8:8" x14ac:dyDescent="0.3">
      <c r="H735" s="32"/>
    </row>
    <row r="736" spans="8:8" x14ac:dyDescent="0.3">
      <c r="H736" s="32"/>
    </row>
    <row r="737" spans="8:8" x14ac:dyDescent="0.3">
      <c r="H737" s="32"/>
    </row>
    <row r="738" spans="8:8" x14ac:dyDescent="0.3">
      <c r="H738" s="32"/>
    </row>
    <row r="739" spans="8:8" x14ac:dyDescent="0.3">
      <c r="H739" s="32"/>
    </row>
    <row r="740" spans="8:8" x14ac:dyDescent="0.3">
      <c r="H740" s="32"/>
    </row>
    <row r="741" spans="8:8" x14ac:dyDescent="0.3">
      <c r="H741" s="32"/>
    </row>
    <row r="742" spans="8:8" x14ac:dyDescent="0.3">
      <c r="H742" s="32"/>
    </row>
    <row r="743" spans="8:8" x14ac:dyDescent="0.3">
      <c r="H743" s="32"/>
    </row>
    <row r="744" spans="8:8" x14ac:dyDescent="0.3">
      <c r="H744" s="32"/>
    </row>
    <row r="745" spans="8:8" x14ac:dyDescent="0.3">
      <c r="H745" s="32"/>
    </row>
    <row r="746" spans="8:8" x14ac:dyDescent="0.3">
      <c r="H746" s="32"/>
    </row>
    <row r="747" spans="8:8" x14ac:dyDescent="0.3">
      <c r="H747" s="32"/>
    </row>
    <row r="748" spans="8:8" x14ac:dyDescent="0.3">
      <c r="H748" s="32"/>
    </row>
    <row r="749" spans="8:8" x14ac:dyDescent="0.3">
      <c r="H749" s="32"/>
    </row>
    <row r="750" spans="8:8" x14ac:dyDescent="0.3">
      <c r="H750" s="32"/>
    </row>
    <row r="751" spans="8:8" x14ac:dyDescent="0.3">
      <c r="H751" s="32"/>
    </row>
    <row r="752" spans="8:8" x14ac:dyDescent="0.3">
      <c r="H752" s="32"/>
    </row>
    <row r="753" spans="8:8" x14ac:dyDescent="0.3">
      <c r="H753" s="32"/>
    </row>
    <row r="754" spans="8:8" x14ac:dyDescent="0.3">
      <c r="H754" s="32"/>
    </row>
    <row r="755" spans="8:8" x14ac:dyDescent="0.3">
      <c r="H755" s="32"/>
    </row>
    <row r="756" spans="8:8" x14ac:dyDescent="0.3">
      <c r="H756" s="32"/>
    </row>
    <row r="757" spans="8:8" x14ac:dyDescent="0.3">
      <c r="H757" s="32"/>
    </row>
    <row r="758" spans="8:8" x14ac:dyDescent="0.3">
      <c r="H758" s="32"/>
    </row>
    <row r="759" spans="8:8" x14ac:dyDescent="0.3">
      <c r="H759" s="32"/>
    </row>
    <row r="760" spans="8:8" x14ac:dyDescent="0.3">
      <c r="H760" s="32"/>
    </row>
    <row r="761" spans="8:8" x14ac:dyDescent="0.3">
      <c r="H761" s="32"/>
    </row>
    <row r="762" spans="8:8" x14ac:dyDescent="0.3">
      <c r="H762" s="32"/>
    </row>
    <row r="763" spans="8:8" x14ac:dyDescent="0.3">
      <c r="H763" s="32"/>
    </row>
    <row r="764" spans="8:8" x14ac:dyDescent="0.3">
      <c r="H764" s="32"/>
    </row>
    <row r="765" spans="8:8" x14ac:dyDescent="0.3">
      <c r="H765" s="32"/>
    </row>
    <row r="766" spans="8:8" x14ac:dyDescent="0.3">
      <c r="H766" s="32"/>
    </row>
    <row r="767" spans="8:8" x14ac:dyDescent="0.3">
      <c r="H767" s="32"/>
    </row>
    <row r="768" spans="8:8" x14ac:dyDescent="0.3">
      <c r="H768" s="32"/>
    </row>
    <row r="769" spans="8:8" x14ac:dyDescent="0.3">
      <c r="H769" s="32"/>
    </row>
    <row r="770" spans="8:8" x14ac:dyDescent="0.3">
      <c r="H770" s="32"/>
    </row>
    <row r="771" spans="8:8" x14ac:dyDescent="0.3">
      <c r="H771" s="32"/>
    </row>
    <row r="772" spans="8:8" x14ac:dyDescent="0.3">
      <c r="H772" s="32"/>
    </row>
    <row r="773" spans="8:8" x14ac:dyDescent="0.3">
      <c r="H773" s="32"/>
    </row>
    <row r="774" spans="8:8" x14ac:dyDescent="0.3">
      <c r="H774" s="32"/>
    </row>
    <row r="775" spans="8:8" x14ac:dyDescent="0.3">
      <c r="H775" s="32"/>
    </row>
    <row r="776" spans="8:8" x14ac:dyDescent="0.3">
      <c r="H776" s="32"/>
    </row>
    <row r="777" spans="8:8" x14ac:dyDescent="0.3">
      <c r="H777" s="32"/>
    </row>
    <row r="778" spans="8:8" x14ac:dyDescent="0.3">
      <c r="H778" s="32"/>
    </row>
    <row r="779" spans="8:8" x14ac:dyDescent="0.3">
      <c r="H779" s="32"/>
    </row>
    <row r="780" spans="8:8" x14ac:dyDescent="0.3">
      <c r="H780" s="32"/>
    </row>
    <row r="781" spans="8:8" x14ac:dyDescent="0.3">
      <c r="H781" s="32"/>
    </row>
    <row r="782" spans="8:8" x14ac:dyDescent="0.3">
      <c r="H782" s="32"/>
    </row>
    <row r="783" spans="8:8" x14ac:dyDescent="0.3">
      <c r="H783" s="32"/>
    </row>
    <row r="784" spans="8:8" x14ac:dyDescent="0.3">
      <c r="H784" s="32"/>
    </row>
    <row r="785" spans="8:8" x14ac:dyDescent="0.3">
      <c r="H785" s="32"/>
    </row>
    <row r="786" spans="8:8" x14ac:dyDescent="0.3">
      <c r="H786" s="32"/>
    </row>
    <row r="787" spans="8:8" x14ac:dyDescent="0.3">
      <c r="H787" s="32"/>
    </row>
    <row r="788" spans="8:8" x14ac:dyDescent="0.3">
      <c r="H788" s="32"/>
    </row>
    <row r="789" spans="8:8" x14ac:dyDescent="0.3">
      <c r="H789" s="32"/>
    </row>
    <row r="790" spans="8:8" x14ac:dyDescent="0.3">
      <c r="H790" s="32"/>
    </row>
    <row r="791" spans="8:8" x14ac:dyDescent="0.3">
      <c r="H791" s="32"/>
    </row>
    <row r="792" spans="8:8" x14ac:dyDescent="0.3">
      <c r="H792" s="32"/>
    </row>
    <row r="793" spans="8:8" x14ac:dyDescent="0.3">
      <c r="H793" s="32"/>
    </row>
    <row r="794" spans="8:8" x14ac:dyDescent="0.3">
      <c r="H794" s="32"/>
    </row>
    <row r="795" spans="8:8" x14ac:dyDescent="0.3">
      <c r="H795" s="32"/>
    </row>
    <row r="796" spans="8:8" x14ac:dyDescent="0.3">
      <c r="H796" s="32"/>
    </row>
    <row r="797" spans="8:8" x14ac:dyDescent="0.3">
      <c r="H797" s="32"/>
    </row>
    <row r="798" spans="8:8" x14ac:dyDescent="0.3">
      <c r="H798" s="32"/>
    </row>
    <row r="799" spans="8:8" x14ac:dyDescent="0.3">
      <c r="H799" s="32"/>
    </row>
    <row r="800" spans="8:8" x14ac:dyDescent="0.3">
      <c r="H800" s="32"/>
    </row>
    <row r="801" spans="8:8" x14ac:dyDescent="0.3">
      <c r="H801" s="32"/>
    </row>
    <row r="802" spans="8:8" x14ac:dyDescent="0.3">
      <c r="H802" s="32"/>
    </row>
    <row r="803" spans="8:8" x14ac:dyDescent="0.3">
      <c r="H803" s="32"/>
    </row>
    <row r="804" spans="8:8" x14ac:dyDescent="0.3">
      <c r="H804" s="32"/>
    </row>
    <row r="805" spans="8:8" x14ac:dyDescent="0.3">
      <c r="H805" s="32"/>
    </row>
    <row r="806" spans="8:8" x14ac:dyDescent="0.3">
      <c r="H806" s="32"/>
    </row>
    <row r="807" spans="8:8" x14ac:dyDescent="0.3">
      <c r="H807" s="32"/>
    </row>
    <row r="808" spans="8:8" x14ac:dyDescent="0.3">
      <c r="H808" s="32"/>
    </row>
    <row r="809" spans="8:8" x14ac:dyDescent="0.3">
      <c r="H809" s="32"/>
    </row>
    <row r="810" spans="8:8" x14ac:dyDescent="0.3">
      <c r="H810" s="32"/>
    </row>
    <row r="811" spans="8:8" x14ac:dyDescent="0.3">
      <c r="H811" s="32"/>
    </row>
    <row r="812" spans="8:8" x14ac:dyDescent="0.3">
      <c r="H812" s="32"/>
    </row>
    <row r="813" spans="8:8" x14ac:dyDescent="0.3">
      <c r="H813" s="32"/>
    </row>
    <row r="814" spans="8:8" x14ac:dyDescent="0.3">
      <c r="H814" s="32"/>
    </row>
    <row r="815" spans="8:8" x14ac:dyDescent="0.3">
      <c r="H815" s="32"/>
    </row>
    <row r="816" spans="8:8" x14ac:dyDescent="0.3">
      <c r="H816" s="32"/>
    </row>
    <row r="817" spans="8:8" x14ac:dyDescent="0.3">
      <c r="H817" s="32"/>
    </row>
    <row r="818" spans="8:8" x14ac:dyDescent="0.3">
      <c r="H818" s="32"/>
    </row>
    <row r="819" spans="8:8" x14ac:dyDescent="0.3">
      <c r="H819" s="32"/>
    </row>
    <row r="820" spans="8:8" x14ac:dyDescent="0.3">
      <c r="H820" s="32"/>
    </row>
    <row r="821" spans="8:8" x14ac:dyDescent="0.3">
      <c r="H821" s="32"/>
    </row>
    <row r="822" spans="8:8" x14ac:dyDescent="0.3">
      <c r="H822" s="32"/>
    </row>
    <row r="823" spans="8:8" x14ac:dyDescent="0.3">
      <c r="H823" s="32"/>
    </row>
    <row r="824" spans="8:8" x14ac:dyDescent="0.3">
      <c r="H824" s="32"/>
    </row>
    <row r="825" spans="8:8" x14ac:dyDescent="0.3">
      <c r="H825" s="32"/>
    </row>
    <row r="826" spans="8:8" x14ac:dyDescent="0.3">
      <c r="H826" s="32"/>
    </row>
    <row r="827" spans="8:8" x14ac:dyDescent="0.3">
      <c r="H827" s="32"/>
    </row>
    <row r="828" spans="8:8" x14ac:dyDescent="0.3">
      <c r="H828" s="32"/>
    </row>
    <row r="829" spans="8:8" x14ac:dyDescent="0.3">
      <c r="H829" s="32"/>
    </row>
    <row r="830" spans="8:8" x14ac:dyDescent="0.3">
      <c r="H830" s="32"/>
    </row>
    <row r="831" spans="8:8" x14ac:dyDescent="0.3">
      <c r="H831" s="32"/>
    </row>
    <row r="832" spans="8:8" x14ac:dyDescent="0.3">
      <c r="H832" s="32"/>
    </row>
    <row r="833" spans="8:8" x14ac:dyDescent="0.3">
      <c r="H833" s="32"/>
    </row>
    <row r="834" spans="8:8" x14ac:dyDescent="0.3">
      <c r="H834" s="32"/>
    </row>
    <row r="835" spans="8:8" x14ac:dyDescent="0.3">
      <c r="H835" s="32"/>
    </row>
    <row r="836" spans="8:8" x14ac:dyDescent="0.3">
      <c r="H836" s="32"/>
    </row>
    <row r="837" spans="8:8" x14ac:dyDescent="0.3">
      <c r="H837" s="32"/>
    </row>
    <row r="838" spans="8:8" x14ac:dyDescent="0.3">
      <c r="H838" s="32"/>
    </row>
    <row r="839" spans="8:8" x14ac:dyDescent="0.3">
      <c r="H839" s="32"/>
    </row>
    <row r="840" spans="8:8" x14ac:dyDescent="0.3">
      <c r="H840" s="32"/>
    </row>
    <row r="841" spans="8:8" x14ac:dyDescent="0.3">
      <c r="H841" s="32"/>
    </row>
    <row r="842" spans="8:8" x14ac:dyDescent="0.3">
      <c r="H842" s="32"/>
    </row>
    <row r="843" spans="8:8" x14ac:dyDescent="0.3">
      <c r="H843" s="32"/>
    </row>
    <row r="844" spans="8:8" x14ac:dyDescent="0.3">
      <c r="H844" s="32"/>
    </row>
    <row r="845" spans="8:8" x14ac:dyDescent="0.3">
      <c r="H845" s="32"/>
    </row>
    <row r="846" spans="8:8" x14ac:dyDescent="0.3">
      <c r="H846" s="32"/>
    </row>
    <row r="847" spans="8:8" x14ac:dyDescent="0.3">
      <c r="H847" s="32"/>
    </row>
    <row r="848" spans="8:8" x14ac:dyDescent="0.3">
      <c r="H848" s="32"/>
    </row>
    <row r="849" spans="8:8" x14ac:dyDescent="0.3">
      <c r="H849" s="32"/>
    </row>
    <row r="850" spans="8:8" x14ac:dyDescent="0.3">
      <c r="H850" s="32"/>
    </row>
    <row r="851" spans="8:8" x14ac:dyDescent="0.3">
      <c r="H851" s="32"/>
    </row>
    <row r="852" spans="8:8" x14ac:dyDescent="0.3">
      <c r="H852" s="32"/>
    </row>
    <row r="853" spans="8:8" x14ac:dyDescent="0.3">
      <c r="H853" s="32"/>
    </row>
    <row r="854" spans="8:8" x14ac:dyDescent="0.3">
      <c r="H854" s="32"/>
    </row>
    <row r="855" spans="8:8" x14ac:dyDescent="0.3">
      <c r="H855" s="32"/>
    </row>
    <row r="856" spans="8:8" x14ac:dyDescent="0.3">
      <c r="H856" s="32"/>
    </row>
    <row r="857" spans="8:8" x14ac:dyDescent="0.3">
      <c r="H857" s="32"/>
    </row>
    <row r="858" spans="8:8" x14ac:dyDescent="0.3">
      <c r="H858" s="32"/>
    </row>
    <row r="859" spans="8:8" x14ac:dyDescent="0.3">
      <c r="H859" s="32"/>
    </row>
    <row r="860" spans="8:8" x14ac:dyDescent="0.3">
      <c r="H860" s="32"/>
    </row>
    <row r="861" spans="8:8" x14ac:dyDescent="0.3">
      <c r="H861" s="32"/>
    </row>
    <row r="862" spans="8:8" x14ac:dyDescent="0.3">
      <c r="H862" s="32"/>
    </row>
    <row r="863" spans="8:8" x14ac:dyDescent="0.3">
      <c r="H863" s="32"/>
    </row>
    <row r="864" spans="8:8" x14ac:dyDescent="0.3">
      <c r="H864" s="32"/>
    </row>
    <row r="865" spans="8:8" x14ac:dyDescent="0.3">
      <c r="H865" s="32"/>
    </row>
    <row r="866" spans="8:8" x14ac:dyDescent="0.3">
      <c r="H866" s="32"/>
    </row>
    <row r="867" spans="8:8" x14ac:dyDescent="0.3">
      <c r="H867" s="32"/>
    </row>
    <row r="868" spans="8:8" x14ac:dyDescent="0.3">
      <c r="H868" s="32"/>
    </row>
    <row r="869" spans="8:8" x14ac:dyDescent="0.3">
      <c r="H869" s="32"/>
    </row>
    <row r="870" spans="8:8" x14ac:dyDescent="0.3">
      <c r="H870" s="32"/>
    </row>
    <row r="871" spans="8:8" x14ac:dyDescent="0.3">
      <c r="H871" s="32"/>
    </row>
    <row r="872" spans="8:8" x14ac:dyDescent="0.3">
      <c r="H872" s="32"/>
    </row>
    <row r="873" spans="8:8" x14ac:dyDescent="0.3">
      <c r="H873" s="32"/>
    </row>
    <row r="874" spans="8:8" x14ac:dyDescent="0.3">
      <c r="H874" s="32"/>
    </row>
    <row r="875" spans="8:8" x14ac:dyDescent="0.3">
      <c r="H875" s="32"/>
    </row>
    <row r="876" spans="8:8" x14ac:dyDescent="0.3">
      <c r="H876" s="32"/>
    </row>
    <row r="877" spans="8:8" x14ac:dyDescent="0.3">
      <c r="H877" s="32"/>
    </row>
    <row r="878" spans="8:8" x14ac:dyDescent="0.3">
      <c r="H878" s="32"/>
    </row>
    <row r="879" spans="8:8" x14ac:dyDescent="0.3">
      <c r="H879" s="32"/>
    </row>
    <row r="880" spans="8:8" x14ac:dyDescent="0.3">
      <c r="H880" s="32"/>
    </row>
    <row r="881" spans="8:8" x14ac:dyDescent="0.3">
      <c r="H881" s="32"/>
    </row>
    <row r="882" spans="8:8" x14ac:dyDescent="0.3">
      <c r="H882" s="32"/>
    </row>
    <row r="883" spans="8:8" x14ac:dyDescent="0.3">
      <c r="H883" s="32"/>
    </row>
    <row r="884" spans="8:8" x14ac:dyDescent="0.3">
      <c r="H884" s="32"/>
    </row>
    <row r="885" spans="8:8" x14ac:dyDescent="0.3">
      <c r="H885" s="32"/>
    </row>
    <row r="886" spans="8:8" x14ac:dyDescent="0.3">
      <c r="H886" s="32"/>
    </row>
    <row r="887" spans="8:8" x14ac:dyDescent="0.3">
      <c r="H887" s="32"/>
    </row>
    <row r="888" spans="8:8" x14ac:dyDescent="0.3">
      <c r="H888" s="32"/>
    </row>
    <row r="889" spans="8:8" x14ac:dyDescent="0.3">
      <c r="H889" s="32"/>
    </row>
    <row r="890" spans="8:8" x14ac:dyDescent="0.3">
      <c r="H890" s="32"/>
    </row>
    <row r="891" spans="8:8" x14ac:dyDescent="0.3">
      <c r="H891" s="32"/>
    </row>
    <row r="892" spans="8:8" x14ac:dyDescent="0.3">
      <c r="H892" s="32"/>
    </row>
    <row r="893" spans="8:8" x14ac:dyDescent="0.3">
      <c r="H893" s="32"/>
    </row>
    <row r="894" spans="8:8" x14ac:dyDescent="0.3">
      <c r="H894" s="32"/>
    </row>
    <row r="895" spans="8:8" x14ac:dyDescent="0.3">
      <c r="H895" s="32"/>
    </row>
    <row r="896" spans="8:8" x14ac:dyDescent="0.3">
      <c r="H896" s="32"/>
    </row>
    <row r="897" spans="8:8" x14ac:dyDescent="0.3">
      <c r="H897" s="32"/>
    </row>
    <row r="898" spans="8:8" x14ac:dyDescent="0.3">
      <c r="H898" s="32"/>
    </row>
    <row r="899" spans="8:8" x14ac:dyDescent="0.3">
      <c r="H899" s="32"/>
    </row>
    <row r="900" spans="8:8" x14ac:dyDescent="0.3">
      <c r="H900" s="32"/>
    </row>
    <row r="901" spans="8:8" x14ac:dyDescent="0.3">
      <c r="H901" s="32"/>
    </row>
    <row r="902" spans="8:8" x14ac:dyDescent="0.3">
      <c r="H902" s="32"/>
    </row>
    <row r="903" spans="8:8" x14ac:dyDescent="0.3">
      <c r="H903" s="32"/>
    </row>
    <row r="904" spans="8:8" x14ac:dyDescent="0.3">
      <c r="H904" s="32"/>
    </row>
    <row r="905" spans="8:8" x14ac:dyDescent="0.3">
      <c r="H905" s="32"/>
    </row>
    <row r="906" spans="8:8" x14ac:dyDescent="0.3">
      <c r="H906" s="32"/>
    </row>
    <row r="907" spans="8:8" x14ac:dyDescent="0.3">
      <c r="H907" s="32"/>
    </row>
    <row r="908" spans="8:8" x14ac:dyDescent="0.3">
      <c r="H908" s="32"/>
    </row>
    <row r="909" spans="8:8" x14ac:dyDescent="0.3">
      <c r="H909" s="32"/>
    </row>
    <row r="910" spans="8:8" x14ac:dyDescent="0.3">
      <c r="H910" s="32"/>
    </row>
    <row r="911" spans="8:8" x14ac:dyDescent="0.3">
      <c r="H911" s="32"/>
    </row>
    <row r="912" spans="8:8" x14ac:dyDescent="0.3">
      <c r="H912" s="32"/>
    </row>
    <row r="913" spans="8:8" x14ac:dyDescent="0.3">
      <c r="H913" s="32"/>
    </row>
    <row r="914" spans="8:8" x14ac:dyDescent="0.3">
      <c r="H914" s="32"/>
    </row>
    <row r="915" spans="8:8" x14ac:dyDescent="0.3">
      <c r="H915" s="32"/>
    </row>
    <row r="916" spans="8:8" x14ac:dyDescent="0.3">
      <c r="H916" s="32"/>
    </row>
    <row r="917" spans="8:8" x14ac:dyDescent="0.3">
      <c r="H917" s="32"/>
    </row>
    <row r="918" spans="8:8" x14ac:dyDescent="0.3">
      <c r="H918" s="32"/>
    </row>
    <row r="919" spans="8:8" x14ac:dyDescent="0.3">
      <c r="H919" s="32"/>
    </row>
    <row r="920" spans="8:8" x14ac:dyDescent="0.3">
      <c r="H920" s="32"/>
    </row>
    <row r="921" spans="8:8" x14ac:dyDescent="0.3">
      <c r="H921" s="32"/>
    </row>
    <row r="922" spans="8:8" x14ac:dyDescent="0.3">
      <c r="H922" s="32"/>
    </row>
    <row r="923" spans="8:8" x14ac:dyDescent="0.3">
      <c r="H923" s="32"/>
    </row>
    <row r="924" spans="8:8" x14ac:dyDescent="0.3">
      <c r="H924" s="32"/>
    </row>
    <row r="925" spans="8:8" x14ac:dyDescent="0.3">
      <c r="H925" s="32"/>
    </row>
    <row r="926" spans="8:8" x14ac:dyDescent="0.3">
      <c r="H926" s="32"/>
    </row>
    <row r="927" spans="8:8" x14ac:dyDescent="0.3">
      <c r="H927" s="32"/>
    </row>
    <row r="928" spans="8:8" x14ac:dyDescent="0.3">
      <c r="H928" s="32"/>
    </row>
    <row r="929" spans="8:8" x14ac:dyDescent="0.3">
      <c r="H929" s="32"/>
    </row>
    <row r="930" spans="8:8" x14ac:dyDescent="0.3">
      <c r="H930" s="32"/>
    </row>
    <row r="931" spans="8:8" x14ac:dyDescent="0.3">
      <c r="H931" s="32"/>
    </row>
    <row r="932" spans="8:8" x14ac:dyDescent="0.3">
      <c r="H932" s="32"/>
    </row>
    <row r="933" spans="8:8" x14ac:dyDescent="0.3">
      <c r="H933" s="32"/>
    </row>
    <row r="934" spans="8:8" x14ac:dyDescent="0.3">
      <c r="H934" s="32"/>
    </row>
    <row r="935" spans="8:8" x14ac:dyDescent="0.3">
      <c r="H935" s="32"/>
    </row>
    <row r="936" spans="8:8" x14ac:dyDescent="0.3">
      <c r="H936" s="32"/>
    </row>
    <row r="937" spans="8:8" x14ac:dyDescent="0.3">
      <c r="H937" s="32"/>
    </row>
    <row r="938" spans="8:8" x14ac:dyDescent="0.3">
      <c r="H938" s="32"/>
    </row>
    <row r="939" spans="8:8" x14ac:dyDescent="0.3">
      <c r="H939" s="32"/>
    </row>
    <row r="940" spans="8:8" x14ac:dyDescent="0.3">
      <c r="H940" s="32"/>
    </row>
    <row r="941" spans="8:8" x14ac:dyDescent="0.3">
      <c r="H941" s="32"/>
    </row>
    <row r="942" spans="8:8" x14ac:dyDescent="0.3">
      <c r="H942" s="32"/>
    </row>
    <row r="943" spans="8:8" x14ac:dyDescent="0.3">
      <c r="H943" s="32"/>
    </row>
    <row r="944" spans="8:8" x14ac:dyDescent="0.3">
      <c r="H944" s="32"/>
    </row>
    <row r="945" spans="8:8" x14ac:dyDescent="0.3">
      <c r="H945" s="32"/>
    </row>
    <row r="946" spans="8:8" x14ac:dyDescent="0.3">
      <c r="H946" s="32"/>
    </row>
    <row r="947" spans="8:8" x14ac:dyDescent="0.3">
      <c r="H947" s="32"/>
    </row>
    <row r="948" spans="8:8" x14ac:dyDescent="0.3">
      <c r="H948" s="32"/>
    </row>
    <row r="949" spans="8:8" x14ac:dyDescent="0.3">
      <c r="H949" s="32"/>
    </row>
    <row r="950" spans="8:8" x14ac:dyDescent="0.3">
      <c r="H950" s="32"/>
    </row>
    <row r="951" spans="8:8" x14ac:dyDescent="0.3">
      <c r="H951" s="32"/>
    </row>
    <row r="952" spans="8:8" x14ac:dyDescent="0.3">
      <c r="H952" s="32"/>
    </row>
    <row r="953" spans="8:8" x14ac:dyDescent="0.3">
      <c r="H953" s="32"/>
    </row>
    <row r="954" spans="8:8" x14ac:dyDescent="0.3">
      <c r="H954" s="32"/>
    </row>
    <row r="955" spans="8:8" x14ac:dyDescent="0.3">
      <c r="H955" s="32"/>
    </row>
    <row r="956" spans="8:8" x14ac:dyDescent="0.3">
      <c r="H956" s="32"/>
    </row>
    <row r="957" spans="8:8" x14ac:dyDescent="0.3">
      <c r="H957" s="32"/>
    </row>
    <row r="958" spans="8:8" x14ac:dyDescent="0.3">
      <c r="H958" s="32"/>
    </row>
    <row r="959" spans="8:8" x14ac:dyDescent="0.3">
      <c r="H959" s="32"/>
    </row>
    <row r="960" spans="8:8" x14ac:dyDescent="0.3">
      <c r="H960" s="32"/>
    </row>
    <row r="961" spans="8:8" x14ac:dyDescent="0.3">
      <c r="H961" s="32"/>
    </row>
    <row r="962" spans="8:8" x14ac:dyDescent="0.3">
      <c r="H962" s="32"/>
    </row>
    <row r="963" spans="8:8" x14ac:dyDescent="0.3">
      <c r="H963" s="32"/>
    </row>
    <row r="964" spans="8:8" x14ac:dyDescent="0.3">
      <c r="H964" s="32"/>
    </row>
    <row r="965" spans="8:8" x14ac:dyDescent="0.3">
      <c r="H965" s="32"/>
    </row>
    <row r="966" spans="8:8" x14ac:dyDescent="0.3">
      <c r="H966" s="32"/>
    </row>
    <row r="967" spans="8:8" x14ac:dyDescent="0.3">
      <c r="H967" s="32"/>
    </row>
    <row r="968" spans="8:8" x14ac:dyDescent="0.3">
      <c r="H968" s="32"/>
    </row>
    <row r="969" spans="8:8" x14ac:dyDescent="0.3">
      <c r="H969" s="32"/>
    </row>
    <row r="970" spans="8:8" x14ac:dyDescent="0.3">
      <c r="H970" s="32"/>
    </row>
    <row r="971" spans="8:8" x14ac:dyDescent="0.3">
      <c r="H971" s="32"/>
    </row>
    <row r="972" spans="8:8" x14ac:dyDescent="0.3">
      <c r="H972" s="32"/>
    </row>
    <row r="973" spans="8:8" x14ac:dyDescent="0.3">
      <c r="H973" s="32"/>
    </row>
    <row r="974" spans="8:8" x14ac:dyDescent="0.3">
      <c r="H974" s="32"/>
    </row>
    <row r="975" spans="8:8" x14ac:dyDescent="0.3">
      <c r="H975" s="32"/>
    </row>
    <row r="976" spans="8:8" x14ac:dyDescent="0.3">
      <c r="H976" s="32"/>
    </row>
    <row r="977" spans="8:8" x14ac:dyDescent="0.3">
      <c r="H977" s="32"/>
    </row>
    <row r="978" spans="8:8" x14ac:dyDescent="0.3">
      <c r="H978" s="32"/>
    </row>
    <row r="979" spans="8:8" x14ac:dyDescent="0.3">
      <c r="H979" s="32"/>
    </row>
    <row r="980" spans="8:8" x14ac:dyDescent="0.3">
      <c r="H980" s="32"/>
    </row>
    <row r="981" spans="8:8" x14ac:dyDescent="0.3">
      <c r="H981" s="32"/>
    </row>
    <row r="982" spans="8:8" x14ac:dyDescent="0.3">
      <c r="H982" s="32"/>
    </row>
    <row r="983" spans="8:8" x14ac:dyDescent="0.3">
      <c r="H983" s="32"/>
    </row>
    <row r="984" spans="8:8" x14ac:dyDescent="0.3">
      <c r="H984" s="32"/>
    </row>
    <row r="985" spans="8:8" x14ac:dyDescent="0.3">
      <c r="H985" s="32"/>
    </row>
    <row r="986" spans="8:8" x14ac:dyDescent="0.3">
      <c r="H986" s="32"/>
    </row>
    <row r="987" spans="8:8" x14ac:dyDescent="0.3">
      <c r="H987" s="32"/>
    </row>
    <row r="988" spans="8:8" x14ac:dyDescent="0.3">
      <c r="H988" s="32"/>
    </row>
    <row r="989" spans="8:8" x14ac:dyDescent="0.3">
      <c r="H989" s="32"/>
    </row>
    <row r="990" spans="8:8" x14ac:dyDescent="0.3">
      <c r="H990" s="32"/>
    </row>
    <row r="991" spans="8:8" x14ac:dyDescent="0.3">
      <c r="H991" s="32"/>
    </row>
    <row r="992" spans="8:8" x14ac:dyDescent="0.3">
      <c r="H992" s="32"/>
    </row>
    <row r="993" spans="8:8" x14ac:dyDescent="0.3">
      <c r="H993" s="32"/>
    </row>
    <row r="994" spans="8:8" x14ac:dyDescent="0.3">
      <c r="H994" s="32"/>
    </row>
    <row r="995" spans="8:8" x14ac:dyDescent="0.3">
      <c r="H995" s="32"/>
    </row>
    <row r="996" spans="8:8" x14ac:dyDescent="0.3">
      <c r="H996" s="32"/>
    </row>
    <row r="997" spans="8:8" x14ac:dyDescent="0.3">
      <c r="H997" s="32"/>
    </row>
    <row r="998" spans="8:8" x14ac:dyDescent="0.3">
      <c r="H998" s="32"/>
    </row>
    <row r="999" spans="8:8" x14ac:dyDescent="0.3">
      <c r="H999" s="32"/>
    </row>
    <row r="1000" spans="8:8" x14ac:dyDescent="0.3">
      <c r="H1000" s="32"/>
    </row>
    <row r="1001" spans="8:8" x14ac:dyDescent="0.3">
      <c r="H1001" s="32"/>
    </row>
    <row r="1002" spans="8:8" x14ac:dyDescent="0.3">
      <c r="H1002" s="32"/>
    </row>
    <row r="1003" spans="8:8" x14ac:dyDescent="0.3">
      <c r="H1003" s="32"/>
    </row>
    <row r="1004" spans="8:8" x14ac:dyDescent="0.3">
      <c r="H1004" s="32"/>
    </row>
    <row r="1005" spans="8:8" x14ac:dyDescent="0.3">
      <c r="H1005" s="32"/>
    </row>
    <row r="1006" spans="8:8" x14ac:dyDescent="0.3">
      <c r="H1006" s="32"/>
    </row>
    <row r="1007" spans="8:8" x14ac:dyDescent="0.3">
      <c r="H1007" s="32"/>
    </row>
    <row r="1008" spans="8:8" x14ac:dyDescent="0.3">
      <c r="H1008" s="32"/>
    </row>
    <row r="1009" spans="8:8" x14ac:dyDescent="0.3">
      <c r="H1009" s="32"/>
    </row>
    <row r="1010" spans="8:8" x14ac:dyDescent="0.3">
      <c r="H1010" s="32"/>
    </row>
    <row r="1011" spans="8:8" x14ac:dyDescent="0.3">
      <c r="H1011" s="32"/>
    </row>
    <row r="1012" spans="8:8" x14ac:dyDescent="0.3">
      <c r="H1012" s="32"/>
    </row>
    <row r="1013" spans="8:8" x14ac:dyDescent="0.3">
      <c r="H1013" s="32"/>
    </row>
    <row r="1014" spans="8:8" x14ac:dyDescent="0.3">
      <c r="H1014" s="32"/>
    </row>
    <row r="1015" spans="8:8" x14ac:dyDescent="0.3">
      <c r="H1015" s="32"/>
    </row>
    <row r="1016" spans="8:8" x14ac:dyDescent="0.3">
      <c r="H1016" s="32"/>
    </row>
    <row r="1017" spans="8:8" x14ac:dyDescent="0.3">
      <c r="H1017" s="32"/>
    </row>
    <row r="1018" spans="8:8" x14ac:dyDescent="0.3">
      <c r="H1018" s="32"/>
    </row>
    <row r="1019" spans="8:8" x14ac:dyDescent="0.3">
      <c r="H1019" s="32"/>
    </row>
    <row r="1020" spans="8:8" x14ac:dyDescent="0.3">
      <c r="H1020" s="32"/>
    </row>
    <row r="1021" spans="8:8" x14ac:dyDescent="0.3">
      <c r="H1021" s="32"/>
    </row>
    <row r="1022" spans="8:8" x14ac:dyDescent="0.3">
      <c r="H1022" s="32"/>
    </row>
    <row r="1023" spans="8:8" x14ac:dyDescent="0.3">
      <c r="H1023" s="32"/>
    </row>
    <row r="1024" spans="8:8" x14ac:dyDescent="0.3">
      <c r="H1024" s="32"/>
    </row>
    <row r="1025" spans="8:8" x14ac:dyDescent="0.3">
      <c r="H1025" s="32"/>
    </row>
    <row r="1026" spans="8:8" x14ac:dyDescent="0.3">
      <c r="H1026" s="32"/>
    </row>
    <row r="1027" spans="8:8" x14ac:dyDescent="0.3">
      <c r="H1027" s="32"/>
    </row>
    <row r="1028" spans="8:8" x14ac:dyDescent="0.3">
      <c r="H1028" s="32"/>
    </row>
    <row r="1029" spans="8:8" x14ac:dyDescent="0.3">
      <c r="H1029" s="32"/>
    </row>
    <row r="1030" spans="8:8" x14ac:dyDescent="0.3">
      <c r="H1030" s="32"/>
    </row>
    <row r="1031" spans="8:8" x14ac:dyDescent="0.3">
      <c r="H1031" s="32"/>
    </row>
    <row r="1032" spans="8:8" x14ac:dyDescent="0.3">
      <c r="H1032" s="32"/>
    </row>
    <row r="1033" spans="8:8" x14ac:dyDescent="0.3">
      <c r="H1033" s="32"/>
    </row>
    <row r="1034" spans="8:8" x14ac:dyDescent="0.3">
      <c r="H1034" s="32"/>
    </row>
    <row r="1035" spans="8:8" x14ac:dyDescent="0.3">
      <c r="H1035" s="32"/>
    </row>
    <row r="1036" spans="8:8" x14ac:dyDescent="0.3">
      <c r="H1036" s="32"/>
    </row>
    <row r="1037" spans="8:8" x14ac:dyDescent="0.3">
      <c r="H1037" s="32"/>
    </row>
    <row r="1038" spans="8:8" x14ac:dyDescent="0.3">
      <c r="H1038" s="32"/>
    </row>
    <row r="1039" spans="8:8" x14ac:dyDescent="0.3">
      <c r="H1039" s="32"/>
    </row>
    <row r="1040" spans="8:8" x14ac:dyDescent="0.3">
      <c r="H1040" s="32"/>
    </row>
    <row r="1041" spans="8:8" x14ac:dyDescent="0.3">
      <c r="H1041" s="32"/>
    </row>
    <row r="1042" spans="8:8" x14ac:dyDescent="0.3">
      <c r="H1042" s="32"/>
    </row>
    <row r="1043" spans="8:8" x14ac:dyDescent="0.3">
      <c r="H1043" s="32"/>
    </row>
    <row r="1044" spans="8:8" x14ac:dyDescent="0.3">
      <c r="H1044" s="32"/>
    </row>
    <row r="1045" spans="8:8" x14ac:dyDescent="0.3">
      <c r="H1045" s="32"/>
    </row>
    <row r="1046" spans="8:8" x14ac:dyDescent="0.3">
      <c r="H1046" s="32"/>
    </row>
    <row r="1047" spans="8:8" x14ac:dyDescent="0.3">
      <c r="H1047" s="32"/>
    </row>
    <row r="1048" spans="8:8" x14ac:dyDescent="0.3">
      <c r="H1048" s="32"/>
    </row>
    <row r="1049" spans="8:8" x14ac:dyDescent="0.3">
      <c r="H1049" s="32"/>
    </row>
    <row r="1050" spans="8:8" x14ac:dyDescent="0.3">
      <c r="H1050" s="32"/>
    </row>
    <row r="1051" spans="8:8" x14ac:dyDescent="0.3">
      <c r="H1051" s="32"/>
    </row>
    <row r="1052" spans="8:8" x14ac:dyDescent="0.3">
      <c r="H1052" s="32"/>
    </row>
    <row r="1053" spans="8:8" x14ac:dyDescent="0.3">
      <c r="H1053" s="32"/>
    </row>
    <row r="1054" spans="8:8" x14ac:dyDescent="0.3">
      <c r="H1054" s="32"/>
    </row>
    <row r="1055" spans="8:8" x14ac:dyDescent="0.3">
      <c r="H1055" s="32"/>
    </row>
    <row r="1056" spans="8:8" x14ac:dyDescent="0.3">
      <c r="H1056" s="32"/>
    </row>
    <row r="1057" spans="8:8" x14ac:dyDescent="0.3">
      <c r="H1057" s="32"/>
    </row>
    <row r="1058" spans="8:8" x14ac:dyDescent="0.3">
      <c r="H1058" s="32"/>
    </row>
    <row r="1059" spans="8:8" x14ac:dyDescent="0.3">
      <c r="H1059" s="32"/>
    </row>
    <row r="1060" spans="8:8" x14ac:dyDescent="0.3">
      <c r="H1060" s="32"/>
    </row>
    <row r="1061" spans="8:8" x14ac:dyDescent="0.3">
      <c r="H1061" s="32"/>
    </row>
    <row r="1062" spans="8:8" x14ac:dyDescent="0.3">
      <c r="H1062" s="32"/>
    </row>
    <row r="1063" spans="8:8" x14ac:dyDescent="0.3">
      <c r="H1063" s="32"/>
    </row>
    <row r="1064" spans="8:8" x14ac:dyDescent="0.3">
      <c r="H1064" s="32"/>
    </row>
    <row r="1065" spans="8:8" x14ac:dyDescent="0.3">
      <c r="H1065" s="32"/>
    </row>
    <row r="1066" spans="8:8" x14ac:dyDescent="0.3">
      <c r="H1066" s="32"/>
    </row>
    <row r="1067" spans="8:8" x14ac:dyDescent="0.3">
      <c r="H1067" s="32"/>
    </row>
    <row r="1068" spans="8:8" x14ac:dyDescent="0.3">
      <c r="H1068" s="32"/>
    </row>
    <row r="1069" spans="8:8" x14ac:dyDescent="0.3">
      <c r="H1069" s="32"/>
    </row>
    <row r="1070" spans="8:8" x14ac:dyDescent="0.3">
      <c r="H1070" s="32"/>
    </row>
    <row r="1071" spans="8:8" x14ac:dyDescent="0.3">
      <c r="H1071" s="32"/>
    </row>
    <row r="1072" spans="8:8" x14ac:dyDescent="0.3">
      <c r="H1072" s="32"/>
    </row>
    <row r="1073" spans="8:8" x14ac:dyDescent="0.3">
      <c r="H1073" s="32"/>
    </row>
    <row r="1074" spans="8:8" x14ac:dyDescent="0.3">
      <c r="H1074" s="32"/>
    </row>
    <row r="1075" spans="8:8" x14ac:dyDescent="0.3">
      <c r="H1075" s="32"/>
    </row>
    <row r="1076" spans="8:8" x14ac:dyDescent="0.3">
      <c r="H1076" s="32"/>
    </row>
    <row r="1077" spans="8:8" x14ac:dyDescent="0.3">
      <c r="H1077" s="32"/>
    </row>
    <row r="1078" spans="8:8" x14ac:dyDescent="0.3">
      <c r="H1078" s="32"/>
    </row>
    <row r="1079" spans="8:8" x14ac:dyDescent="0.3">
      <c r="H1079" s="32"/>
    </row>
    <row r="1080" spans="8:8" x14ac:dyDescent="0.3">
      <c r="H1080" s="32"/>
    </row>
    <row r="1081" spans="8:8" x14ac:dyDescent="0.3">
      <c r="H1081" s="32"/>
    </row>
    <row r="1082" spans="8:8" x14ac:dyDescent="0.3">
      <c r="H1082" s="32"/>
    </row>
    <row r="1083" spans="8:8" x14ac:dyDescent="0.3">
      <c r="H1083" s="32"/>
    </row>
    <row r="1084" spans="8:8" x14ac:dyDescent="0.3">
      <c r="H1084" s="32"/>
    </row>
    <row r="1085" spans="8:8" x14ac:dyDescent="0.3">
      <c r="H1085" s="32"/>
    </row>
    <row r="1086" spans="8:8" x14ac:dyDescent="0.3">
      <c r="H1086" s="32"/>
    </row>
    <row r="1087" spans="8:8" x14ac:dyDescent="0.3">
      <c r="H1087" s="32"/>
    </row>
    <row r="1088" spans="8:8" x14ac:dyDescent="0.3">
      <c r="H1088" s="32"/>
    </row>
    <row r="1089" spans="8:8" x14ac:dyDescent="0.3">
      <c r="H1089" s="32"/>
    </row>
    <row r="1090" spans="8:8" x14ac:dyDescent="0.3">
      <c r="H1090" s="32"/>
    </row>
    <row r="1091" spans="8:8" x14ac:dyDescent="0.3">
      <c r="H1091" s="32"/>
    </row>
    <row r="1092" spans="8:8" x14ac:dyDescent="0.3">
      <c r="H1092" s="32"/>
    </row>
    <row r="1093" spans="8:8" x14ac:dyDescent="0.3">
      <c r="H1093" s="32"/>
    </row>
    <row r="1094" spans="8:8" x14ac:dyDescent="0.3">
      <c r="H1094" s="32"/>
    </row>
    <row r="1095" spans="8:8" x14ac:dyDescent="0.3">
      <c r="H1095" s="32"/>
    </row>
    <row r="1096" spans="8:8" x14ac:dyDescent="0.3">
      <c r="H1096" s="32"/>
    </row>
    <row r="1097" spans="8:8" x14ac:dyDescent="0.3">
      <c r="H1097" s="32"/>
    </row>
    <row r="1098" spans="8:8" x14ac:dyDescent="0.3">
      <c r="H1098" s="32"/>
    </row>
    <row r="1099" spans="8:8" x14ac:dyDescent="0.3">
      <c r="H1099" s="32"/>
    </row>
    <row r="1100" spans="8:8" x14ac:dyDescent="0.3">
      <c r="H1100" s="32"/>
    </row>
    <row r="1101" spans="8:8" x14ac:dyDescent="0.3">
      <c r="H1101" s="32"/>
    </row>
    <row r="1102" spans="8:8" x14ac:dyDescent="0.3">
      <c r="H1102" s="32"/>
    </row>
    <row r="1103" spans="8:8" x14ac:dyDescent="0.3">
      <c r="H1103" s="32"/>
    </row>
    <row r="1104" spans="8:8" x14ac:dyDescent="0.3">
      <c r="H1104" s="32"/>
    </row>
    <row r="1105" spans="8:8" x14ac:dyDescent="0.3">
      <c r="H1105" s="32"/>
    </row>
    <row r="1106" spans="8:8" x14ac:dyDescent="0.3">
      <c r="H1106" s="32"/>
    </row>
    <row r="1107" spans="8:8" x14ac:dyDescent="0.3">
      <c r="H1107" s="32"/>
    </row>
    <row r="1108" spans="8:8" x14ac:dyDescent="0.3">
      <c r="H1108" s="32"/>
    </row>
    <row r="1109" spans="8:8" x14ac:dyDescent="0.3">
      <c r="H1109" s="32"/>
    </row>
    <row r="1110" spans="8:8" x14ac:dyDescent="0.3">
      <c r="H1110" s="32"/>
    </row>
    <row r="1111" spans="8:8" x14ac:dyDescent="0.3">
      <c r="H1111" s="32"/>
    </row>
    <row r="1112" spans="8:8" x14ac:dyDescent="0.3">
      <c r="H1112" s="32"/>
    </row>
    <row r="1113" spans="8:8" x14ac:dyDescent="0.3">
      <c r="H1113" s="32"/>
    </row>
    <row r="1114" spans="8:8" x14ac:dyDescent="0.3">
      <c r="H1114" s="32"/>
    </row>
    <row r="1115" spans="8:8" x14ac:dyDescent="0.3">
      <c r="H1115" s="32"/>
    </row>
    <row r="1116" spans="8:8" x14ac:dyDescent="0.3">
      <c r="H1116" s="32"/>
    </row>
    <row r="1117" spans="8:8" x14ac:dyDescent="0.3">
      <c r="H1117" s="32"/>
    </row>
    <row r="1118" spans="8:8" x14ac:dyDescent="0.3">
      <c r="H1118" s="32"/>
    </row>
    <row r="1119" spans="8:8" x14ac:dyDescent="0.3">
      <c r="H1119" s="32"/>
    </row>
    <row r="1120" spans="8:8" x14ac:dyDescent="0.3">
      <c r="H1120" s="32"/>
    </row>
    <row r="1121" spans="8:8" x14ac:dyDescent="0.3">
      <c r="H1121" s="32"/>
    </row>
    <row r="1122" spans="8:8" x14ac:dyDescent="0.3">
      <c r="H1122" s="32"/>
    </row>
    <row r="1123" spans="8:8" x14ac:dyDescent="0.3">
      <c r="H1123" s="32"/>
    </row>
    <row r="1124" spans="8:8" x14ac:dyDescent="0.3">
      <c r="H1124" s="32"/>
    </row>
    <row r="1125" spans="8:8" x14ac:dyDescent="0.3">
      <c r="H1125" s="32"/>
    </row>
    <row r="1126" spans="8:8" x14ac:dyDescent="0.3">
      <c r="H1126" s="32"/>
    </row>
    <row r="1127" spans="8:8" x14ac:dyDescent="0.3">
      <c r="H1127" s="32"/>
    </row>
    <row r="1128" spans="8:8" x14ac:dyDescent="0.3">
      <c r="H1128" s="32"/>
    </row>
    <row r="1129" spans="8:8" x14ac:dyDescent="0.3">
      <c r="H1129" s="32"/>
    </row>
    <row r="1130" spans="8:8" x14ac:dyDescent="0.3">
      <c r="H1130" s="32"/>
    </row>
    <row r="1131" spans="8:8" x14ac:dyDescent="0.3">
      <c r="H1131" s="32"/>
    </row>
    <row r="1132" spans="8:8" x14ac:dyDescent="0.3">
      <c r="H1132" s="32"/>
    </row>
    <row r="1133" spans="8:8" x14ac:dyDescent="0.3">
      <c r="H1133" s="32"/>
    </row>
    <row r="1134" spans="8:8" x14ac:dyDescent="0.3">
      <c r="H1134" s="32"/>
    </row>
    <row r="1135" spans="8:8" x14ac:dyDescent="0.3">
      <c r="H1135" s="32"/>
    </row>
    <row r="1136" spans="8:8" x14ac:dyDescent="0.3">
      <c r="H1136" s="32"/>
    </row>
    <row r="1137" spans="8:8" x14ac:dyDescent="0.3">
      <c r="H1137" s="32"/>
    </row>
    <row r="1138" spans="8:8" x14ac:dyDescent="0.3">
      <c r="H1138" s="32"/>
    </row>
    <row r="1139" spans="8:8" x14ac:dyDescent="0.3">
      <c r="H1139" s="32"/>
    </row>
    <row r="1140" spans="8:8" x14ac:dyDescent="0.3">
      <c r="H1140" s="32"/>
    </row>
    <row r="1141" spans="8:8" x14ac:dyDescent="0.3">
      <c r="H1141" s="32"/>
    </row>
    <row r="1142" spans="8:8" x14ac:dyDescent="0.3">
      <c r="H1142" s="32"/>
    </row>
    <row r="1143" spans="8:8" x14ac:dyDescent="0.3">
      <c r="H1143" s="32"/>
    </row>
    <row r="1144" spans="8:8" x14ac:dyDescent="0.3">
      <c r="H1144" s="32"/>
    </row>
    <row r="1145" spans="8:8" x14ac:dyDescent="0.3">
      <c r="H1145" s="32"/>
    </row>
    <row r="1146" spans="8:8" x14ac:dyDescent="0.3">
      <c r="H1146" s="32"/>
    </row>
    <row r="1147" spans="8:8" x14ac:dyDescent="0.3">
      <c r="H1147" s="32"/>
    </row>
    <row r="1148" spans="8:8" x14ac:dyDescent="0.3">
      <c r="H1148" s="32"/>
    </row>
    <row r="1149" spans="8:8" x14ac:dyDescent="0.3">
      <c r="H1149" s="32"/>
    </row>
    <row r="1150" spans="8:8" x14ac:dyDescent="0.3">
      <c r="H1150" s="32"/>
    </row>
    <row r="1151" spans="8:8" x14ac:dyDescent="0.3">
      <c r="H1151" s="32"/>
    </row>
    <row r="1152" spans="8:8" x14ac:dyDescent="0.3">
      <c r="H1152" s="32"/>
    </row>
    <row r="1153" spans="8:8" x14ac:dyDescent="0.3">
      <c r="H1153" s="32"/>
    </row>
    <row r="1154" spans="8:8" x14ac:dyDescent="0.3">
      <c r="H1154" s="32"/>
    </row>
    <row r="1155" spans="8:8" x14ac:dyDescent="0.3">
      <c r="H1155" s="32"/>
    </row>
    <row r="1156" spans="8:8" x14ac:dyDescent="0.3">
      <c r="H1156" s="32"/>
    </row>
    <row r="1157" spans="8:8" x14ac:dyDescent="0.3">
      <c r="H1157" s="32"/>
    </row>
    <row r="1158" spans="8:8" x14ac:dyDescent="0.3">
      <c r="H1158" s="32"/>
    </row>
    <row r="1159" spans="8:8" x14ac:dyDescent="0.3">
      <c r="H1159" s="32"/>
    </row>
    <row r="1160" spans="8:8" x14ac:dyDescent="0.3">
      <c r="H1160" s="32"/>
    </row>
    <row r="1161" spans="8:8" x14ac:dyDescent="0.3">
      <c r="H1161" s="32"/>
    </row>
  </sheetData>
  <mergeCells count="4">
    <mergeCell ref="E147:G150"/>
    <mergeCell ref="E99:G102"/>
    <mergeCell ref="E51:G54"/>
    <mergeCell ref="E3:H7"/>
  </mergeCells>
  <pageMargins left="0.7" right="0.7" top="0.75" bottom="0.75" header="0.3" footer="0.3"/>
  <pageSetup fitToWidth="4" fitToHeight="4" orientation="portrait" r:id="rId1"/>
  <headerFooter>
    <oddHeader xml:space="preserve">&amp;RDEF’s Response to OPC POD 1 (1-26)
Q7
Page &amp;P of &amp;N
</oddHeader>
    <oddFooter>&amp;R20240025-OPCPOD1-00004213</oddFooter>
  </headerFooter>
  <rowBreaks count="4" manualBreakCount="4">
    <brk id="48" max="11" man="1"/>
    <brk id="96" max="11" man="1"/>
    <brk id="144" max="11" man="1"/>
    <brk id="192" max="16383" man="1"/>
  </rowBreaks>
  <ignoredErrors>
    <ignoredError sqref="F9 F57 F10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01367-DECA-4104-9A80-39700A04C9F5}">
  <dimension ref="A1:P1219"/>
  <sheetViews>
    <sheetView tabSelected="1" workbookViewId="0">
      <selection activeCell="H28" sqref="H28"/>
    </sheetView>
  </sheetViews>
  <sheetFormatPr defaultColWidth="9.33203125" defaultRowHeight="10.199999999999999" x14ac:dyDescent="0.2"/>
  <cols>
    <col min="1" max="1" width="35.77734375" style="87" customWidth="1"/>
    <col min="2" max="14" width="14.77734375" style="86" bestFit="1" customWidth="1"/>
    <col min="15" max="15" width="14.77734375" style="97" bestFit="1" customWidth="1"/>
    <col min="16" max="16" width="10.33203125" style="97"/>
    <col min="17" max="16384" width="9.33203125" style="86"/>
  </cols>
  <sheetData>
    <row r="1" spans="1:16" s="84" customFormat="1" x14ac:dyDescent="0.2">
      <c r="A1" s="83"/>
      <c r="O1" s="95"/>
      <c r="P1" s="95"/>
    </row>
    <row r="2" spans="1:16" s="84" customFormat="1" x14ac:dyDescent="0.2">
      <c r="A2" s="83" t="s">
        <v>142</v>
      </c>
      <c r="B2" s="84" t="s">
        <v>143</v>
      </c>
      <c r="C2" s="84" t="s">
        <v>144</v>
      </c>
      <c r="D2" s="84" t="s">
        <v>145</v>
      </c>
      <c r="E2" s="84" t="s">
        <v>146</v>
      </c>
      <c r="F2" s="84" t="s">
        <v>147</v>
      </c>
      <c r="G2" s="84" t="s">
        <v>148</v>
      </c>
      <c r="H2" s="84" t="s">
        <v>149</v>
      </c>
      <c r="I2" s="84" t="s">
        <v>150</v>
      </c>
      <c r="J2" s="84" t="s">
        <v>151</v>
      </c>
      <c r="K2" s="84" t="s">
        <v>152</v>
      </c>
      <c r="L2" s="84" t="s">
        <v>153</v>
      </c>
      <c r="M2" s="84" t="s">
        <v>154</v>
      </c>
      <c r="N2" s="84" t="s">
        <v>155</v>
      </c>
      <c r="O2" s="100" t="s">
        <v>156</v>
      </c>
      <c r="P2" s="96" t="s">
        <v>157</v>
      </c>
    </row>
    <row r="3" spans="1:16" s="84" customFormat="1" x14ac:dyDescent="0.2">
      <c r="A3" s="83"/>
      <c r="O3" s="95"/>
      <c r="P3" s="95"/>
    </row>
    <row r="4" spans="1:16" x14ac:dyDescent="0.2">
      <c r="A4" s="85" t="s">
        <v>158</v>
      </c>
    </row>
    <row r="5" spans="1:16" x14ac:dyDescent="0.2">
      <c r="A5" s="87" t="s">
        <v>159</v>
      </c>
    </row>
    <row r="6" spans="1:16" x14ac:dyDescent="0.2">
      <c r="A6" s="87" t="s">
        <v>160</v>
      </c>
    </row>
    <row r="7" spans="1:16" x14ac:dyDescent="0.2">
      <c r="A7" s="87" t="s">
        <v>161</v>
      </c>
    </row>
    <row r="8" spans="1:16" x14ac:dyDescent="0.2">
      <c r="A8" s="87" t="s">
        <v>162</v>
      </c>
    </row>
    <row r="9" spans="1:16" x14ac:dyDescent="0.2">
      <c r="A9" s="87" t="s">
        <v>163</v>
      </c>
    </row>
    <row r="10" spans="1:16" x14ac:dyDescent="0.2">
      <c r="A10" s="87" t="s">
        <v>164</v>
      </c>
      <c r="B10" s="86">
        <v>1493412000</v>
      </c>
      <c r="C10" s="86">
        <v>1493412000</v>
      </c>
      <c r="D10" s="86">
        <v>1493412000</v>
      </c>
      <c r="E10" s="86">
        <v>1493412000</v>
      </c>
      <c r="F10" s="86">
        <v>1493412000</v>
      </c>
      <c r="G10" s="86">
        <v>1493412000</v>
      </c>
      <c r="H10" s="86">
        <v>1493412000</v>
      </c>
      <c r="I10" s="86">
        <v>1493412000</v>
      </c>
      <c r="J10" s="86">
        <v>1493412000</v>
      </c>
      <c r="K10" s="86">
        <v>1493412000</v>
      </c>
      <c r="L10" s="86">
        <v>1493412000</v>
      </c>
      <c r="M10" s="86">
        <v>1493412000</v>
      </c>
      <c r="N10" s="86">
        <v>1493412000</v>
      </c>
    </row>
    <row r="11" spans="1:16" x14ac:dyDescent="0.2">
      <c r="A11" s="87" t="s">
        <v>165</v>
      </c>
      <c r="B11" s="86">
        <v>1493412000</v>
      </c>
      <c r="C11" s="86">
        <v>1493412000</v>
      </c>
      <c r="D11" s="86">
        <v>1493412000</v>
      </c>
      <c r="E11" s="86">
        <v>1493412000</v>
      </c>
      <c r="F11" s="86">
        <v>1493412000</v>
      </c>
      <c r="G11" s="86">
        <v>1493412000</v>
      </c>
      <c r="H11" s="86">
        <v>1493412000</v>
      </c>
      <c r="I11" s="86">
        <v>1493412000</v>
      </c>
      <c r="J11" s="86">
        <v>1493412000</v>
      </c>
      <c r="K11" s="86">
        <v>1493412000</v>
      </c>
      <c r="L11" s="86">
        <v>1493412000</v>
      </c>
      <c r="M11" s="86">
        <v>1493412000</v>
      </c>
      <c r="N11" s="86">
        <v>1493412000</v>
      </c>
    </row>
    <row r="12" spans="1:16" x14ac:dyDescent="0.2">
      <c r="A12" s="87" t="s">
        <v>166</v>
      </c>
      <c r="B12" s="86">
        <v>1670012000</v>
      </c>
      <c r="C12" s="86">
        <v>1670012000</v>
      </c>
      <c r="D12" s="86">
        <v>1670012000</v>
      </c>
      <c r="E12" s="86">
        <v>1670012000</v>
      </c>
      <c r="F12" s="86">
        <v>1670012000</v>
      </c>
      <c r="G12" s="86">
        <v>1670012000</v>
      </c>
      <c r="H12" s="86">
        <v>1670012000</v>
      </c>
      <c r="I12" s="86">
        <v>1670012000</v>
      </c>
      <c r="J12" s="86">
        <v>1670012000</v>
      </c>
      <c r="K12" s="86">
        <v>1670012000</v>
      </c>
      <c r="L12" s="86">
        <v>1670012000</v>
      </c>
      <c r="M12" s="86">
        <v>1670012000</v>
      </c>
      <c r="N12" s="86">
        <v>1670012000</v>
      </c>
    </row>
    <row r="13" spans="1:16" x14ac:dyDescent="0.2">
      <c r="A13" s="87" t="s">
        <v>167</v>
      </c>
      <c r="B13" s="86">
        <v>1670013000</v>
      </c>
      <c r="C13" s="86">
        <v>1670013000</v>
      </c>
      <c r="D13" s="86">
        <v>1670013000</v>
      </c>
      <c r="E13" s="86">
        <v>1670013000</v>
      </c>
      <c r="F13" s="86">
        <v>1670013000</v>
      </c>
      <c r="G13" s="86">
        <v>1670013000</v>
      </c>
      <c r="H13" s="86">
        <v>1670013000</v>
      </c>
      <c r="I13" s="86">
        <v>1670013000</v>
      </c>
      <c r="J13" s="86">
        <v>1670013000</v>
      </c>
      <c r="K13" s="86">
        <v>1670013000</v>
      </c>
      <c r="L13" s="86">
        <v>1670013000</v>
      </c>
      <c r="M13" s="86">
        <v>1670013000</v>
      </c>
      <c r="N13" s="86">
        <v>1670013000</v>
      </c>
    </row>
    <row r="14" spans="1:16" x14ac:dyDescent="0.2">
      <c r="A14" s="87" t="s">
        <v>168</v>
      </c>
      <c r="B14" s="86">
        <v>1000</v>
      </c>
      <c r="C14" s="86">
        <v>1000</v>
      </c>
      <c r="D14" s="86">
        <v>1000</v>
      </c>
      <c r="E14" s="86">
        <v>1000</v>
      </c>
      <c r="F14" s="86">
        <v>1000</v>
      </c>
      <c r="G14" s="86">
        <v>1000</v>
      </c>
      <c r="H14" s="86">
        <v>1000</v>
      </c>
      <c r="I14" s="86">
        <v>1000</v>
      </c>
      <c r="J14" s="86">
        <v>1000</v>
      </c>
      <c r="K14" s="86">
        <v>1000</v>
      </c>
      <c r="L14" s="86">
        <v>1000</v>
      </c>
      <c r="M14" s="86">
        <v>1000</v>
      </c>
      <c r="N14" s="86">
        <v>1000</v>
      </c>
    </row>
    <row r="15" spans="1:16" x14ac:dyDescent="0.2">
      <c r="A15" s="87" t="s">
        <v>169</v>
      </c>
    </row>
    <row r="16" spans="1:16" x14ac:dyDescent="0.2">
      <c r="A16" s="87" t="s">
        <v>170</v>
      </c>
    </row>
    <row r="17" spans="1:14" x14ac:dyDescent="0.2">
      <c r="A17" s="87" t="s">
        <v>171</v>
      </c>
      <c r="B17" s="86">
        <v>1000</v>
      </c>
      <c r="C17" s="86">
        <v>1000</v>
      </c>
      <c r="D17" s="86">
        <v>1000</v>
      </c>
      <c r="E17" s="86">
        <v>1000</v>
      </c>
      <c r="F17" s="86">
        <v>1000</v>
      </c>
      <c r="G17" s="86">
        <v>1000</v>
      </c>
      <c r="H17" s="86">
        <v>1000</v>
      </c>
      <c r="I17" s="86">
        <v>1000</v>
      </c>
      <c r="J17" s="86">
        <v>1000</v>
      </c>
      <c r="K17" s="86">
        <v>1000</v>
      </c>
      <c r="L17" s="86">
        <v>1000</v>
      </c>
      <c r="M17" s="86">
        <v>1000</v>
      </c>
      <c r="N17" s="86">
        <v>1000</v>
      </c>
    </row>
    <row r="18" spans="1:14" x14ac:dyDescent="0.2">
      <c r="A18" s="87" t="s">
        <v>172</v>
      </c>
      <c r="B18" s="86">
        <v>0</v>
      </c>
      <c r="C18" s="86">
        <v>0</v>
      </c>
      <c r="D18" s="86">
        <v>0</v>
      </c>
      <c r="E18" s="86">
        <v>0</v>
      </c>
      <c r="F18" s="86">
        <v>0</v>
      </c>
      <c r="G18" s="86">
        <v>0</v>
      </c>
      <c r="H18" s="86">
        <v>0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</row>
    <row r="19" spans="1:14" x14ac:dyDescent="0.2">
      <c r="A19" s="87" t="s">
        <v>173</v>
      </c>
      <c r="B19" s="86">
        <v>36000</v>
      </c>
      <c r="C19" s="86">
        <v>36000</v>
      </c>
      <c r="D19" s="86">
        <v>36000</v>
      </c>
      <c r="E19" s="86">
        <v>36000</v>
      </c>
      <c r="F19" s="86">
        <v>36000</v>
      </c>
      <c r="G19" s="86">
        <v>36000</v>
      </c>
      <c r="H19" s="86">
        <v>36000</v>
      </c>
      <c r="I19" s="86">
        <v>36000</v>
      </c>
      <c r="J19" s="86">
        <v>36000</v>
      </c>
      <c r="K19" s="86">
        <v>36000</v>
      </c>
      <c r="L19" s="86">
        <v>36000</v>
      </c>
      <c r="M19" s="86">
        <v>36000</v>
      </c>
      <c r="N19" s="86">
        <v>36000</v>
      </c>
    </row>
    <row r="20" spans="1:14" x14ac:dyDescent="0.2">
      <c r="A20" s="87" t="s">
        <v>174</v>
      </c>
      <c r="B20" s="86">
        <v>202212000</v>
      </c>
      <c r="C20" s="86">
        <v>202212000</v>
      </c>
      <c r="D20" s="86">
        <v>202212000</v>
      </c>
      <c r="E20" s="86">
        <v>202212000</v>
      </c>
      <c r="F20" s="86">
        <v>202212000</v>
      </c>
      <c r="G20" s="86">
        <v>202212000</v>
      </c>
      <c r="H20" s="86">
        <v>202212000</v>
      </c>
      <c r="I20" s="86">
        <v>202212000</v>
      </c>
      <c r="J20" s="86">
        <v>202212000</v>
      </c>
      <c r="K20" s="86">
        <v>202212000</v>
      </c>
      <c r="L20" s="86">
        <v>202212000</v>
      </c>
      <c r="M20" s="86">
        <v>202212000</v>
      </c>
      <c r="N20" s="86">
        <v>202212000</v>
      </c>
    </row>
    <row r="21" spans="1:14" x14ac:dyDescent="0.2">
      <c r="A21" s="87" t="s">
        <v>175</v>
      </c>
      <c r="B21" s="86">
        <v>24000</v>
      </c>
      <c r="C21" s="86">
        <v>25000</v>
      </c>
      <c r="D21" s="86">
        <v>26000</v>
      </c>
      <c r="E21" s="86">
        <v>27000</v>
      </c>
      <c r="F21" s="86">
        <v>28000</v>
      </c>
      <c r="G21" s="86">
        <v>29000</v>
      </c>
      <c r="H21" s="86">
        <v>30000</v>
      </c>
      <c r="I21" s="86">
        <v>31000</v>
      </c>
      <c r="J21" s="86">
        <v>32000</v>
      </c>
      <c r="K21" s="86">
        <v>33000</v>
      </c>
      <c r="L21" s="86">
        <v>34000</v>
      </c>
      <c r="M21" s="86">
        <v>35000</v>
      </c>
      <c r="N21" s="86">
        <v>36000</v>
      </c>
    </row>
    <row r="22" spans="1:14" x14ac:dyDescent="0.2">
      <c r="A22" s="87" t="s">
        <v>176</v>
      </c>
      <c r="B22" s="86">
        <v>202112000</v>
      </c>
      <c r="C22" s="86">
        <v>202201000</v>
      </c>
      <c r="D22" s="86">
        <v>202202000</v>
      </c>
      <c r="E22" s="86">
        <v>202203000</v>
      </c>
      <c r="F22" s="86">
        <v>202204000</v>
      </c>
      <c r="G22" s="86">
        <v>202205000</v>
      </c>
      <c r="H22" s="86">
        <v>202206000</v>
      </c>
      <c r="I22" s="86">
        <v>202207000</v>
      </c>
      <c r="J22" s="86">
        <v>202208000</v>
      </c>
      <c r="K22" s="86">
        <v>202209000</v>
      </c>
      <c r="L22" s="86">
        <v>202210000</v>
      </c>
      <c r="M22" s="86">
        <v>202211000</v>
      </c>
      <c r="N22" s="86">
        <v>202212000</v>
      </c>
    </row>
    <row r="23" spans="1:14" x14ac:dyDescent="0.2">
      <c r="A23" s="87" t="s">
        <v>177</v>
      </c>
      <c r="B23" s="86">
        <v>23000</v>
      </c>
      <c r="C23" s="86">
        <v>24000</v>
      </c>
      <c r="D23" s="86">
        <v>25000</v>
      </c>
      <c r="E23" s="86">
        <v>26000</v>
      </c>
      <c r="F23" s="86">
        <v>27000</v>
      </c>
      <c r="G23" s="86">
        <v>28000</v>
      </c>
      <c r="H23" s="86">
        <v>29000</v>
      </c>
      <c r="I23" s="86">
        <v>30000</v>
      </c>
      <c r="J23" s="86">
        <v>31000</v>
      </c>
      <c r="K23" s="86">
        <v>32000</v>
      </c>
      <c r="L23" s="86">
        <v>33000</v>
      </c>
      <c r="M23" s="86">
        <v>34000</v>
      </c>
      <c r="N23" s="86">
        <v>35000</v>
      </c>
    </row>
    <row r="24" spans="1:14" x14ac:dyDescent="0.2">
      <c r="A24" s="87" t="s">
        <v>178</v>
      </c>
      <c r="B24" s="86">
        <v>23000</v>
      </c>
      <c r="C24" s="86">
        <v>24000</v>
      </c>
      <c r="D24" s="86">
        <v>25000</v>
      </c>
      <c r="E24" s="86">
        <v>26000</v>
      </c>
      <c r="F24" s="86">
        <v>27000</v>
      </c>
      <c r="G24" s="86">
        <v>28000</v>
      </c>
      <c r="H24" s="86">
        <v>29000</v>
      </c>
      <c r="I24" s="86">
        <v>30000</v>
      </c>
      <c r="J24" s="86">
        <v>31000</v>
      </c>
      <c r="K24" s="86">
        <v>32000</v>
      </c>
      <c r="L24" s="86">
        <v>33000</v>
      </c>
      <c r="M24" s="86">
        <v>34000</v>
      </c>
      <c r="N24" s="86">
        <v>35000</v>
      </c>
    </row>
    <row r="25" spans="1:14" x14ac:dyDescent="0.2">
      <c r="A25" s="87" t="s">
        <v>179</v>
      </c>
      <c r="B25" s="86">
        <v>202111000</v>
      </c>
      <c r="C25" s="86">
        <v>202112000</v>
      </c>
      <c r="D25" s="86">
        <v>202201000</v>
      </c>
      <c r="E25" s="86">
        <v>202202000</v>
      </c>
      <c r="F25" s="86">
        <v>202203000</v>
      </c>
      <c r="G25" s="86">
        <v>202204000</v>
      </c>
      <c r="H25" s="86">
        <v>202205000</v>
      </c>
      <c r="I25" s="86">
        <v>202206000</v>
      </c>
      <c r="J25" s="86">
        <v>202207000</v>
      </c>
      <c r="K25" s="86">
        <v>202208000</v>
      </c>
      <c r="L25" s="86">
        <v>202209000</v>
      </c>
      <c r="M25" s="86">
        <v>202210000</v>
      </c>
      <c r="N25" s="86">
        <v>202211000</v>
      </c>
    </row>
    <row r="26" spans="1:14" x14ac:dyDescent="0.2">
      <c r="A26" s="87" t="s">
        <v>180</v>
      </c>
      <c r="B26" s="86">
        <v>202101000</v>
      </c>
      <c r="C26" s="86">
        <v>202201000</v>
      </c>
      <c r="D26" s="86">
        <v>202201000</v>
      </c>
      <c r="E26" s="86">
        <v>202201000</v>
      </c>
      <c r="F26" s="86">
        <v>202201000</v>
      </c>
      <c r="G26" s="86">
        <v>202201000</v>
      </c>
      <c r="H26" s="86">
        <v>202201000</v>
      </c>
      <c r="I26" s="86">
        <v>202201000</v>
      </c>
      <c r="J26" s="86">
        <v>202201000</v>
      </c>
      <c r="K26" s="86">
        <v>202201000</v>
      </c>
      <c r="L26" s="86">
        <v>202201000</v>
      </c>
      <c r="M26" s="86">
        <v>202201000</v>
      </c>
      <c r="N26" s="86">
        <v>202201000</v>
      </c>
    </row>
    <row r="27" spans="1:14" x14ac:dyDescent="0.2">
      <c r="A27" s="87" t="s">
        <v>181</v>
      </c>
      <c r="B27" s="86">
        <v>202012000</v>
      </c>
      <c r="C27" s="86">
        <v>202112000</v>
      </c>
      <c r="D27" s="86">
        <v>202112000</v>
      </c>
      <c r="E27" s="86">
        <v>202112000</v>
      </c>
      <c r="F27" s="86">
        <v>202112000</v>
      </c>
      <c r="G27" s="86">
        <v>202112000</v>
      </c>
      <c r="H27" s="86">
        <v>202112000</v>
      </c>
      <c r="I27" s="86">
        <v>202112000</v>
      </c>
      <c r="J27" s="86">
        <v>202112000</v>
      </c>
      <c r="K27" s="86">
        <v>202112000</v>
      </c>
      <c r="L27" s="86">
        <v>202112000</v>
      </c>
      <c r="M27" s="86">
        <v>202112000</v>
      </c>
      <c r="N27" s="86">
        <v>202112000</v>
      </c>
    </row>
    <row r="28" spans="1:14" x14ac:dyDescent="0.2">
      <c r="A28" s="87" t="s">
        <v>182</v>
      </c>
      <c r="B28" s="86">
        <v>0</v>
      </c>
      <c r="C28" s="86">
        <v>1000</v>
      </c>
      <c r="D28" s="86">
        <v>0</v>
      </c>
      <c r="E28" s="86">
        <v>0</v>
      </c>
      <c r="F28" s="86">
        <v>0</v>
      </c>
      <c r="G28" s="86">
        <v>0</v>
      </c>
      <c r="H28" s="86">
        <v>0</v>
      </c>
      <c r="I28" s="86">
        <v>0</v>
      </c>
      <c r="J28" s="86">
        <v>0</v>
      </c>
      <c r="K28" s="86">
        <v>0</v>
      </c>
      <c r="L28" s="86">
        <v>0</v>
      </c>
      <c r="M28" s="86">
        <v>0</v>
      </c>
      <c r="N28" s="86">
        <v>0</v>
      </c>
    </row>
    <row r="29" spans="1:14" x14ac:dyDescent="0.2">
      <c r="A29" s="87" t="s">
        <v>183</v>
      </c>
    </row>
    <row r="30" spans="1:14" x14ac:dyDescent="0.2">
      <c r="A30" s="87" t="s">
        <v>184</v>
      </c>
      <c r="B30" s="86">
        <v>1000</v>
      </c>
      <c r="C30" s="86">
        <v>1000</v>
      </c>
      <c r="D30" s="86">
        <v>1000</v>
      </c>
      <c r="E30" s="86">
        <v>1000</v>
      </c>
      <c r="F30" s="86">
        <v>1000</v>
      </c>
      <c r="G30" s="86">
        <v>1000</v>
      </c>
      <c r="H30" s="86">
        <v>1000</v>
      </c>
      <c r="I30" s="86">
        <v>1000</v>
      </c>
      <c r="J30" s="86">
        <v>1000</v>
      </c>
      <c r="K30" s="86">
        <v>1000</v>
      </c>
      <c r="L30" s="86">
        <v>1000</v>
      </c>
      <c r="M30" s="86">
        <v>1000</v>
      </c>
      <c r="N30" s="86">
        <v>1000</v>
      </c>
    </row>
    <row r="31" spans="1:14" x14ac:dyDescent="0.2">
      <c r="A31" s="87" t="s">
        <v>185</v>
      </c>
      <c r="B31" s="86">
        <v>1000</v>
      </c>
      <c r="C31" s="86">
        <v>1000</v>
      </c>
      <c r="D31" s="86">
        <v>1000</v>
      </c>
      <c r="E31" s="86">
        <v>1000</v>
      </c>
      <c r="F31" s="86">
        <v>1000</v>
      </c>
      <c r="G31" s="86">
        <v>1000</v>
      </c>
      <c r="H31" s="86">
        <v>1000</v>
      </c>
      <c r="I31" s="86">
        <v>1000</v>
      </c>
      <c r="J31" s="86">
        <v>1000</v>
      </c>
      <c r="K31" s="86">
        <v>1000</v>
      </c>
      <c r="L31" s="86">
        <v>1000</v>
      </c>
      <c r="M31" s="86">
        <v>1000</v>
      </c>
      <c r="N31" s="86">
        <v>1000</v>
      </c>
    </row>
    <row r="32" spans="1:14" x14ac:dyDescent="0.2">
      <c r="A32" s="87" t="s">
        <v>186</v>
      </c>
      <c r="B32" s="86">
        <v>0</v>
      </c>
      <c r="C32" s="86">
        <v>0</v>
      </c>
      <c r="D32" s="86">
        <v>0</v>
      </c>
      <c r="E32" s="86">
        <v>0</v>
      </c>
      <c r="F32" s="86">
        <v>0</v>
      </c>
      <c r="G32" s="8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</row>
    <row r="33" spans="1:14" x14ac:dyDescent="0.2">
      <c r="A33" s="87" t="s">
        <v>187</v>
      </c>
      <c r="B33" s="86">
        <v>0</v>
      </c>
      <c r="C33" s="86">
        <v>0</v>
      </c>
      <c r="D33" s="86">
        <v>0</v>
      </c>
      <c r="E33" s="86">
        <v>0</v>
      </c>
      <c r="F33" s="86">
        <v>0</v>
      </c>
      <c r="G33" s="86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</row>
    <row r="34" spans="1:14" x14ac:dyDescent="0.2">
      <c r="A34" s="87" t="s">
        <v>188</v>
      </c>
      <c r="B34" s="86">
        <v>0</v>
      </c>
      <c r="C34" s="86">
        <v>0</v>
      </c>
      <c r="D34" s="86">
        <v>0</v>
      </c>
      <c r="E34" s="86">
        <v>0</v>
      </c>
      <c r="F34" s="86">
        <v>0</v>
      </c>
      <c r="G34" s="86">
        <v>0</v>
      </c>
      <c r="H34" s="86">
        <v>0</v>
      </c>
      <c r="I34" s="86">
        <v>0</v>
      </c>
      <c r="J34" s="86">
        <v>0</v>
      </c>
      <c r="K34" s="86">
        <v>0</v>
      </c>
      <c r="L34" s="86">
        <v>0</v>
      </c>
      <c r="M34" s="86">
        <v>0</v>
      </c>
      <c r="N34" s="86">
        <v>0</v>
      </c>
    </row>
    <row r="35" spans="1:14" x14ac:dyDescent="0.2">
      <c r="A35" s="87" t="s">
        <v>189</v>
      </c>
    </row>
    <row r="36" spans="1:14" x14ac:dyDescent="0.2">
      <c r="A36" s="87" t="s">
        <v>190</v>
      </c>
      <c r="B36" s="86">
        <v>0</v>
      </c>
      <c r="C36" s="86">
        <v>0</v>
      </c>
      <c r="D36" s="86">
        <v>0</v>
      </c>
      <c r="E36" s="86">
        <v>0</v>
      </c>
      <c r="F36" s="86">
        <v>0</v>
      </c>
      <c r="G36" s="86">
        <v>0</v>
      </c>
      <c r="H36" s="86">
        <v>0</v>
      </c>
      <c r="I36" s="86">
        <v>0</v>
      </c>
      <c r="J36" s="86">
        <v>0</v>
      </c>
      <c r="K36" s="86">
        <v>0</v>
      </c>
      <c r="L36" s="86">
        <v>0</v>
      </c>
      <c r="M36" s="86">
        <v>0</v>
      </c>
      <c r="N36" s="86">
        <v>0</v>
      </c>
    </row>
    <row r="37" spans="1:14" x14ac:dyDescent="0.2">
      <c r="A37" s="87" t="s">
        <v>191</v>
      </c>
      <c r="B37" s="86">
        <v>1000</v>
      </c>
      <c r="C37" s="86">
        <v>1000</v>
      </c>
      <c r="D37" s="86">
        <v>1000</v>
      </c>
      <c r="E37" s="86">
        <v>1000</v>
      </c>
      <c r="F37" s="86">
        <v>1000</v>
      </c>
      <c r="G37" s="86">
        <v>1000</v>
      </c>
      <c r="H37" s="86">
        <v>1000</v>
      </c>
      <c r="I37" s="86">
        <v>1000</v>
      </c>
      <c r="J37" s="86">
        <v>1000</v>
      </c>
      <c r="K37" s="86">
        <v>1000</v>
      </c>
      <c r="L37" s="86">
        <v>1000</v>
      </c>
      <c r="M37" s="86">
        <v>1000</v>
      </c>
      <c r="N37" s="86">
        <v>1000</v>
      </c>
    </row>
    <row r="38" spans="1:14" x14ac:dyDescent="0.2">
      <c r="A38" s="87" t="s">
        <v>192</v>
      </c>
      <c r="B38" s="86">
        <v>1000</v>
      </c>
      <c r="C38" s="86">
        <v>1000</v>
      </c>
      <c r="D38" s="86">
        <v>1000</v>
      </c>
      <c r="E38" s="86">
        <v>1000</v>
      </c>
      <c r="F38" s="86">
        <v>1000</v>
      </c>
      <c r="G38" s="86">
        <v>1000</v>
      </c>
      <c r="H38" s="86">
        <v>1000</v>
      </c>
      <c r="I38" s="86">
        <v>1000</v>
      </c>
      <c r="J38" s="86">
        <v>1000</v>
      </c>
      <c r="K38" s="86">
        <v>1000</v>
      </c>
      <c r="L38" s="86">
        <v>1000</v>
      </c>
      <c r="M38" s="86">
        <v>1000</v>
      </c>
      <c r="N38" s="86">
        <v>1000</v>
      </c>
    </row>
    <row r="39" spans="1:14" x14ac:dyDescent="0.2">
      <c r="A39" s="87" t="s">
        <v>193</v>
      </c>
      <c r="B39" s="86">
        <v>0</v>
      </c>
      <c r="C39" s="86">
        <v>0</v>
      </c>
      <c r="D39" s="86">
        <v>0</v>
      </c>
      <c r="E39" s="86">
        <v>0</v>
      </c>
      <c r="F39" s="86">
        <v>0</v>
      </c>
      <c r="G39" s="86">
        <v>0</v>
      </c>
      <c r="H39" s="86">
        <v>0</v>
      </c>
      <c r="I39" s="86">
        <v>0</v>
      </c>
      <c r="J39" s="86">
        <v>0</v>
      </c>
      <c r="K39" s="86">
        <v>0</v>
      </c>
      <c r="L39" s="86">
        <v>0</v>
      </c>
      <c r="M39" s="86">
        <v>0</v>
      </c>
      <c r="N39" s="86">
        <v>0</v>
      </c>
    </row>
    <row r="40" spans="1:14" x14ac:dyDescent="0.2">
      <c r="A40" s="87" t="s">
        <v>194</v>
      </c>
      <c r="B40" s="86">
        <v>0</v>
      </c>
      <c r="C40" s="86">
        <v>0</v>
      </c>
      <c r="D40" s="86">
        <v>0</v>
      </c>
      <c r="E40" s="86">
        <v>0</v>
      </c>
      <c r="F40" s="86">
        <v>0</v>
      </c>
      <c r="G40" s="86">
        <v>0</v>
      </c>
      <c r="H40" s="86">
        <v>0</v>
      </c>
      <c r="I40" s="86">
        <v>0</v>
      </c>
      <c r="J40" s="86">
        <v>0</v>
      </c>
      <c r="K40" s="86">
        <v>0</v>
      </c>
      <c r="L40" s="86">
        <v>0</v>
      </c>
      <c r="M40" s="86">
        <v>0</v>
      </c>
      <c r="N40" s="86">
        <v>0</v>
      </c>
    </row>
    <row r="41" spans="1:14" x14ac:dyDescent="0.2">
      <c r="A41" s="87" t="s">
        <v>195</v>
      </c>
      <c r="B41" s="86">
        <v>0</v>
      </c>
      <c r="C41" s="86">
        <v>0</v>
      </c>
      <c r="D41" s="86">
        <v>0</v>
      </c>
      <c r="E41" s="86">
        <v>0</v>
      </c>
      <c r="F41" s="86">
        <v>0</v>
      </c>
      <c r="G41" s="86">
        <v>0</v>
      </c>
      <c r="H41" s="86">
        <v>0</v>
      </c>
      <c r="I41" s="86">
        <v>0</v>
      </c>
      <c r="J41" s="86">
        <v>0</v>
      </c>
      <c r="K41" s="86">
        <v>0</v>
      </c>
      <c r="L41" s="86">
        <v>0</v>
      </c>
      <c r="M41" s="86">
        <v>0</v>
      </c>
      <c r="N41" s="86">
        <v>0</v>
      </c>
    </row>
    <row r="42" spans="1:14" x14ac:dyDescent="0.2">
      <c r="A42" s="87" t="s">
        <v>196</v>
      </c>
      <c r="B42" s="86">
        <v>0</v>
      </c>
      <c r="C42" s="86">
        <v>0</v>
      </c>
      <c r="D42" s="86">
        <v>0</v>
      </c>
      <c r="E42" s="86">
        <v>0</v>
      </c>
      <c r="F42" s="86">
        <v>0</v>
      </c>
      <c r="G42" s="86">
        <v>0</v>
      </c>
      <c r="H42" s="86">
        <v>0</v>
      </c>
      <c r="I42" s="86">
        <v>0</v>
      </c>
      <c r="J42" s="86">
        <v>0</v>
      </c>
      <c r="K42" s="86">
        <v>0</v>
      </c>
      <c r="L42" s="86">
        <v>0</v>
      </c>
      <c r="M42" s="86">
        <v>0</v>
      </c>
      <c r="N42" s="86">
        <v>0</v>
      </c>
    </row>
    <row r="43" spans="1:14" x14ac:dyDescent="0.2">
      <c r="A43" s="87" t="s">
        <v>197</v>
      </c>
      <c r="B43" s="86">
        <v>1000</v>
      </c>
      <c r="C43" s="86">
        <v>1000</v>
      </c>
      <c r="D43" s="86">
        <v>1000</v>
      </c>
      <c r="E43" s="86">
        <v>1000</v>
      </c>
      <c r="F43" s="86">
        <v>1000</v>
      </c>
      <c r="G43" s="86">
        <v>1000</v>
      </c>
      <c r="H43" s="86">
        <v>1000</v>
      </c>
      <c r="I43" s="86">
        <v>1000</v>
      </c>
      <c r="J43" s="86">
        <v>1000</v>
      </c>
      <c r="K43" s="86">
        <v>1000</v>
      </c>
      <c r="L43" s="86">
        <v>1000</v>
      </c>
      <c r="M43" s="86">
        <v>1000</v>
      </c>
      <c r="N43" s="86">
        <v>1000</v>
      </c>
    </row>
    <row r="44" spans="1:14" x14ac:dyDescent="0.2">
      <c r="A44" s="87" t="s">
        <v>198</v>
      </c>
    </row>
    <row r="45" spans="1:14" x14ac:dyDescent="0.2">
      <c r="A45" s="87" t="s">
        <v>199</v>
      </c>
      <c r="B45" s="86">
        <v>0</v>
      </c>
      <c r="C45" s="86">
        <v>0</v>
      </c>
      <c r="D45" s="86">
        <v>0</v>
      </c>
      <c r="E45" s="86">
        <v>0</v>
      </c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86">
        <v>0</v>
      </c>
      <c r="L45" s="86">
        <v>0</v>
      </c>
      <c r="M45" s="86">
        <v>0</v>
      </c>
      <c r="N45" s="86">
        <v>0</v>
      </c>
    </row>
    <row r="46" spans="1:14" x14ac:dyDescent="0.2">
      <c r="A46" s="87" t="s">
        <v>200</v>
      </c>
    </row>
    <row r="47" spans="1:14" x14ac:dyDescent="0.2">
      <c r="A47" s="87" t="s">
        <v>201</v>
      </c>
      <c r="B47" s="86">
        <v>0</v>
      </c>
      <c r="C47" s="86">
        <v>0</v>
      </c>
      <c r="D47" s="86">
        <v>0</v>
      </c>
      <c r="E47" s="86"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  <c r="M47" s="86">
        <v>0</v>
      </c>
      <c r="N47" s="86">
        <v>0</v>
      </c>
    </row>
    <row r="48" spans="1:14" x14ac:dyDescent="0.2">
      <c r="A48" s="87" t="s">
        <v>202</v>
      </c>
      <c r="B48" s="86">
        <v>0</v>
      </c>
      <c r="C48" s="86">
        <v>0</v>
      </c>
      <c r="D48" s="86">
        <v>0</v>
      </c>
      <c r="E48" s="86">
        <v>0</v>
      </c>
      <c r="F48" s="86">
        <v>0</v>
      </c>
      <c r="G48" s="86">
        <v>0</v>
      </c>
      <c r="H48" s="86">
        <v>0</v>
      </c>
      <c r="I48" s="86">
        <v>0</v>
      </c>
      <c r="J48" s="86">
        <v>0</v>
      </c>
      <c r="K48" s="86">
        <v>0</v>
      </c>
      <c r="L48" s="86">
        <v>0</v>
      </c>
      <c r="M48" s="86">
        <v>0</v>
      </c>
      <c r="N48" s="86">
        <v>0</v>
      </c>
    </row>
    <row r="49" spans="1:14" x14ac:dyDescent="0.2">
      <c r="A49" s="87" t="s">
        <v>203</v>
      </c>
      <c r="B49" s="86">
        <v>0</v>
      </c>
      <c r="C49" s="86">
        <v>0</v>
      </c>
      <c r="D49" s="86">
        <v>0</v>
      </c>
      <c r="E49" s="86"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  <c r="M49" s="86">
        <v>0</v>
      </c>
      <c r="N49" s="86">
        <v>0</v>
      </c>
    </row>
    <row r="50" spans="1:14" x14ac:dyDescent="0.2">
      <c r="A50" s="87" t="s">
        <v>204</v>
      </c>
    </row>
    <row r="51" spans="1:14" x14ac:dyDescent="0.2">
      <c r="A51" s="87" t="s">
        <v>205</v>
      </c>
      <c r="B51" s="86">
        <v>0</v>
      </c>
      <c r="C51" s="86">
        <v>0</v>
      </c>
      <c r="D51" s="86">
        <v>0</v>
      </c>
      <c r="E51" s="86">
        <v>0</v>
      </c>
      <c r="F51" s="86">
        <v>0</v>
      </c>
      <c r="G51" s="86">
        <v>0</v>
      </c>
      <c r="H51" s="86">
        <v>0</v>
      </c>
      <c r="I51" s="86">
        <v>0</v>
      </c>
      <c r="J51" s="86">
        <v>0</v>
      </c>
      <c r="K51" s="86">
        <v>0</v>
      </c>
      <c r="L51" s="86">
        <v>0</v>
      </c>
      <c r="M51" s="86">
        <v>0</v>
      </c>
      <c r="N51" s="86">
        <v>0</v>
      </c>
    </row>
    <row r="52" spans="1:14" x14ac:dyDescent="0.2">
      <c r="A52" s="87" t="s">
        <v>206</v>
      </c>
    </row>
    <row r="53" spans="1:14" x14ac:dyDescent="0.2">
      <c r="A53" s="87" t="s">
        <v>207</v>
      </c>
      <c r="B53" s="86">
        <v>0</v>
      </c>
      <c r="C53" s="86">
        <v>0</v>
      </c>
      <c r="D53" s="86">
        <v>0</v>
      </c>
      <c r="E53" s="86">
        <v>0</v>
      </c>
      <c r="F53" s="86">
        <v>0</v>
      </c>
      <c r="G53" s="86">
        <v>0</v>
      </c>
      <c r="H53" s="86">
        <v>0</v>
      </c>
      <c r="I53" s="86">
        <v>0</v>
      </c>
      <c r="J53" s="86">
        <v>0</v>
      </c>
      <c r="K53" s="86">
        <v>0</v>
      </c>
      <c r="L53" s="86">
        <v>0</v>
      </c>
      <c r="M53" s="86">
        <v>0</v>
      </c>
      <c r="N53" s="86">
        <v>0</v>
      </c>
    </row>
    <row r="54" spans="1:14" x14ac:dyDescent="0.2">
      <c r="A54" s="87" t="s">
        <v>208</v>
      </c>
      <c r="B54" s="86">
        <v>0</v>
      </c>
      <c r="C54" s="86">
        <v>0</v>
      </c>
      <c r="D54" s="86">
        <v>0</v>
      </c>
      <c r="E54" s="86">
        <v>0</v>
      </c>
      <c r="F54" s="86">
        <v>0</v>
      </c>
      <c r="G54" s="86">
        <v>0</v>
      </c>
      <c r="H54" s="86">
        <v>0</v>
      </c>
      <c r="I54" s="86">
        <v>0</v>
      </c>
      <c r="J54" s="86">
        <v>0</v>
      </c>
      <c r="K54" s="86">
        <v>0</v>
      </c>
      <c r="L54" s="86">
        <v>0</v>
      </c>
      <c r="M54" s="86">
        <v>0</v>
      </c>
      <c r="N54" s="86">
        <v>0</v>
      </c>
    </row>
    <row r="55" spans="1:14" x14ac:dyDescent="0.2">
      <c r="A55" s="87" t="s">
        <v>209</v>
      </c>
    </row>
    <row r="56" spans="1:14" x14ac:dyDescent="0.2">
      <c r="A56" s="87" t="s">
        <v>210</v>
      </c>
      <c r="B56" s="86">
        <v>0</v>
      </c>
      <c r="C56" s="86">
        <v>0</v>
      </c>
      <c r="D56" s="86">
        <v>0</v>
      </c>
      <c r="E56" s="86">
        <v>0</v>
      </c>
      <c r="F56" s="86">
        <v>0</v>
      </c>
      <c r="G56" s="86">
        <v>0</v>
      </c>
      <c r="H56" s="86">
        <v>0</v>
      </c>
      <c r="I56" s="86">
        <v>0</v>
      </c>
      <c r="J56" s="86">
        <v>0</v>
      </c>
      <c r="K56" s="86">
        <v>0</v>
      </c>
      <c r="L56" s="86">
        <v>0</v>
      </c>
      <c r="M56" s="86">
        <v>0</v>
      </c>
      <c r="N56" s="86">
        <v>0</v>
      </c>
    </row>
    <row r="57" spans="1:14" x14ac:dyDescent="0.2">
      <c r="A57" s="87" t="s">
        <v>211</v>
      </c>
      <c r="B57" s="86">
        <v>0</v>
      </c>
      <c r="C57" s="86">
        <v>0</v>
      </c>
      <c r="D57" s="86">
        <v>0</v>
      </c>
      <c r="E57" s="86">
        <v>0</v>
      </c>
      <c r="F57" s="86">
        <v>0</v>
      </c>
      <c r="G57" s="86">
        <v>0</v>
      </c>
      <c r="H57" s="86">
        <v>0</v>
      </c>
      <c r="I57" s="86">
        <v>0</v>
      </c>
      <c r="J57" s="86">
        <v>0</v>
      </c>
      <c r="K57" s="86">
        <v>0</v>
      </c>
      <c r="L57" s="86">
        <v>0</v>
      </c>
      <c r="M57" s="86">
        <v>0</v>
      </c>
      <c r="N57" s="86">
        <v>0</v>
      </c>
    </row>
    <row r="58" spans="1:14" x14ac:dyDescent="0.2">
      <c r="A58" s="87" t="s">
        <v>212</v>
      </c>
      <c r="B58" s="86">
        <v>0</v>
      </c>
      <c r="C58" s="86">
        <v>0</v>
      </c>
      <c r="D58" s="86">
        <v>0</v>
      </c>
      <c r="E58" s="86">
        <v>0</v>
      </c>
      <c r="F58" s="86">
        <v>0</v>
      </c>
      <c r="G58" s="8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</row>
    <row r="59" spans="1:14" x14ac:dyDescent="0.2">
      <c r="A59" s="87" t="s">
        <v>213</v>
      </c>
    </row>
    <row r="60" spans="1:14" x14ac:dyDescent="0.2">
      <c r="A60" s="87" t="s">
        <v>214</v>
      </c>
      <c r="B60" s="86">
        <v>0</v>
      </c>
      <c r="C60" s="86">
        <v>0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</row>
    <row r="61" spans="1:14" x14ac:dyDescent="0.2">
      <c r="A61" s="87" t="s">
        <v>215</v>
      </c>
    </row>
    <row r="62" spans="1:14" x14ac:dyDescent="0.2">
      <c r="A62" s="87" t="s">
        <v>216</v>
      </c>
      <c r="B62" s="86">
        <v>0</v>
      </c>
      <c r="C62" s="86">
        <v>0</v>
      </c>
      <c r="D62" s="86">
        <v>0</v>
      </c>
      <c r="E62" s="86">
        <v>0</v>
      </c>
      <c r="F62" s="86">
        <v>0</v>
      </c>
      <c r="G62" s="86">
        <v>0</v>
      </c>
      <c r="H62" s="86">
        <v>0</v>
      </c>
      <c r="I62" s="86">
        <v>0</v>
      </c>
      <c r="J62" s="86">
        <v>0</v>
      </c>
      <c r="K62" s="86">
        <v>0</v>
      </c>
      <c r="L62" s="86">
        <v>0</v>
      </c>
      <c r="M62" s="86">
        <v>0</v>
      </c>
      <c r="N62" s="86">
        <v>0</v>
      </c>
    </row>
    <row r="63" spans="1:14" x14ac:dyDescent="0.2">
      <c r="A63" s="87" t="s">
        <v>217</v>
      </c>
    </row>
    <row r="64" spans="1:14" x14ac:dyDescent="0.2">
      <c r="A64" s="87" t="s">
        <v>218</v>
      </c>
    </row>
    <row r="65" spans="1:16" x14ac:dyDescent="0.2">
      <c r="A65" s="85" t="s">
        <v>219</v>
      </c>
    </row>
    <row r="66" spans="1:16" x14ac:dyDescent="0.2">
      <c r="A66" s="87" t="s">
        <v>220</v>
      </c>
    </row>
    <row r="67" spans="1:16" x14ac:dyDescent="0.2">
      <c r="A67" s="85" t="s">
        <v>221</v>
      </c>
    </row>
    <row r="68" spans="1:16" x14ac:dyDescent="0.2">
      <c r="A68" s="87" t="s">
        <v>222</v>
      </c>
      <c r="B68" s="86">
        <v>18577728477.109901</v>
      </c>
      <c r="C68" s="86">
        <v>18814468941.649899</v>
      </c>
      <c r="D68" s="86">
        <v>18972553086.919998</v>
      </c>
      <c r="E68" s="86">
        <v>19098113057.810001</v>
      </c>
      <c r="F68" s="86">
        <v>19203451124.909901</v>
      </c>
      <c r="G68" s="86">
        <v>19356202245.73</v>
      </c>
      <c r="H68" s="86">
        <v>19329332891.199902</v>
      </c>
      <c r="I68" s="86">
        <v>19547249455.399899</v>
      </c>
      <c r="J68" s="86">
        <v>19777646333.639999</v>
      </c>
      <c r="K68" s="86">
        <v>19948959377.200001</v>
      </c>
      <c r="L68" s="86">
        <v>20036465090.939999</v>
      </c>
      <c r="M68" s="86">
        <v>20063210636.07</v>
      </c>
      <c r="N68" s="86">
        <v>20283681318.599998</v>
      </c>
      <c r="O68" s="101">
        <f>AVERAGE(B68:N68)</f>
        <v>19462235541.321503</v>
      </c>
    </row>
    <row r="69" spans="1:16" x14ac:dyDescent="0.2">
      <c r="A69" s="87" t="s">
        <v>223</v>
      </c>
      <c r="B69" s="86">
        <v>0</v>
      </c>
      <c r="C69" s="86">
        <v>0</v>
      </c>
      <c r="D69" s="86">
        <v>0</v>
      </c>
      <c r="E69" s="86">
        <v>0</v>
      </c>
      <c r="F69" s="86">
        <v>0</v>
      </c>
      <c r="G69" s="86">
        <v>0</v>
      </c>
      <c r="H69" s="86">
        <v>0</v>
      </c>
      <c r="I69" s="86">
        <v>0</v>
      </c>
      <c r="J69" s="86">
        <v>0</v>
      </c>
      <c r="K69" s="86">
        <v>0</v>
      </c>
      <c r="L69" s="86">
        <v>0</v>
      </c>
      <c r="M69" s="86">
        <v>0</v>
      </c>
      <c r="N69" s="86">
        <v>0</v>
      </c>
      <c r="O69" s="101">
        <f t="shared" ref="O69:O76" si="0">AVERAGE(B69:N69)</f>
        <v>0</v>
      </c>
    </row>
    <row r="70" spans="1:16" x14ac:dyDescent="0.2">
      <c r="A70" s="87" t="s">
        <v>224</v>
      </c>
      <c r="B70" s="86">
        <v>235782330.40000001</v>
      </c>
      <c r="C70" s="86">
        <v>235782330.40000001</v>
      </c>
      <c r="D70" s="86">
        <v>235782330.40000001</v>
      </c>
      <c r="E70" s="86">
        <v>235782330.40000001</v>
      </c>
      <c r="F70" s="86">
        <v>235782330.40000001</v>
      </c>
      <c r="G70" s="86">
        <v>235782330.40000001</v>
      </c>
      <c r="H70" s="86">
        <v>235782330.40000001</v>
      </c>
      <c r="I70" s="86">
        <v>235782330.40000001</v>
      </c>
      <c r="J70" s="86">
        <v>235782330.40000001</v>
      </c>
      <c r="K70" s="86">
        <v>235782330.40000001</v>
      </c>
      <c r="L70" s="86">
        <v>235782330.40000001</v>
      </c>
      <c r="M70" s="86">
        <v>235782330.40000001</v>
      </c>
      <c r="N70" s="86">
        <v>235782330.40000001</v>
      </c>
      <c r="O70" s="101">
        <f t="shared" si="0"/>
        <v>235782330.40000007</v>
      </c>
    </row>
    <row r="71" spans="1:16" x14ac:dyDescent="0.2">
      <c r="A71" s="87" t="s">
        <v>225</v>
      </c>
      <c r="B71" s="86">
        <v>422921526.13999999</v>
      </c>
      <c r="C71" s="86">
        <v>422472187.15999901</v>
      </c>
      <c r="D71" s="86">
        <v>422472187.15999901</v>
      </c>
      <c r="E71" s="86">
        <v>422472187.15999901</v>
      </c>
      <c r="F71" s="86">
        <v>422472187.15999901</v>
      </c>
      <c r="G71" s="86">
        <v>422472187.15999901</v>
      </c>
      <c r="H71" s="86">
        <v>422472187.15999901</v>
      </c>
      <c r="I71" s="86">
        <v>422472187.15999901</v>
      </c>
      <c r="J71" s="86">
        <v>422472187.15999901</v>
      </c>
      <c r="K71" s="86">
        <v>422472187.15999901</v>
      </c>
      <c r="L71" s="86">
        <v>422472187.15999901</v>
      </c>
      <c r="M71" s="86">
        <v>422472187.15999901</v>
      </c>
      <c r="N71" s="86">
        <v>422472187.15999901</v>
      </c>
      <c r="O71" s="101">
        <f t="shared" si="0"/>
        <v>422506751.69692206</v>
      </c>
    </row>
    <row r="72" spans="1:16" x14ac:dyDescent="0.2">
      <c r="A72" s="87" t="s">
        <v>226</v>
      </c>
      <c r="B72" s="86">
        <v>0</v>
      </c>
      <c r="C72" s="86">
        <v>0</v>
      </c>
      <c r="D72" s="86">
        <v>0</v>
      </c>
      <c r="E72" s="86">
        <v>0</v>
      </c>
      <c r="F72" s="86">
        <v>0</v>
      </c>
      <c r="G72" s="86">
        <v>0</v>
      </c>
      <c r="H72" s="86">
        <v>0</v>
      </c>
      <c r="I72" s="86">
        <v>0</v>
      </c>
      <c r="J72" s="86">
        <v>0</v>
      </c>
      <c r="K72" s="86">
        <v>0</v>
      </c>
      <c r="L72" s="86">
        <v>0</v>
      </c>
      <c r="M72" s="86">
        <v>0</v>
      </c>
      <c r="N72" s="86">
        <v>0</v>
      </c>
      <c r="O72" s="101">
        <f t="shared" si="0"/>
        <v>0</v>
      </c>
    </row>
    <row r="73" spans="1:16" x14ac:dyDescent="0.2">
      <c r="A73" s="87" t="s">
        <v>227</v>
      </c>
      <c r="B73" s="86">
        <v>29981972.879999999</v>
      </c>
      <c r="C73" s="86">
        <v>29981972.879999999</v>
      </c>
      <c r="D73" s="86">
        <v>29981972.879999999</v>
      </c>
      <c r="E73" s="86">
        <v>29981972.879999999</v>
      </c>
      <c r="F73" s="86">
        <v>29981972.879999999</v>
      </c>
      <c r="G73" s="86">
        <v>29981972.879999999</v>
      </c>
      <c r="H73" s="86">
        <v>29981972.879999999</v>
      </c>
      <c r="I73" s="86">
        <v>29981972.879999999</v>
      </c>
      <c r="J73" s="86">
        <v>29981972.879999999</v>
      </c>
      <c r="K73" s="86">
        <v>25397736.120000001</v>
      </c>
      <c r="L73" s="86">
        <v>25397736.120000001</v>
      </c>
      <c r="M73" s="86">
        <v>25397736.120000001</v>
      </c>
      <c r="N73" s="86">
        <v>25397736.120000001</v>
      </c>
      <c r="O73" s="101">
        <f t="shared" si="0"/>
        <v>28571438.492307696</v>
      </c>
    </row>
    <row r="74" spans="1:16" x14ac:dyDescent="0.2">
      <c r="A74" s="87" t="s">
        <v>228</v>
      </c>
      <c r="B74" s="86">
        <v>25330286.079999998</v>
      </c>
      <c r="C74" s="86">
        <v>25330286.079999998</v>
      </c>
      <c r="D74" s="86">
        <v>25330286.079999998</v>
      </c>
      <c r="E74" s="86">
        <v>25330286.079999998</v>
      </c>
      <c r="F74" s="86">
        <v>25330286.079999998</v>
      </c>
      <c r="G74" s="86">
        <v>25330286.079999998</v>
      </c>
      <c r="H74" s="86">
        <v>25330286.079999998</v>
      </c>
      <c r="I74" s="86">
        <v>25330286.079999998</v>
      </c>
      <c r="J74" s="86">
        <v>25330286.079999998</v>
      </c>
      <c r="K74" s="86">
        <v>25330286.079999998</v>
      </c>
      <c r="L74" s="86">
        <v>25330286.079999998</v>
      </c>
      <c r="M74" s="86">
        <v>38950158.149999999</v>
      </c>
      <c r="N74" s="86">
        <v>43263724.819999903</v>
      </c>
      <c r="O74" s="101">
        <f t="shared" si="0"/>
        <v>27757463.834615368</v>
      </c>
    </row>
    <row r="75" spans="1:16" x14ac:dyDescent="0.2">
      <c r="A75" s="87" t="s">
        <v>229</v>
      </c>
      <c r="B75" s="86">
        <v>-2489592.16</v>
      </c>
      <c r="C75" s="86">
        <v>-2489592.16</v>
      </c>
      <c r="D75" s="86">
        <v>-2489592.16</v>
      </c>
      <c r="E75" s="86">
        <v>-2489592.16</v>
      </c>
      <c r="F75" s="86">
        <v>-2489592.16</v>
      </c>
      <c r="G75" s="86">
        <v>-2489592.16</v>
      </c>
      <c r="H75" s="86">
        <v>-2489592.16</v>
      </c>
      <c r="I75" s="86">
        <v>-2489592.16</v>
      </c>
      <c r="J75" s="86">
        <v>-2489592.16</v>
      </c>
      <c r="K75" s="86">
        <v>-2489592.16</v>
      </c>
      <c r="L75" s="86">
        <v>-2489592.16</v>
      </c>
      <c r="M75" s="86">
        <v>-2489592.16</v>
      </c>
      <c r="N75" s="86">
        <v>-2489592.16</v>
      </c>
      <c r="O75" s="101">
        <f t="shared" si="0"/>
        <v>-2489592.16</v>
      </c>
    </row>
    <row r="76" spans="1:16" x14ac:dyDescent="0.2">
      <c r="A76" s="102" t="s">
        <v>230</v>
      </c>
      <c r="B76" s="103">
        <v>19289255000.449902</v>
      </c>
      <c r="C76" s="103">
        <v>19525546126.009998</v>
      </c>
      <c r="D76" s="103">
        <v>19683630271.279999</v>
      </c>
      <c r="E76" s="103">
        <v>19809190242.169998</v>
      </c>
      <c r="F76" s="103">
        <v>19914528309.269901</v>
      </c>
      <c r="G76" s="103">
        <v>20067279430.09</v>
      </c>
      <c r="H76" s="103">
        <v>20040410075.559898</v>
      </c>
      <c r="I76" s="103">
        <v>20258326639.759899</v>
      </c>
      <c r="J76" s="103">
        <v>20488723517.999901</v>
      </c>
      <c r="K76" s="103">
        <v>20655452324.799999</v>
      </c>
      <c r="L76" s="103">
        <v>20742958038.539902</v>
      </c>
      <c r="M76" s="103">
        <v>20783323455.739899</v>
      </c>
      <c r="N76" s="103">
        <v>21008107704.939999</v>
      </c>
      <c r="O76" s="98">
        <f t="shared" si="0"/>
        <v>20174363933.585331</v>
      </c>
      <c r="P76" s="105" t="str">
        <f>MID($A76,10,3)</f>
        <v>101</v>
      </c>
    </row>
    <row r="77" spans="1:16" x14ac:dyDescent="0.2">
      <c r="A77" s="87" t="s">
        <v>231</v>
      </c>
    </row>
    <row r="78" spans="1:16" x14ac:dyDescent="0.2">
      <c r="A78" s="90" t="s">
        <v>232</v>
      </c>
    </row>
    <row r="79" spans="1:16" x14ac:dyDescent="0.2">
      <c r="A79" s="87" t="s">
        <v>233</v>
      </c>
      <c r="B79" s="86">
        <v>0</v>
      </c>
      <c r="C79" s="86">
        <v>0</v>
      </c>
      <c r="D79" s="86">
        <v>0</v>
      </c>
      <c r="E79" s="86">
        <v>0</v>
      </c>
      <c r="F79" s="86">
        <v>0</v>
      </c>
      <c r="G79" s="86">
        <v>0</v>
      </c>
      <c r="H79" s="86">
        <v>0</v>
      </c>
      <c r="I79" s="86">
        <v>0</v>
      </c>
      <c r="J79" s="86">
        <v>0</v>
      </c>
      <c r="K79" s="86">
        <v>0</v>
      </c>
      <c r="L79" s="86">
        <v>0</v>
      </c>
      <c r="M79" s="86">
        <v>0</v>
      </c>
      <c r="N79" s="86">
        <v>0</v>
      </c>
    </row>
    <row r="80" spans="1:16" x14ac:dyDescent="0.2">
      <c r="A80" s="106" t="s">
        <v>234</v>
      </c>
      <c r="B80" s="107">
        <v>0</v>
      </c>
      <c r="C80" s="107">
        <v>0</v>
      </c>
      <c r="D80" s="107">
        <v>0</v>
      </c>
      <c r="E80" s="107">
        <v>0</v>
      </c>
      <c r="F80" s="107">
        <v>0</v>
      </c>
      <c r="G80" s="107">
        <v>0</v>
      </c>
      <c r="H80" s="107">
        <v>0</v>
      </c>
      <c r="I80" s="107">
        <v>0</v>
      </c>
      <c r="J80" s="107">
        <v>0</v>
      </c>
      <c r="K80" s="107">
        <v>0</v>
      </c>
      <c r="L80" s="107">
        <v>0</v>
      </c>
      <c r="M80" s="107">
        <v>0</v>
      </c>
      <c r="N80" s="107">
        <v>0</v>
      </c>
      <c r="O80" s="104">
        <f>AVERAGE(B80:N80)</f>
        <v>0</v>
      </c>
      <c r="P80" s="105"/>
    </row>
    <row r="81" spans="1:16" x14ac:dyDescent="0.2">
      <c r="A81" s="87" t="s">
        <v>235</v>
      </c>
    </row>
    <row r="82" spans="1:16" x14ac:dyDescent="0.2">
      <c r="A82" s="85" t="s">
        <v>236</v>
      </c>
    </row>
    <row r="83" spans="1:16" x14ac:dyDescent="0.2">
      <c r="A83" s="87" t="s">
        <v>237</v>
      </c>
      <c r="B83" s="86">
        <v>0</v>
      </c>
      <c r="C83" s="86">
        <v>0</v>
      </c>
      <c r="D83" s="86">
        <v>0</v>
      </c>
      <c r="E83" s="86">
        <v>0</v>
      </c>
      <c r="F83" s="86">
        <v>0</v>
      </c>
      <c r="G83" s="86">
        <v>0</v>
      </c>
      <c r="H83" s="86">
        <v>0</v>
      </c>
      <c r="I83" s="86">
        <v>0</v>
      </c>
      <c r="J83" s="86">
        <v>0</v>
      </c>
      <c r="K83" s="86">
        <v>0</v>
      </c>
      <c r="L83" s="86">
        <v>0</v>
      </c>
      <c r="M83" s="86">
        <v>0</v>
      </c>
      <c r="N83" s="86">
        <v>0</v>
      </c>
      <c r="O83" s="101">
        <f>AVERAGE(B83:N83)</f>
        <v>0</v>
      </c>
    </row>
    <row r="84" spans="1:16" x14ac:dyDescent="0.2">
      <c r="A84" s="87" t="s">
        <v>238</v>
      </c>
      <c r="B84" s="86">
        <v>0</v>
      </c>
      <c r="C84" s="86">
        <v>0</v>
      </c>
      <c r="D84" s="86">
        <v>0</v>
      </c>
      <c r="E84" s="86">
        <v>0</v>
      </c>
      <c r="F84" s="86">
        <v>0</v>
      </c>
      <c r="G84" s="86">
        <v>0</v>
      </c>
      <c r="H84" s="86">
        <v>0</v>
      </c>
      <c r="I84" s="86">
        <v>0</v>
      </c>
      <c r="J84" s="86">
        <v>0</v>
      </c>
      <c r="K84" s="86">
        <v>0</v>
      </c>
      <c r="L84" s="86">
        <v>0</v>
      </c>
      <c r="M84" s="86">
        <v>0</v>
      </c>
      <c r="N84" s="86">
        <v>0</v>
      </c>
      <c r="O84" s="101">
        <f>AVERAGE(B84:N84)</f>
        <v>0</v>
      </c>
    </row>
    <row r="85" spans="1:16" x14ac:dyDescent="0.2">
      <c r="A85" s="87" t="s">
        <v>239</v>
      </c>
      <c r="B85" s="86">
        <v>-75.84</v>
      </c>
      <c r="C85" s="86">
        <v>-75.84</v>
      </c>
      <c r="D85" s="86">
        <v>-13.73</v>
      </c>
      <c r="E85" s="86">
        <v>-13.73</v>
      </c>
      <c r="F85" s="86">
        <v>-13.73</v>
      </c>
      <c r="G85" s="86">
        <v>-13.73</v>
      </c>
      <c r="H85" s="86">
        <v>-13.73</v>
      </c>
      <c r="I85" s="86">
        <v>-13.73</v>
      </c>
      <c r="J85" s="86">
        <v>-13.73</v>
      </c>
      <c r="K85" s="86">
        <v>-13.73</v>
      </c>
      <c r="L85" s="86">
        <v>-13.73</v>
      </c>
      <c r="M85" s="86">
        <v>-13.73</v>
      </c>
      <c r="N85" s="86">
        <v>-13.73</v>
      </c>
      <c r="O85" s="101">
        <f>AVERAGE(B85:N85)</f>
        <v>-23.285384615384615</v>
      </c>
    </row>
    <row r="86" spans="1:16" x14ac:dyDescent="0.2">
      <c r="A86" s="87" t="s">
        <v>240</v>
      </c>
      <c r="B86" s="86">
        <v>137128433.09999999</v>
      </c>
      <c r="C86" s="86">
        <v>137128433.09999999</v>
      </c>
      <c r="D86" s="86">
        <v>129858880.8</v>
      </c>
      <c r="E86" s="86">
        <v>129858880.8</v>
      </c>
      <c r="F86" s="86">
        <v>129858880.8</v>
      </c>
      <c r="G86" s="86">
        <v>129858880.8</v>
      </c>
      <c r="H86" s="86">
        <v>129858880.8</v>
      </c>
      <c r="I86" s="86">
        <v>129858880.8</v>
      </c>
      <c r="J86" s="86">
        <v>129858880.8</v>
      </c>
      <c r="K86" s="86">
        <v>129780360.8</v>
      </c>
      <c r="L86" s="86">
        <v>129780360.8</v>
      </c>
      <c r="M86" s="86">
        <v>129702876.8</v>
      </c>
      <c r="N86" s="86">
        <v>129702876.8</v>
      </c>
      <c r="O86" s="101">
        <f>AVERAGE(B86:N86)</f>
        <v>130941192.84615383</v>
      </c>
    </row>
    <row r="87" spans="1:16" x14ac:dyDescent="0.2">
      <c r="A87" s="102" t="s">
        <v>241</v>
      </c>
      <c r="B87" s="103">
        <v>137128357.25999999</v>
      </c>
      <c r="C87" s="103">
        <v>137128357.25999999</v>
      </c>
      <c r="D87" s="103">
        <v>129858867.06999999</v>
      </c>
      <c r="E87" s="103">
        <v>129858867.06999999</v>
      </c>
      <c r="F87" s="103">
        <v>129858867.06999999</v>
      </c>
      <c r="G87" s="103">
        <v>129858867.06999999</v>
      </c>
      <c r="H87" s="103">
        <v>129858867.06999999</v>
      </c>
      <c r="I87" s="103">
        <v>129858867.06999999</v>
      </c>
      <c r="J87" s="103">
        <v>129858867.06999999</v>
      </c>
      <c r="K87" s="103">
        <v>129780347.06999999</v>
      </c>
      <c r="L87" s="103">
        <v>129780347.06999999</v>
      </c>
      <c r="M87" s="103">
        <v>129702863.06999999</v>
      </c>
      <c r="N87" s="103">
        <v>129702863.06999999</v>
      </c>
      <c r="O87" s="98">
        <f>AVERAGE(B87:N87)</f>
        <v>130941169.56076919</v>
      </c>
      <c r="P87" s="105" t="str">
        <f>MID($A87,10,3)</f>
        <v>105</v>
      </c>
    </row>
    <row r="88" spans="1:16" x14ac:dyDescent="0.2">
      <c r="A88" s="87" t="s">
        <v>242</v>
      </c>
    </row>
    <row r="89" spans="1:16" x14ac:dyDescent="0.2">
      <c r="A89" s="85" t="s">
        <v>243</v>
      </c>
    </row>
    <row r="90" spans="1:16" x14ac:dyDescent="0.2">
      <c r="A90" s="87" t="s">
        <v>244</v>
      </c>
      <c r="B90" s="86">
        <v>3612562801.7999902</v>
      </c>
      <c r="C90" s="86">
        <v>3499887722.6399999</v>
      </c>
      <c r="D90" s="86">
        <v>3448170528.3599901</v>
      </c>
      <c r="E90" s="86">
        <v>3413248079.54</v>
      </c>
      <c r="F90" s="86">
        <v>3419875506.3499999</v>
      </c>
      <c r="G90" s="86">
        <v>3408274758.8899999</v>
      </c>
      <c r="H90" s="86">
        <v>3741995858.0499902</v>
      </c>
      <c r="I90" s="86">
        <v>3632739630.5900002</v>
      </c>
      <c r="J90" s="86">
        <v>3619006854.5500002</v>
      </c>
      <c r="K90" s="86">
        <v>3543622910.3400002</v>
      </c>
      <c r="L90" s="86">
        <v>3593832029.6199999</v>
      </c>
      <c r="M90" s="86">
        <v>3620799103.6599998</v>
      </c>
      <c r="N90" s="86">
        <v>3580458572.0399899</v>
      </c>
      <c r="O90" s="101">
        <f>AVERAGE(B90:N90)</f>
        <v>3548805719.7253819</v>
      </c>
    </row>
    <row r="91" spans="1:16" x14ac:dyDescent="0.2">
      <c r="A91" s="87" t="s">
        <v>245</v>
      </c>
      <c r="B91" s="86">
        <v>0</v>
      </c>
      <c r="C91" s="86">
        <v>0</v>
      </c>
      <c r="D91" s="86">
        <v>0</v>
      </c>
      <c r="E91" s="86">
        <v>0</v>
      </c>
      <c r="F91" s="86">
        <v>0</v>
      </c>
      <c r="G91" s="86">
        <v>0</v>
      </c>
      <c r="H91" s="86">
        <v>0</v>
      </c>
      <c r="I91" s="86">
        <v>0</v>
      </c>
      <c r="J91" s="86">
        <v>0</v>
      </c>
      <c r="K91" s="86">
        <v>0</v>
      </c>
      <c r="L91" s="86">
        <v>0</v>
      </c>
      <c r="M91" s="86">
        <v>0</v>
      </c>
      <c r="N91" s="86">
        <v>0</v>
      </c>
      <c r="O91" s="101">
        <f>AVERAGE(B91:N91)</f>
        <v>0</v>
      </c>
    </row>
    <row r="92" spans="1:16" x14ac:dyDescent="0.2">
      <c r="A92" s="87" t="s">
        <v>246</v>
      </c>
      <c r="B92" s="86">
        <v>0</v>
      </c>
      <c r="C92" s="86">
        <v>0</v>
      </c>
      <c r="D92" s="86">
        <v>0</v>
      </c>
      <c r="E92" s="86">
        <v>0</v>
      </c>
      <c r="F92" s="86">
        <v>0</v>
      </c>
      <c r="G92" s="86">
        <v>0</v>
      </c>
      <c r="H92" s="86">
        <v>0</v>
      </c>
      <c r="I92" s="86">
        <v>0</v>
      </c>
      <c r="J92" s="86">
        <v>0</v>
      </c>
      <c r="K92" s="86">
        <v>0</v>
      </c>
      <c r="L92" s="86">
        <v>0</v>
      </c>
      <c r="M92" s="86">
        <v>0</v>
      </c>
      <c r="N92" s="86">
        <v>0</v>
      </c>
      <c r="O92" s="101">
        <f>AVERAGE(B92:N92)</f>
        <v>0</v>
      </c>
    </row>
    <row r="93" spans="1:16" x14ac:dyDescent="0.2">
      <c r="A93" s="102" t="s">
        <v>247</v>
      </c>
      <c r="B93" s="107">
        <v>3612562801.7999902</v>
      </c>
      <c r="C93" s="107">
        <v>3499887722.6399999</v>
      </c>
      <c r="D93" s="107">
        <v>3448170528.3599901</v>
      </c>
      <c r="E93" s="107">
        <v>3413248079.54</v>
      </c>
      <c r="F93" s="107">
        <v>3419875506.3499999</v>
      </c>
      <c r="G93" s="107">
        <v>3408274758.8899999</v>
      </c>
      <c r="H93" s="107">
        <v>3741995858.0499902</v>
      </c>
      <c r="I93" s="107">
        <v>3632739630.5900002</v>
      </c>
      <c r="J93" s="107">
        <v>3619006854.5500002</v>
      </c>
      <c r="K93" s="107">
        <v>3543622910.3400002</v>
      </c>
      <c r="L93" s="107">
        <v>3593832029.6199999</v>
      </c>
      <c r="M93" s="107">
        <v>3620799103.6599998</v>
      </c>
      <c r="N93" s="107">
        <v>3580458572.0399899</v>
      </c>
      <c r="O93" s="98">
        <f>AVERAGE(B93:N93)</f>
        <v>3548805719.7253819</v>
      </c>
      <c r="P93" s="105" t="str">
        <f>MID($A93,10,3)</f>
        <v>106</v>
      </c>
    </row>
    <row r="94" spans="1:16" x14ac:dyDescent="0.2">
      <c r="A94" s="87" t="s">
        <v>248</v>
      </c>
    </row>
    <row r="95" spans="1:16" x14ac:dyDescent="0.2">
      <c r="A95" s="85" t="s">
        <v>249</v>
      </c>
    </row>
    <row r="96" spans="1:16" x14ac:dyDescent="0.2">
      <c r="A96" s="87" t="s">
        <v>250</v>
      </c>
      <c r="B96" s="86">
        <v>1295011763.97</v>
      </c>
      <c r="C96" s="86">
        <v>1288247452.1699901</v>
      </c>
      <c r="D96" s="86">
        <v>1317673576.5899899</v>
      </c>
      <c r="E96" s="86">
        <v>1376833110.1700001</v>
      </c>
      <c r="F96" s="86">
        <v>1395865780.6299901</v>
      </c>
      <c r="G96" s="86">
        <v>1476285270.77999</v>
      </c>
      <c r="H96" s="86">
        <v>1280457937.96</v>
      </c>
      <c r="I96" s="86">
        <v>1320953723.5999999</v>
      </c>
      <c r="J96" s="86">
        <v>1310770798.69999</v>
      </c>
      <c r="K96" s="86">
        <v>1394257367.0799999</v>
      </c>
      <c r="L96" s="86">
        <v>1536299971.22</v>
      </c>
      <c r="M96" s="86">
        <v>1617314061.3299999</v>
      </c>
      <c r="N96" s="86">
        <v>1697952913.9200001</v>
      </c>
      <c r="O96" s="101">
        <f t="shared" ref="O96:O106" si="1">AVERAGE(B96:N96)</f>
        <v>1408301825.2399962</v>
      </c>
    </row>
    <row r="97" spans="1:16" x14ac:dyDescent="0.2">
      <c r="A97" s="87" t="s">
        <v>251</v>
      </c>
      <c r="B97" s="86">
        <v>0</v>
      </c>
      <c r="C97" s="86">
        <v>0</v>
      </c>
      <c r="D97" s="86">
        <v>0</v>
      </c>
      <c r="E97" s="86">
        <v>0</v>
      </c>
      <c r="F97" s="86">
        <v>0</v>
      </c>
      <c r="G97" s="86">
        <v>0</v>
      </c>
      <c r="H97" s="86">
        <v>0</v>
      </c>
      <c r="I97" s="86">
        <v>0</v>
      </c>
      <c r="J97" s="86">
        <v>0</v>
      </c>
      <c r="K97" s="86">
        <v>0</v>
      </c>
      <c r="L97" s="86">
        <v>0</v>
      </c>
      <c r="M97" s="86">
        <v>0</v>
      </c>
      <c r="N97" s="86">
        <v>0</v>
      </c>
      <c r="O97" s="101">
        <f t="shared" si="1"/>
        <v>0</v>
      </c>
    </row>
    <row r="98" spans="1:16" x14ac:dyDescent="0.2">
      <c r="A98" s="87" t="s">
        <v>252</v>
      </c>
      <c r="B98" s="86">
        <v>47658365.529999897</v>
      </c>
      <c r="C98" s="86">
        <v>47546795.529999897</v>
      </c>
      <c r="D98" s="86">
        <v>46898325.630000003</v>
      </c>
      <c r="E98" s="86">
        <v>48786513.559999898</v>
      </c>
      <c r="F98" s="86">
        <v>44514480.149999999</v>
      </c>
      <c r="G98" s="86">
        <v>48868759.239999898</v>
      </c>
      <c r="H98" s="86">
        <v>46261703.600000001</v>
      </c>
      <c r="I98" s="86">
        <v>46684797.589999899</v>
      </c>
      <c r="J98" s="86">
        <v>48654204.210000001</v>
      </c>
      <c r="K98" s="86">
        <v>50363955.469999902</v>
      </c>
      <c r="L98" s="86">
        <v>53755215.179999903</v>
      </c>
      <c r="M98" s="86">
        <v>54523865.380000003</v>
      </c>
      <c r="N98" s="86">
        <v>57834787.140000001</v>
      </c>
      <c r="O98" s="101">
        <f t="shared" si="1"/>
        <v>49411674.477692254</v>
      </c>
    </row>
    <row r="99" spans="1:16" x14ac:dyDescent="0.2">
      <c r="A99" s="87" t="s">
        <v>253</v>
      </c>
      <c r="B99" s="86">
        <v>0</v>
      </c>
      <c r="C99" s="86">
        <v>0</v>
      </c>
      <c r="D99" s="86">
        <v>0</v>
      </c>
      <c r="E99" s="86">
        <v>0</v>
      </c>
      <c r="F99" s="86">
        <v>0</v>
      </c>
      <c r="G99" s="86">
        <v>0</v>
      </c>
      <c r="H99" s="86">
        <v>0</v>
      </c>
      <c r="I99" s="86">
        <v>0</v>
      </c>
      <c r="J99" s="86">
        <v>0</v>
      </c>
      <c r="K99" s="86">
        <v>0</v>
      </c>
      <c r="L99" s="86">
        <v>0</v>
      </c>
      <c r="M99" s="86">
        <v>0</v>
      </c>
      <c r="N99" s="86">
        <v>0</v>
      </c>
      <c r="O99" s="101">
        <f t="shared" si="1"/>
        <v>0</v>
      </c>
    </row>
    <row r="100" spans="1:16" x14ac:dyDescent="0.2">
      <c r="A100" s="87" t="s">
        <v>254</v>
      </c>
      <c r="B100" s="86">
        <v>0</v>
      </c>
      <c r="C100" s="86">
        <v>0</v>
      </c>
      <c r="D100" s="86">
        <v>0</v>
      </c>
      <c r="E100" s="86">
        <v>0</v>
      </c>
      <c r="F100" s="86">
        <v>0</v>
      </c>
      <c r="G100" s="86">
        <v>0</v>
      </c>
      <c r="H100" s="86">
        <v>0</v>
      </c>
      <c r="I100" s="86">
        <v>0</v>
      </c>
      <c r="J100" s="86">
        <v>0</v>
      </c>
      <c r="K100" s="86">
        <v>0</v>
      </c>
      <c r="L100" s="86">
        <v>0</v>
      </c>
      <c r="M100" s="86">
        <v>0</v>
      </c>
      <c r="N100" s="86">
        <v>0</v>
      </c>
      <c r="O100" s="101">
        <f t="shared" si="1"/>
        <v>0</v>
      </c>
    </row>
    <row r="101" spans="1:16" x14ac:dyDescent="0.2">
      <c r="A101" s="87" t="s">
        <v>255</v>
      </c>
      <c r="B101" s="86">
        <v>0</v>
      </c>
      <c r="C101" s="86">
        <v>0</v>
      </c>
      <c r="D101" s="86">
        <v>0</v>
      </c>
      <c r="E101" s="86">
        <v>0</v>
      </c>
      <c r="F101" s="86">
        <v>0</v>
      </c>
      <c r="G101" s="86">
        <v>0</v>
      </c>
      <c r="H101" s="86">
        <v>0</v>
      </c>
      <c r="I101" s="86">
        <v>0</v>
      </c>
      <c r="J101" s="86">
        <v>0</v>
      </c>
      <c r="K101" s="86">
        <v>0</v>
      </c>
      <c r="L101" s="86">
        <v>0</v>
      </c>
      <c r="M101" s="86">
        <v>0</v>
      </c>
      <c r="N101" s="86">
        <v>0</v>
      </c>
      <c r="O101" s="101">
        <f t="shared" si="1"/>
        <v>0</v>
      </c>
    </row>
    <row r="102" spans="1:16" x14ac:dyDescent="0.2">
      <c r="A102" s="87" t="s">
        <v>256</v>
      </c>
      <c r="B102" s="86">
        <v>0</v>
      </c>
      <c r="C102" s="86">
        <v>0</v>
      </c>
      <c r="D102" s="86">
        <v>0</v>
      </c>
      <c r="E102" s="86">
        <v>0</v>
      </c>
      <c r="F102" s="86">
        <v>0</v>
      </c>
      <c r="G102" s="86">
        <v>0</v>
      </c>
      <c r="H102" s="86">
        <v>0</v>
      </c>
      <c r="I102" s="86">
        <v>0</v>
      </c>
      <c r="J102" s="86">
        <v>0</v>
      </c>
      <c r="K102" s="86">
        <v>0</v>
      </c>
      <c r="L102" s="86">
        <v>0</v>
      </c>
      <c r="M102" s="86">
        <v>0</v>
      </c>
      <c r="N102" s="86">
        <v>0</v>
      </c>
      <c r="O102" s="101">
        <f t="shared" si="1"/>
        <v>0</v>
      </c>
    </row>
    <row r="103" spans="1:16" x14ac:dyDescent="0.2">
      <c r="A103" s="87" t="s">
        <v>257</v>
      </c>
      <c r="B103" s="86">
        <v>0</v>
      </c>
      <c r="C103" s="86">
        <v>0</v>
      </c>
      <c r="D103" s="86">
        <v>0</v>
      </c>
      <c r="E103" s="86">
        <v>0</v>
      </c>
      <c r="F103" s="86">
        <v>0</v>
      </c>
      <c r="G103" s="86">
        <v>0</v>
      </c>
      <c r="H103" s="86">
        <v>0</v>
      </c>
      <c r="I103" s="86">
        <v>0</v>
      </c>
      <c r="J103" s="86">
        <v>0</v>
      </c>
      <c r="K103" s="86">
        <v>0</v>
      </c>
      <c r="L103" s="86">
        <v>0</v>
      </c>
      <c r="M103" s="86">
        <v>0</v>
      </c>
      <c r="N103" s="86">
        <v>0</v>
      </c>
      <c r="O103" s="101">
        <f t="shared" si="1"/>
        <v>0</v>
      </c>
    </row>
    <row r="104" spans="1:16" x14ac:dyDescent="0.2">
      <c r="A104" s="87" t="s">
        <v>258</v>
      </c>
      <c r="B104" s="86">
        <v>0</v>
      </c>
      <c r="C104" s="86">
        <v>0</v>
      </c>
      <c r="D104" s="86">
        <v>0</v>
      </c>
      <c r="E104" s="86">
        <v>0</v>
      </c>
      <c r="F104" s="86">
        <v>0</v>
      </c>
      <c r="G104" s="86">
        <v>0</v>
      </c>
      <c r="H104" s="86">
        <v>0</v>
      </c>
      <c r="I104" s="86">
        <v>0</v>
      </c>
      <c r="J104" s="86">
        <v>0</v>
      </c>
      <c r="K104" s="86">
        <v>0</v>
      </c>
      <c r="L104" s="86">
        <v>0</v>
      </c>
      <c r="M104" s="86">
        <v>0</v>
      </c>
      <c r="N104" s="86">
        <v>0</v>
      </c>
      <c r="O104" s="101">
        <f t="shared" si="1"/>
        <v>0</v>
      </c>
    </row>
    <row r="105" spans="1:16" x14ac:dyDescent="0.2">
      <c r="A105" s="87" t="s">
        <v>259</v>
      </c>
      <c r="B105" s="86">
        <v>0</v>
      </c>
      <c r="C105" s="86">
        <v>0</v>
      </c>
      <c r="D105" s="86">
        <v>0</v>
      </c>
      <c r="E105" s="86">
        <v>0</v>
      </c>
      <c r="F105" s="86">
        <v>0</v>
      </c>
      <c r="G105" s="86">
        <v>0</v>
      </c>
      <c r="H105" s="86">
        <v>0</v>
      </c>
      <c r="I105" s="86">
        <v>0</v>
      </c>
      <c r="J105" s="86">
        <v>0</v>
      </c>
      <c r="K105" s="86">
        <v>0</v>
      </c>
      <c r="L105" s="86">
        <v>0</v>
      </c>
      <c r="M105" s="86">
        <v>0</v>
      </c>
      <c r="N105" s="86">
        <v>0</v>
      </c>
      <c r="O105" s="97">
        <f t="shared" si="1"/>
        <v>0</v>
      </c>
      <c r="P105" s="99"/>
    </row>
    <row r="106" spans="1:16" x14ac:dyDescent="0.2">
      <c r="A106" s="102" t="s">
        <v>260</v>
      </c>
      <c r="B106" s="103">
        <v>1342670129.5</v>
      </c>
      <c r="C106" s="103">
        <v>1335794247.7</v>
      </c>
      <c r="D106" s="103">
        <v>1364571902.21999</v>
      </c>
      <c r="E106" s="103">
        <v>1425619623.73</v>
      </c>
      <c r="F106" s="103">
        <v>1440380260.78</v>
      </c>
      <c r="G106" s="103">
        <v>1525154030.01999</v>
      </c>
      <c r="H106" s="103">
        <v>1326719641.5599999</v>
      </c>
      <c r="I106" s="103">
        <v>1367638521.1900001</v>
      </c>
      <c r="J106" s="103">
        <v>1359425002.9100001</v>
      </c>
      <c r="K106" s="103">
        <v>1444621322.55</v>
      </c>
      <c r="L106" s="103">
        <v>1590055186.4000001</v>
      </c>
      <c r="M106" s="103">
        <v>1671837926.71</v>
      </c>
      <c r="N106" s="103">
        <v>1755787701.0599999</v>
      </c>
      <c r="O106" s="98">
        <f t="shared" si="1"/>
        <v>1457713499.7176907</v>
      </c>
      <c r="P106" s="105" t="str">
        <f>MID($A106,10,3)</f>
        <v>107</v>
      </c>
    </row>
    <row r="107" spans="1:16" x14ac:dyDescent="0.2">
      <c r="A107" s="87" t="s">
        <v>261</v>
      </c>
    </row>
    <row r="108" spans="1:16" x14ac:dyDescent="0.2">
      <c r="A108" s="85" t="s">
        <v>262</v>
      </c>
      <c r="O108" s="101"/>
    </row>
    <row r="109" spans="1:16" x14ac:dyDescent="0.2">
      <c r="A109" s="87" t="s">
        <v>263</v>
      </c>
      <c r="B109" s="86">
        <v>-5374626781.4200001</v>
      </c>
      <c r="C109" s="86">
        <v>-5445389028.9200001</v>
      </c>
      <c r="D109" s="86">
        <v>-5489050943.9099998</v>
      </c>
      <c r="E109" s="86">
        <v>-5539202018.4099998</v>
      </c>
      <c r="F109" s="86">
        <v>-5574776028.0799999</v>
      </c>
      <c r="G109" s="86">
        <v>-5606005300.1799898</v>
      </c>
      <c r="H109" s="86">
        <v>-5557359676.96</v>
      </c>
      <c r="I109" s="86">
        <v>-5609189970.5600004</v>
      </c>
      <c r="J109" s="86">
        <v>-5660751366.1800003</v>
      </c>
      <c r="K109" s="86">
        <v>-5697323102.04</v>
      </c>
      <c r="L109" s="86">
        <v>-5743907027.5899897</v>
      </c>
      <c r="M109" s="86">
        <v>-5718972659.0599899</v>
      </c>
      <c r="N109" s="86">
        <v>-5771054402.3199997</v>
      </c>
      <c r="O109" s="101">
        <f t="shared" ref="O109:O129" si="2">AVERAGE(B109:N109)</f>
        <v>-5599046792.7407675</v>
      </c>
    </row>
    <row r="110" spans="1:16" x14ac:dyDescent="0.2">
      <c r="A110" s="87" t="s">
        <v>264</v>
      </c>
      <c r="B110" s="86">
        <v>544785</v>
      </c>
      <c r="C110" s="86">
        <v>548668</v>
      </c>
      <c r="D110" s="86">
        <v>552551</v>
      </c>
      <c r="E110" s="86">
        <v>556434</v>
      </c>
      <c r="F110" s="86">
        <v>560317</v>
      </c>
      <c r="G110" s="86">
        <v>564200</v>
      </c>
      <c r="H110" s="86">
        <v>568083</v>
      </c>
      <c r="I110" s="86">
        <v>571966</v>
      </c>
      <c r="J110" s="86">
        <v>575849</v>
      </c>
      <c r="K110" s="86">
        <v>579732</v>
      </c>
      <c r="L110" s="86">
        <v>583615</v>
      </c>
      <c r="M110" s="86">
        <v>587498</v>
      </c>
      <c r="N110" s="86">
        <v>591381</v>
      </c>
      <c r="O110" s="101">
        <f t="shared" si="2"/>
        <v>568083</v>
      </c>
    </row>
    <row r="111" spans="1:16" x14ac:dyDescent="0.2">
      <c r="A111" s="87" t="s">
        <v>265</v>
      </c>
      <c r="B111" s="86">
        <v>0</v>
      </c>
      <c r="C111" s="86">
        <v>0</v>
      </c>
      <c r="D111" s="86">
        <v>0</v>
      </c>
      <c r="E111" s="86">
        <v>0</v>
      </c>
      <c r="F111" s="86">
        <v>0</v>
      </c>
      <c r="G111" s="86">
        <v>0</v>
      </c>
      <c r="H111" s="86">
        <v>0</v>
      </c>
      <c r="I111" s="86">
        <v>0</v>
      </c>
      <c r="J111" s="86">
        <v>0</v>
      </c>
      <c r="K111" s="86">
        <v>0</v>
      </c>
      <c r="L111" s="86">
        <v>0</v>
      </c>
      <c r="M111" s="86">
        <v>0</v>
      </c>
      <c r="N111" s="86">
        <v>0</v>
      </c>
      <c r="O111" s="101">
        <f t="shared" si="2"/>
        <v>0</v>
      </c>
    </row>
    <row r="112" spans="1:16" x14ac:dyDescent="0.2">
      <c r="A112" s="87" t="s">
        <v>266</v>
      </c>
      <c r="B112" s="86">
        <v>0</v>
      </c>
      <c r="C112" s="86">
        <v>0</v>
      </c>
      <c r="D112" s="86">
        <v>0</v>
      </c>
      <c r="E112" s="86">
        <v>0</v>
      </c>
      <c r="F112" s="86">
        <v>0</v>
      </c>
      <c r="G112" s="86">
        <v>0</v>
      </c>
      <c r="H112" s="86">
        <v>0</v>
      </c>
      <c r="I112" s="86">
        <v>0</v>
      </c>
      <c r="J112" s="86">
        <v>0</v>
      </c>
      <c r="K112" s="86">
        <v>0</v>
      </c>
      <c r="L112" s="86">
        <v>0</v>
      </c>
      <c r="M112" s="86">
        <v>0</v>
      </c>
      <c r="N112" s="86">
        <v>0</v>
      </c>
      <c r="O112" s="101">
        <f t="shared" si="2"/>
        <v>0</v>
      </c>
    </row>
    <row r="113" spans="1:15" x14ac:dyDescent="0.2">
      <c r="A113" s="87" t="s">
        <v>267</v>
      </c>
      <c r="B113" s="86">
        <v>-133501560</v>
      </c>
      <c r="C113" s="86">
        <v>-134989798.22999999</v>
      </c>
      <c r="D113" s="86">
        <v>-136487727.19</v>
      </c>
      <c r="E113" s="86">
        <v>-137995415.13</v>
      </c>
      <c r="F113" s="86">
        <v>-139508859.13999999</v>
      </c>
      <c r="G113" s="86">
        <v>-141027795.03</v>
      </c>
      <c r="H113" s="86">
        <v>-142556210.69999999</v>
      </c>
      <c r="I113" s="86">
        <v>-144108454.16</v>
      </c>
      <c r="J113" s="86">
        <v>-145684696.15000001</v>
      </c>
      <c r="K113" s="86">
        <v>-147285108.72</v>
      </c>
      <c r="L113" s="86">
        <v>-148894874.78</v>
      </c>
      <c r="M113" s="86">
        <v>-150510818.91999999</v>
      </c>
      <c r="N113" s="86">
        <v>-152132983.78</v>
      </c>
      <c r="O113" s="101">
        <f t="shared" si="2"/>
        <v>-142668023.22538462</v>
      </c>
    </row>
    <row r="114" spans="1:15" x14ac:dyDescent="0.2">
      <c r="A114" s="87" t="s">
        <v>268</v>
      </c>
      <c r="B114" s="86">
        <v>-121180968.17999899</v>
      </c>
      <c r="C114" s="86">
        <v>-124299472.78</v>
      </c>
      <c r="D114" s="86">
        <v>-127864595.81999999</v>
      </c>
      <c r="E114" s="86">
        <v>-131439840.41</v>
      </c>
      <c r="F114" s="86">
        <v>-135022408.69</v>
      </c>
      <c r="G114" s="86">
        <v>-138612252.34</v>
      </c>
      <c r="H114" s="86">
        <v>-142211995.09999999</v>
      </c>
      <c r="I114" s="86">
        <v>-145830958.50999999</v>
      </c>
      <c r="J114" s="86">
        <v>-149469147.78</v>
      </c>
      <c r="K114" s="86">
        <v>-153126478.88</v>
      </c>
      <c r="L114" s="86">
        <v>-156793708.78999999</v>
      </c>
      <c r="M114" s="86">
        <v>-160468360.77000001</v>
      </c>
      <c r="N114" s="86">
        <v>-164150594.739999</v>
      </c>
      <c r="O114" s="101">
        <f t="shared" si="2"/>
        <v>-142343906.36846137</v>
      </c>
    </row>
    <row r="115" spans="1:15" x14ac:dyDescent="0.2">
      <c r="A115" s="87" t="s">
        <v>269</v>
      </c>
      <c r="B115" s="86">
        <v>-463987404.61999899</v>
      </c>
      <c r="C115" s="86">
        <v>-461341701.13999999</v>
      </c>
      <c r="D115" s="86">
        <v>-451950481.27999997</v>
      </c>
      <c r="E115" s="86">
        <v>-439981990.98000002</v>
      </c>
      <c r="F115" s="86">
        <v>-428139264.60000002</v>
      </c>
      <c r="G115" s="86">
        <v>-427401780.11000001</v>
      </c>
      <c r="H115" s="86">
        <v>-413072006.62</v>
      </c>
      <c r="I115" s="86">
        <v>-407750779.07999903</v>
      </c>
      <c r="J115" s="86">
        <v>-378641401.40999901</v>
      </c>
      <c r="K115" s="86">
        <v>-368699916.65999901</v>
      </c>
      <c r="L115" s="86">
        <v>-355754249.76999903</v>
      </c>
      <c r="M115" s="86">
        <v>-330497637.56999898</v>
      </c>
      <c r="N115" s="86">
        <v>-322058749.00999999</v>
      </c>
      <c r="O115" s="101">
        <f t="shared" si="2"/>
        <v>-403790566.37307644</v>
      </c>
    </row>
    <row r="116" spans="1:15" x14ac:dyDescent="0.2">
      <c r="A116" s="87" t="s">
        <v>270</v>
      </c>
      <c r="B116" s="86">
        <v>-1682762</v>
      </c>
      <c r="C116" s="86">
        <v>-1682762</v>
      </c>
      <c r="D116" s="86">
        <v>-1682762</v>
      </c>
      <c r="E116" s="86">
        <v>-1682762</v>
      </c>
      <c r="F116" s="86">
        <v>-1682762</v>
      </c>
      <c r="G116" s="86">
        <v>-1682762</v>
      </c>
      <c r="H116" s="86">
        <v>-1682762</v>
      </c>
      <c r="I116" s="86">
        <v>-1682762</v>
      </c>
      <c r="J116" s="86">
        <v>-1682762</v>
      </c>
      <c r="K116" s="86">
        <v>-1682762</v>
      </c>
      <c r="L116" s="86">
        <v>-1682762</v>
      </c>
      <c r="M116" s="86">
        <v>-1682762</v>
      </c>
      <c r="N116" s="86">
        <v>-1682762</v>
      </c>
      <c r="O116" s="101">
        <f t="shared" si="2"/>
        <v>-1682762</v>
      </c>
    </row>
    <row r="117" spans="1:15" x14ac:dyDescent="0.2">
      <c r="A117" s="87" t="s">
        <v>271</v>
      </c>
      <c r="B117" s="86">
        <v>-26498023.8699999</v>
      </c>
      <c r="C117" s="86">
        <v>-26498023.8699999</v>
      </c>
      <c r="D117" s="86">
        <v>-25609918.8699999</v>
      </c>
      <c r="E117" s="86">
        <v>-25541102.899999999</v>
      </c>
      <c r="F117" s="86">
        <v>-25432969.899999999</v>
      </c>
      <c r="G117" s="86">
        <v>-25432969.899999999</v>
      </c>
      <c r="H117" s="86">
        <v>-24950900.800000001</v>
      </c>
      <c r="I117" s="86">
        <v>-24954683.27</v>
      </c>
      <c r="J117" s="86">
        <v>-25081880.25</v>
      </c>
      <c r="K117" s="86">
        <v>-25081880.25</v>
      </c>
      <c r="L117" s="86">
        <v>-25081880.25</v>
      </c>
      <c r="M117" s="86">
        <v>-25081880.25</v>
      </c>
      <c r="N117" s="86">
        <v>-24601329.84</v>
      </c>
      <c r="O117" s="101">
        <f t="shared" si="2"/>
        <v>-25372880.324615363</v>
      </c>
    </row>
    <row r="118" spans="1:15" x14ac:dyDescent="0.2">
      <c r="A118" s="87" t="s">
        <v>272</v>
      </c>
      <c r="B118" s="86">
        <v>-23354011</v>
      </c>
      <c r="C118" s="86">
        <v>-23354011</v>
      </c>
      <c r="D118" s="86">
        <v>-23354011</v>
      </c>
      <c r="E118" s="86">
        <v>-23354011</v>
      </c>
      <c r="F118" s="86">
        <v>-23354011</v>
      </c>
      <c r="G118" s="86">
        <v>-23354011</v>
      </c>
      <c r="H118" s="86">
        <v>-23354011</v>
      </c>
      <c r="I118" s="86">
        <v>-23354011</v>
      </c>
      <c r="J118" s="86">
        <v>-23354011</v>
      </c>
      <c r="K118" s="86">
        <v>-23354011</v>
      </c>
      <c r="L118" s="86">
        <v>-23354011</v>
      </c>
      <c r="M118" s="86">
        <v>-23354011</v>
      </c>
      <c r="N118" s="86">
        <v>-23354011</v>
      </c>
      <c r="O118" s="101">
        <f t="shared" si="2"/>
        <v>-23354011</v>
      </c>
    </row>
    <row r="119" spans="1:15" x14ac:dyDescent="0.2">
      <c r="A119" s="87" t="s">
        <v>273</v>
      </c>
      <c r="B119" s="86">
        <v>-406957.1</v>
      </c>
      <c r="C119" s="86">
        <v>-406957.1</v>
      </c>
      <c r="D119" s="86">
        <v>-406957.1</v>
      </c>
      <c r="E119" s="86">
        <v>-406957.1</v>
      </c>
      <c r="F119" s="86">
        <v>-406957.1</v>
      </c>
      <c r="G119" s="86">
        <v>-406957.1</v>
      </c>
      <c r="H119" s="86">
        <v>-406957.1</v>
      </c>
      <c r="I119" s="86">
        <v>-406957.1</v>
      </c>
      <c r="J119" s="86">
        <v>-406957.1</v>
      </c>
      <c r="K119" s="86">
        <v>-406957.1</v>
      </c>
      <c r="L119" s="86">
        <v>-406957.1</v>
      </c>
      <c r="M119" s="86">
        <v>-406957.1</v>
      </c>
      <c r="N119" s="86">
        <v>-406957.1</v>
      </c>
      <c r="O119" s="101">
        <f t="shared" si="2"/>
        <v>-406957.1</v>
      </c>
    </row>
    <row r="120" spans="1:15" x14ac:dyDescent="0.2">
      <c r="A120" s="87" t="s">
        <v>274</v>
      </c>
      <c r="B120" s="86">
        <v>-6457641.1699999999</v>
      </c>
      <c r="C120" s="86">
        <v>-6553223.7800000003</v>
      </c>
      <c r="D120" s="86">
        <v>-6648806.3399999999</v>
      </c>
      <c r="E120" s="86">
        <v>-6744388.9500000002</v>
      </c>
      <c r="F120" s="86">
        <v>-6839971.6600000001</v>
      </c>
      <c r="G120" s="86">
        <v>-6935554.25</v>
      </c>
      <c r="H120" s="86">
        <v>-7031136.9299999997</v>
      </c>
      <c r="I120" s="86">
        <v>-7126719.6299999999</v>
      </c>
      <c r="J120" s="86">
        <v>-7222302.25</v>
      </c>
      <c r="K120" s="86">
        <v>-7317884.8600000003</v>
      </c>
      <c r="L120" s="86">
        <v>-7394124.7300000004</v>
      </c>
      <c r="M120" s="86">
        <v>-7470364.6200000001</v>
      </c>
      <c r="N120" s="86">
        <v>-7546604.4900000002</v>
      </c>
      <c r="O120" s="101">
        <f t="shared" si="2"/>
        <v>-7022209.5123076933</v>
      </c>
    </row>
    <row r="121" spans="1:15" x14ac:dyDescent="0.2">
      <c r="A121" s="87" t="s">
        <v>275</v>
      </c>
      <c r="B121" s="86">
        <v>-162924801.11000001</v>
      </c>
      <c r="C121" s="86">
        <v>-164641250.05000001</v>
      </c>
      <c r="D121" s="86">
        <v>-150751352.46000001</v>
      </c>
      <c r="E121" s="86">
        <v>-152220618.43000001</v>
      </c>
      <c r="F121" s="86">
        <v>-153937067.37</v>
      </c>
      <c r="G121" s="86">
        <v>-147523873.11000001</v>
      </c>
      <c r="H121" s="86">
        <v>-157012702.53</v>
      </c>
      <c r="I121" s="86">
        <v>-154892221.59999999</v>
      </c>
      <c r="J121" s="86">
        <v>-156608670.53999999</v>
      </c>
      <c r="K121" s="86">
        <v>-158077936.50999999</v>
      </c>
      <c r="L121" s="86">
        <v>-159794385.44999999</v>
      </c>
      <c r="M121" s="86">
        <v>-161510834.38999999</v>
      </c>
      <c r="N121" s="86">
        <v>-162980100.36000001</v>
      </c>
      <c r="O121" s="101">
        <f t="shared" si="2"/>
        <v>-157144293.37769228</v>
      </c>
    </row>
    <row r="122" spans="1:15" x14ac:dyDescent="0.2">
      <c r="A122" s="87" t="s">
        <v>276</v>
      </c>
      <c r="B122" s="86">
        <v>0</v>
      </c>
      <c r="C122" s="86">
        <v>0</v>
      </c>
      <c r="D122" s="86">
        <v>0</v>
      </c>
      <c r="E122" s="86">
        <v>0</v>
      </c>
      <c r="F122" s="86">
        <v>0</v>
      </c>
      <c r="G122" s="86">
        <v>0</v>
      </c>
      <c r="H122" s="86">
        <v>0</v>
      </c>
      <c r="I122" s="86">
        <v>0</v>
      </c>
      <c r="J122" s="86">
        <v>0</v>
      </c>
      <c r="K122" s="86">
        <v>0</v>
      </c>
      <c r="L122" s="86">
        <v>0</v>
      </c>
      <c r="M122" s="86">
        <v>0</v>
      </c>
      <c r="N122" s="86">
        <v>0</v>
      </c>
      <c r="O122" s="101">
        <f t="shared" si="2"/>
        <v>0</v>
      </c>
    </row>
    <row r="123" spans="1:15" x14ac:dyDescent="0.2">
      <c r="A123" s="87" t="s">
        <v>277</v>
      </c>
      <c r="B123" s="86">
        <v>-3189083.26</v>
      </c>
      <c r="C123" s="86">
        <v>-3265983.08</v>
      </c>
      <c r="D123" s="86">
        <v>-3342882.9099999899</v>
      </c>
      <c r="E123" s="86">
        <v>-3419782.78</v>
      </c>
      <c r="F123" s="86">
        <v>-3496682.63</v>
      </c>
      <c r="G123" s="86">
        <v>-3573582.46</v>
      </c>
      <c r="H123" s="86">
        <v>-3650482.3299999898</v>
      </c>
      <c r="I123" s="86">
        <v>-3727382.2499999902</v>
      </c>
      <c r="J123" s="86">
        <v>-3804282.09</v>
      </c>
      <c r="K123" s="86">
        <v>-3881181.92</v>
      </c>
      <c r="L123" s="86">
        <v>-3958081.84</v>
      </c>
      <c r="M123" s="86">
        <v>-4034981.64</v>
      </c>
      <c r="N123" s="86">
        <v>-4149505.3899999899</v>
      </c>
      <c r="O123" s="101">
        <f t="shared" si="2"/>
        <v>-3653376.5061538434</v>
      </c>
    </row>
    <row r="124" spans="1:15" x14ac:dyDescent="0.2">
      <c r="A124" s="87" t="s">
        <v>278</v>
      </c>
      <c r="B124" s="86">
        <v>0</v>
      </c>
      <c r="C124" s="86">
        <v>0</v>
      </c>
      <c r="D124" s="86">
        <v>0</v>
      </c>
      <c r="E124" s="86">
        <v>0</v>
      </c>
      <c r="F124" s="86">
        <v>0</v>
      </c>
      <c r="G124" s="86">
        <v>0</v>
      </c>
      <c r="H124" s="86">
        <v>0</v>
      </c>
      <c r="I124" s="86">
        <v>0</v>
      </c>
      <c r="J124" s="86">
        <v>0</v>
      </c>
      <c r="K124" s="86">
        <v>0</v>
      </c>
      <c r="L124" s="86">
        <v>0</v>
      </c>
      <c r="M124" s="86">
        <v>0</v>
      </c>
      <c r="N124" s="86">
        <v>0</v>
      </c>
      <c r="O124" s="101">
        <f t="shared" si="2"/>
        <v>0</v>
      </c>
    </row>
    <row r="125" spans="1:15" x14ac:dyDescent="0.2">
      <c r="A125" s="87" t="s">
        <v>279</v>
      </c>
      <c r="B125" s="86">
        <v>-50226349.75</v>
      </c>
      <c r="C125" s="86">
        <v>-49105701.100000001</v>
      </c>
      <c r="D125" s="86">
        <v>-49184058.850000001</v>
      </c>
      <c r="E125" s="86">
        <v>-56743132.880000003</v>
      </c>
      <c r="F125" s="86">
        <v>-55034523.090000004</v>
      </c>
      <c r="G125" s="86">
        <v>-121956864.08</v>
      </c>
      <c r="H125" s="86">
        <v>-125291218.73</v>
      </c>
      <c r="I125" s="86">
        <v>-137990105.049999</v>
      </c>
      <c r="J125" s="86">
        <v>-125549515.45</v>
      </c>
      <c r="K125" s="86">
        <v>-123044192.8</v>
      </c>
      <c r="L125" s="86">
        <v>-175745618.52000001</v>
      </c>
      <c r="M125" s="86">
        <v>-178244082.69999999</v>
      </c>
      <c r="N125" s="86">
        <v>-171490625.63999999</v>
      </c>
      <c r="O125" s="101">
        <f t="shared" si="2"/>
        <v>-109200460.6646153</v>
      </c>
    </row>
    <row r="126" spans="1:15" x14ac:dyDescent="0.2">
      <c r="A126" s="87" t="s">
        <v>280</v>
      </c>
      <c r="B126" s="86">
        <v>435050867.86000001</v>
      </c>
      <c r="C126" s="86">
        <v>439122662.67000002</v>
      </c>
      <c r="D126" s="86">
        <v>422241929.49000001</v>
      </c>
      <c r="E126" s="86">
        <v>424836209.26999998</v>
      </c>
      <c r="F126" s="86">
        <v>426441495.57999998</v>
      </c>
      <c r="G126" s="86">
        <v>416685419.87</v>
      </c>
      <c r="H126" s="86">
        <v>419315354.06</v>
      </c>
      <c r="I126" s="86">
        <v>435763498.23000002</v>
      </c>
      <c r="J126" s="86">
        <v>393236552.38999999</v>
      </c>
      <c r="K126" s="86">
        <v>393178337.77999997</v>
      </c>
      <c r="L126" s="86">
        <v>390528955.36000001</v>
      </c>
      <c r="M126" s="86">
        <v>370773463.76999998</v>
      </c>
      <c r="N126" s="86">
        <v>369709788.27999997</v>
      </c>
      <c r="O126" s="101">
        <f t="shared" si="2"/>
        <v>410529579.58538461</v>
      </c>
    </row>
    <row r="127" spans="1:15" x14ac:dyDescent="0.2">
      <c r="A127" s="87" t="s">
        <v>281</v>
      </c>
      <c r="B127" s="86">
        <v>0</v>
      </c>
      <c r="C127" s="86">
        <v>0</v>
      </c>
      <c r="D127" s="86">
        <v>50</v>
      </c>
      <c r="E127" s="86">
        <v>-145993.79999999999</v>
      </c>
      <c r="F127" s="86">
        <v>-145993.79999999999</v>
      </c>
      <c r="G127" s="86">
        <v>-145993.79999999999</v>
      </c>
      <c r="H127" s="86">
        <v>0</v>
      </c>
      <c r="I127" s="86">
        <v>0</v>
      </c>
      <c r="J127" s="86">
        <v>3450.23</v>
      </c>
      <c r="K127" s="86">
        <v>12628.23</v>
      </c>
      <c r="L127" s="86">
        <v>0</v>
      </c>
      <c r="M127" s="86">
        <v>0</v>
      </c>
      <c r="N127" s="86">
        <v>0</v>
      </c>
      <c r="O127" s="101">
        <f t="shared" si="2"/>
        <v>-32450.226153846153</v>
      </c>
    </row>
    <row r="128" spans="1:15" x14ac:dyDescent="0.2">
      <c r="A128" s="87" t="s">
        <v>282</v>
      </c>
      <c r="B128" s="86">
        <v>0</v>
      </c>
      <c r="C128" s="86">
        <v>0</v>
      </c>
      <c r="D128" s="86">
        <v>0</v>
      </c>
      <c r="E128" s="86">
        <v>0</v>
      </c>
      <c r="F128" s="86">
        <v>0</v>
      </c>
      <c r="G128" s="86">
        <v>0</v>
      </c>
      <c r="H128" s="86">
        <v>0</v>
      </c>
      <c r="I128" s="86">
        <v>0</v>
      </c>
      <c r="J128" s="86">
        <v>0</v>
      </c>
      <c r="K128" s="86">
        <v>0</v>
      </c>
      <c r="L128" s="86">
        <v>0</v>
      </c>
      <c r="M128" s="86">
        <v>0</v>
      </c>
      <c r="N128" s="86">
        <v>991.98</v>
      </c>
      <c r="O128" s="101">
        <f t="shared" si="2"/>
        <v>76.306153846153848</v>
      </c>
    </row>
    <row r="129" spans="1:16" x14ac:dyDescent="0.2">
      <c r="A129" s="102" t="s">
        <v>283</v>
      </c>
      <c r="B129" s="103">
        <v>-5932440690.6199999</v>
      </c>
      <c r="C129" s="103">
        <v>-6001856582.3800001</v>
      </c>
      <c r="D129" s="103">
        <v>-6043539967.2399998</v>
      </c>
      <c r="E129" s="103">
        <v>-6093485371.4999905</v>
      </c>
      <c r="F129" s="103">
        <v>-6120775686.4799995</v>
      </c>
      <c r="G129" s="103">
        <v>-6226810075.4899902</v>
      </c>
      <c r="H129" s="103">
        <v>-6178696623.7399998</v>
      </c>
      <c r="I129" s="103">
        <v>-6224679539.9799995</v>
      </c>
      <c r="J129" s="103">
        <v>-6284441140.5799999</v>
      </c>
      <c r="K129" s="103">
        <v>-6315510714.7299995</v>
      </c>
      <c r="L129" s="103">
        <v>-6411655111.4599895</v>
      </c>
      <c r="M129" s="103">
        <v>-6390874388.25</v>
      </c>
      <c r="N129" s="103">
        <v>-6435306464.4099998</v>
      </c>
      <c r="O129" s="98">
        <f t="shared" si="2"/>
        <v>-6204620950.5276899</v>
      </c>
      <c r="P129" s="105" t="str">
        <f>MID($A129,10,3)</f>
        <v>108</v>
      </c>
    </row>
    <row r="130" spans="1:16" x14ac:dyDescent="0.2">
      <c r="A130" s="87" t="s">
        <v>284</v>
      </c>
    </row>
    <row r="131" spans="1:16" x14ac:dyDescent="0.2">
      <c r="A131" s="85" t="s">
        <v>285</v>
      </c>
    </row>
    <row r="132" spans="1:16" x14ac:dyDescent="0.2">
      <c r="A132" s="87" t="s">
        <v>286</v>
      </c>
      <c r="B132" s="86">
        <v>-174093139.63</v>
      </c>
      <c r="C132" s="86">
        <v>-177094456.68000001</v>
      </c>
      <c r="D132" s="86">
        <v>-180219065.68000001</v>
      </c>
      <c r="E132" s="86">
        <v>-183404428.38999999</v>
      </c>
      <c r="F132" s="86">
        <v>-186537828.91999999</v>
      </c>
      <c r="G132" s="86">
        <v>-189543170.72</v>
      </c>
      <c r="H132" s="86">
        <v>-192587758.299999</v>
      </c>
      <c r="I132" s="86">
        <v>-195912128.61000001</v>
      </c>
      <c r="J132" s="86">
        <v>-198883124.5</v>
      </c>
      <c r="K132" s="86">
        <v>-201586582.09999901</v>
      </c>
      <c r="L132" s="86">
        <v>-204624024.63999999</v>
      </c>
      <c r="M132" s="86">
        <v>-207766485.019999</v>
      </c>
      <c r="N132" s="86">
        <v>-210915237.47</v>
      </c>
      <c r="O132" s="101">
        <f>AVERAGE(B132:N132)</f>
        <v>-192551340.81999972</v>
      </c>
    </row>
    <row r="133" spans="1:16" x14ac:dyDescent="0.2">
      <c r="A133" s="102" t="s">
        <v>287</v>
      </c>
      <c r="B133" s="103">
        <v>-174093139.63</v>
      </c>
      <c r="C133" s="103">
        <v>-177094456.68000001</v>
      </c>
      <c r="D133" s="103">
        <v>-180219065.68000001</v>
      </c>
      <c r="E133" s="103">
        <v>-183404428.38999999</v>
      </c>
      <c r="F133" s="103">
        <v>-186537828.91999999</v>
      </c>
      <c r="G133" s="103">
        <v>-189543170.72</v>
      </c>
      <c r="H133" s="103">
        <v>-192587758.299999</v>
      </c>
      <c r="I133" s="103">
        <v>-195912128.61000001</v>
      </c>
      <c r="J133" s="103">
        <v>-198883124.5</v>
      </c>
      <c r="K133" s="103">
        <v>-201586582.09999901</v>
      </c>
      <c r="L133" s="103">
        <v>-204624024.63999999</v>
      </c>
      <c r="M133" s="103">
        <v>-207766485.019999</v>
      </c>
      <c r="N133" s="103">
        <v>-210915237.47</v>
      </c>
      <c r="O133" s="98">
        <f>AVERAGE(B133:N133)</f>
        <v>-192551340.81999972</v>
      </c>
      <c r="P133" s="105" t="str">
        <f>MID($A133,10,3)</f>
        <v>111</v>
      </c>
    </row>
    <row r="134" spans="1:16" x14ac:dyDescent="0.2">
      <c r="A134" s="87" t="s">
        <v>288</v>
      </c>
    </row>
    <row r="135" spans="1:16" x14ac:dyDescent="0.2">
      <c r="A135" s="85" t="s">
        <v>289</v>
      </c>
    </row>
    <row r="136" spans="1:16" x14ac:dyDescent="0.2">
      <c r="A136" s="87" t="s">
        <v>290</v>
      </c>
      <c r="B136" s="86">
        <v>20325435.300000001</v>
      </c>
      <c r="C136" s="86">
        <v>20325435.300000001</v>
      </c>
      <c r="D136" s="86">
        <v>20325435.300000001</v>
      </c>
      <c r="E136" s="86">
        <v>20325435.300000001</v>
      </c>
      <c r="F136" s="86">
        <v>20325435.300000001</v>
      </c>
      <c r="G136" s="86">
        <v>20325435.300000001</v>
      </c>
      <c r="H136" s="86">
        <v>20325435.300000001</v>
      </c>
      <c r="I136" s="86">
        <v>20325435.300000001</v>
      </c>
      <c r="J136" s="86">
        <v>20325435.300000001</v>
      </c>
      <c r="K136" s="86">
        <v>20325435.300000001</v>
      </c>
      <c r="L136" s="86">
        <v>20325435.300000001</v>
      </c>
      <c r="M136" s="86">
        <v>20325435.300000001</v>
      </c>
      <c r="N136" s="86">
        <v>20325435.300000001</v>
      </c>
      <c r="O136" s="101">
        <f>AVERAGE(B136:N136)</f>
        <v>20325435.300000004</v>
      </c>
    </row>
    <row r="137" spans="1:16" x14ac:dyDescent="0.2">
      <c r="A137" s="102" t="s">
        <v>291</v>
      </c>
      <c r="B137" s="103">
        <v>20325435.300000001</v>
      </c>
      <c r="C137" s="103">
        <v>20325435.300000001</v>
      </c>
      <c r="D137" s="103">
        <v>20325435.300000001</v>
      </c>
      <c r="E137" s="103">
        <v>20325435.300000001</v>
      </c>
      <c r="F137" s="103">
        <v>20325435.300000001</v>
      </c>
      <c r="G137" s="103">
        <v>20325435.300000001</v>
      </c>
      <c r="H137" s="103">
        <v>20325435.300000001</v>
      </c>
      <c r="I137" s="103">
        <v>20325435.300000001</v>
      </c>
      <c r="J137" s="103">
        <v>20325435.300000001</v>
      </c>
      <c r="K137" s="103">
        <v>20325435.300000001</v>
      </c>
      <c r="L137" s="103">
        <v>20325435.300000001</v>
      </c>
      <c r="M137" s="103">
        <v>20325435.300000001</v>
      </c>
      <c r="N137" s="103">
        <v>20325435.300000001</v>
      </c>
      <c r="O137" s="98">
        <f>AVERAGE(B137:N137)</f>
        <v>20325435.300000004</v>
      </c>
      <c r="P137" s="105" t="str">
        <f>MID($A137,10,3)</f>
        <v>114</v>
      </c>
    </row>
    <row r="138" spans="1:16" x14ac:dyDescent="0.2">
      <c r="A138" s="87" t="s">
        <v>292</v>
      </c>
    </row>
    <row r="139" spans="1:16" x14ac:dyDescent="0.2">
      <c r="A139" s="85" t="s">
        <v>293</v>
      </c>
    </row>
    <row r="140" spans="1:16" x14ac:dyDescent="0.2">
      <c r="A140" s="87" t="s">
        <v>294</v>
      </c>
      <c r="B140" s="86">
        <v>-6371275.9099999899</v>
      </c>
      <c r="C140" s="86">
        <v>-6444637.3799999896</v>
      </c>
      <c r="D140" s="86">
        <v>-6517998.8499999996</v>
      </c>
      <c r="E140" s="86">
        <v>-6591360.3200000003</v>
      </c>
      <c r="F140" s="86">
        <v>-6664721.79</v>
      </c>
      <c r="G140" s="86">
        <v>-6738083.2599999998</v>
      </c>
      <c r="H140" s="86">
        <v>-6811444.7299999902</v>
      </c>
      <c r="I140" s="86">
        <v>-6884806.2000000002</v>
      </c>
      <c r="J140" s="86">
        <v>-6958167.6699999999</v>
      </c>
      <c r="K140" s="86">
        <v>-7031529.1399999997</v>
      </c>
      <c r="L140" s="86">
        <v>-7104890.6099999901</v>
      </c>
      <c r="M140" s="86">
        <v>-7178252.0799999898</v>
      </c>
      <c r="N140" s="86">
        <v>-7251613.5499999998</v>
      </c>
      <c r="O140" s="101">
        <f>AVERAGE(B140:N140)</f>
        <v>-6811444.7299999949</v>
      </c>
    </row>
    <row r="141" spans="1:16" x14ac:dyDescent="0.2">
      <c r="A141" s="102" t="s">
        <v>295</v>
      </c>
      <c r="B141" s="103">
        <v>-6371275.9099999899</v>
      </c>
      <c r="C141" s="103">
        <v>-6444637.3799999896</v>
      </c>
      <c r="D141" s="103">
        <v>-6517998.8499999996</v>
      </c>
      <c r="E141" s="103">
        <v>-6591360.3200000003</v>
      </c>
      <c r="F141" s="103">
        <v>-6664721.79</v>
      </c>
      <c r="G141" s="103">
        <v>-6738083.2599999998</v>
      </c>
      <c r="H141" s="103">
        <v>-6811444.7299999902</v>
      </c>
      <c r="I141" s="103">
        <v>-6884806.2000000002</v>
      </c>
      <c r="J141" s="103">
        <v>-6958167.6699999999</v>
      </c>
      <c r="K141" s="103">
        <v>-7031529.1399999997</v>
      </c>
      <c r="L141" s="103">
        <v>-7104890.6099999901</v>
      </c>
      <c r="M141" s="103">
        <v>-7178252.0799999898</v>
      </c>
      <c r="N141" s="103">
        <v>-7251613.5499999998</v>
      </c>
      <c r="O141" s="98">
        <f>AVERAGE(B141:N141)</f>
        <v>-6811444.7299999949</v>
      </c>
      <c r="P141" s="105" t="str">
        <f>MID($A141,10,3)</f>
        <v>115</v>
      </c>
    </row>
    <row r="142" spans="1:16" x14ac:dyDescent="0.2">
      <c r="A142" s="87" t="s">
        <v>296</v>
      </c>
    </row>
    <row r="143" spans="1:16" x14ac:dyDescent="0.2">
      <c r="A143" s="85" t="s">
        <v>297</v>
      </c>
    </row>
    <row r="144" spans="1:16" x14ac:dyDescent="0.2">
      <c r="A144" s="87" t="s">
        <v>298</v>
      </c>
      <c r="B144" s="86">
        <v>2531240</v>
      </c>
      <c r="C144" s="86">
        <v>2531240</v>
      </c>
      <c r="D144" s="86">
        <v>2531240</v>
      </c>
      <c r="E144" s="86">
        <v>2531240</v>
      </c>
      <c r="F144" s="86">
        <v>2531240</v>
      </c>
      <c r="G144" s="86">
        <v>2531240</v>
      </c>
      <c r="H144" s="86">
        <v>2531240</v>
      </c>
      <c r="I144" s="86">
        <v>2531240</v>
      </c>
      <c r="J144" s="86">
        <v>2531240</v>
      </c>
      <c r="K144" s="86">
        <v>2531240</v>
      </c>
      <c r="L144" s="86">
        <v>2531240</v>
      </c>
      <c r="M144" s="86">
        <v>2531240</v>
      </c>
      <c r="N144" s="86">
        <v>2531240</v>
      </c>
      <c r="O144" s="101">
        <f>AVERAGE(B144:N144)</f>
        <v>2531240</v>
      </c>
    </row>
    <row r="145" spans="1:16" x14ac:dyDescent="0.2">
      <c r="A145" s="102" t="s">
        <v>299</v>
      </c>
      <c r="B145" s="103">
        <v>2531240</v>
      </c>
      <c r="C145" s="103">
        <v>2531240</v>
      </c>
      <c r="D145" s="103">
        <v>2531240</v>
      </c>
      <c r="E145" s="103">
        <v>2531240</v>
      </c>
      <c r="F145" s="103">
        <v>2531240</v>
      </c>
      <c r="G145" s="103">
        <v>2531240</v>
      </c>
      <c r="H145" s="103">
        <v>2531240</v>
      </c>
      <c r="I145" s="103">
        <v>2531240</v>
      </c>
      <c r="J145" s="103">
        <v>2531240</v>
      </c>
      <c r="K145" s="103">
        <v>2531240</v>
      </c>
      <c r="L145" s="103">
        <v>2531240</v>
      </c>
      <c r="M145" s="103">
        <v>2531240</v>
      </c>
      <c r="N145" s="103">
        <v>2531240</v>
      </c>
      <c r="O145" s="98">
        <f>AVERAGE(B145:N145)</f>
        <v>2531240</v>
      </c>
      <c r="P145" s="105" t="str">
        <f>MID($A145,10,3)</f>
        <v>118</v>
      </c>
    </row>
    <row r="146" spans="1:16" x14ac:dyDescent="0.2">
      <c r="A146" s="87" t="s">
        <v>300</v>
      </c>
    </row>
    <row r="147" spans="1:16" x14ac:dyDescent="0.2">
      <c r="A147" s="85" t="s">
        <v>301</v>
      </c>
    </row>
    <row r="148" spans="1:16" x14ac:dyDescent="0.2">
      <c r="A148" s="87" t="s">
        <v>302</v>
      </c>
      <c r="B148" s="86">
        <v>-2446387.2200000002</v>
      </c>
      <c r="C148" s="86">
        <v>-2451736.36</v>
      </c>
      <c r="D148" s="86">
        <v>-2457085.5</v>
      </c>
      <c r="E148" s="86">
        <v>-2462434.64</v>
      </c>
      <c r="F148" s="86">
        <v>-2467783.7799999998</v>
      </c>
      <c r="G148" s="86">
        <v>-2473132.92</v>
      </c>
      <c r="H148" s="86">
        <v>-2478482.06</v>
      </c>
      <c r="I148" s="86">
        <v>-2483831.2000000002</v>
      </c>
      <c r="J148" s="86">
        <v>-2489180.34</v>
      </c>
      <c r="K148" s="86">
        <v>-2494529.48</v>
      </c>
      <c r="L148" s="86">
        <v>-2499878.62</v>
      </c>
      <c r="M148" s="86">
        <v>-2505227.7599999998</v>
      </c>
      <c r="N148" s="86">
        <v>-2510576.9</v>
      </c>
      <c r="O148" s="101">
        <f>AVERAGE(B148:N148)</f>
        <v>-2478482.06</v>
      </c>
    </row>
    <row r="149" spans="1:16" x14ac:dyDescent="0.2">
      <c r="A149" s="102" t="s">
        <v>303</v>
      </c>
      <c r="B149" s="107">
        <v>-2446387.2200000002</v>
      </c>
      <c r="C149" s="107">
        <v>-2451736.36</v>
      </c>
      <c r="D149" s="107">
        <v>-2457085.5</v>
      </c>
      <c r="E149" s="107">
        <v>-2462434.64</v>
      </c>
      <c r="F149" s="107">
        <v>-2467783.7799999998</v>
      </c>
      <c r="G149" s="107">
        <v>-2473132.92</v>
      </c>
      <c r="H149" s="107">
        <v>-2478482.06</v>
      </c>
      <c r="I149" s="107">
        <v>-2483831.2000000002</v>
      </c>
      <c r="J149" s="107">
        <v>-2489180.34</v>
      </c>
      <c r="K149" s="107">
        <v>-2494529.48</v>
      </c>
      <c r="L149" s="107">
        <v>-2499878.62</v>
      </c>
      <c r="M149" s="107">
        <v>-2505227.7599999998</v>
      </c>
      <c r="N149" s="107">
        <v>-2510576.9</v>
      </c>
      <c r="O149" s="98">
        <f>AVERAGE(B149:N149)</f>
        <v>-2478482.06</v>
      </c>
      <c r="P149" s="105" t="str">
        <f>MID($A149,10,3)</f>
        <v>119</v>
      </c>
    </row>
    <row r="150" spans="1:16" x14ac:dyDescent="0.2">
      <c r="A150" s="87" t="s">
        <v>304</v>
      </c>
    </row>
    <row r="151" spans="1:16" x14ac:dyDescent="0.2">
      <c r="A151" s="85" t="s">
        <v>305</v>
      </c>
    </row>
    <row r="152" spans="1:16" x14ac:dyDescent="0.2">
      <c r="A152" s="87" t="s">
        <v>306</v>
      </c>
      <c r="B152" s="86">
        <v>0</v>
      </c>
      <c r="C152" s="86">
        <v>0</v>
      </c>
      <c r="D152" s="86">
        <v>0</v>
      </c>
      <c r="E152" s="86">
        <v>0</v>
      </c>
      <c r="F152" s="86">
        <v>0</v>
      </c>
      <c r="G152" s="86">
        <v>0</v>
      </c>
      <c r="H152" s="86">
        <v>0</v>
      </c>
      <c r="I152" s="86">
        <v>0</v>
      </c>
      <c r="J152" s="86">
        <v>0</v>
      </c>
      <c r="K152" s="86">
        <v>0</v>
      </c>
      <c r="L152" s="86">
        <v>0</v>
      </c>
      <c r="M152" s="86">
        <v>0</v>
      </c>
      <c r="N152" s="86">
        <v>0</v>
      </c>
    </row>
    <row r="153" spans="1:16" x14ac:dyDescent="0.2">
      <c r="A153" s="102" t="s">
        <v>307</v>
      </c>
      <c r="B153" s="103">
        <v>0</v>
      </c>
      <c r="C153" s="103">
        <v>0</v>
      </c>
      <c r="D153" s="103">
        <v>0</v>
      </c>
      <c r="E153" s="103">
        <v>0</v>
      </c>
      <c r="F153" s="103">
        <v>0</v>
      </c>
      <c r="G153" s="103">
        <v>0</v>
      </c>
      <c r="H153" s="103">
        <v>0</v>
      </c>
      <c r="I153" s="103">
        <v>0</v>
      </c>
      <c r="J153" s="103">
        <v>0</v>
      </c>
      <c r="K153" s="103">
        <v>0</v>
      </c>
      <c r="L153" s="103">
        <v>0</v>
      </c>
      <c r="M153" s="103">
        <v>0</v>
      </c>
      <c r="N153" s="103">
        <v>0</v>
      </c>
      <c r="O153" s="104">
        <f>AVERAGE(B153:N153)</f>
        <v>0</v>
      </c>
      <c r="P153" s="105" t="str">
        <f>MID($A153,10,3)</f>
        <v>120</v>
      </c>
    </row>
    <row r="154" spans="1:16" x14ac:dyDescent="0.2">
      <c r="A154" s="87" t="s">
        <v>308</v>
      </c>
    </row>
    <row r="155" spans="1:16" x14ac:dyDescent="0.2">
      <c r="A155" s="85" t="s">
        <v>309</v>
      </c>
    </row>
    <row r="156" spans="1:16" x14ac:dyDescent="0.2">
      <c r="A156" s="87" t="s">
        <v>310</v>
      </c>
      <c r="B156" s="86">
        <v>22280965.949999999</v>
      </c>
      <c r="C156" s="86">
        <v>22280965.949999999</v>
      </c>
      <c r="D156" s="86">
        <v>22280965.949999999</v>
      </c>
      <c r="E156" s="86">
        <v>22280965.949999999</v>
      </c>
      <c r="F156" s="86">
        <v>22280965.949999999</v>
      </c>
      <c r="G156" s="86">
        <v>22280965.949999999</v>
      </c>
      <c r="H156" s="86">
        <v>22280965.949999999</v>
      </c>
      <c r="I156" s="86">
        <v>22280965.949999999</v>
      </c>
      <c r="J156" s="86">
        <v>22280965.949999999</v>
      </c>
      <c r="K156" s="86">
        <v>22280965.949999999</v>
      </c>
      <c r="L156" s="86">
        <v>22215715.949999999</v>
      </c>
      <c r="M156" s="86">
        <v>22215015.949999899</v>
      </c>
      <c r="N156" s="86">
        <v>22215015.949999899</v>
      </c>
      <c r="O156" s="101">
        <f>AVERAGE(B156:N156)</f>
        <v>22265800.5653846</v>
      </c>
    </row>
    <row r="157" spans="1:16" x14ac:dyDescent="0.2">
      <c r="A157" s="87" t="s">
        <v>311</v>
      </c>
      <c r="B157" s="86">
        <v>207852.27</v>
      </c>
      <c r="C157" s="86">
        <v>207852.27</v>
      </c>
      <c r="D157" s="86">
        <v>207852.27</v>
      </c>
      <c r="E157" s="86">
        <v>207852.27</v>
      </c>
      <c r="F157" s="86">
        <v>207852.27</v>
      </c>
      <c r="G157" s="86">
        <v>210562.07</v>
      </c>
      <c r="H157" s="86">
        <v>210562.07</v>
      </c>
      <c r="I157" s="86">
        <v>210562.07</v>
      </c>
      <c r="J157" s="86">
        <v>210562.07</v>
      </c>
      <c r="K157" s="86">
        <v>210562.07</v>
      </c>
      <c r="L157" s="86">
        <v>0</v>
      </c>
      <c r="M157" s="86">
        <v>210562.07</v>
      </c>
      <c r="N157" s="86">
        <v>459776.89</v>
      </c>
      <c r="O157" s="101">
        <f>AVERAGE(B157:N157)</f>
        <v>212493.12769230769</v>
      </c>
    </row>
    <row r="158" spans="1:16" x14ac:dyDescent="0.2">
      <c r="A158" s="87" t="s">
        <v>312</v>
      </c>
      <c r="B158" s="86">
        <v>278986.53000000003</v>
      </c>
      <c r="C158" s="86">
        <v>278986.53000000003</v>
      </c>
      <c r="D158" s="86">
        <v>278986.53000000003</v>
      </c>
      <c r="E158" s="86">
        <v>278986.53000000003</v>
      </c>
      <c r="F158" s="86">
        <v>278986.53000000003</v>
      </c>
      <c r="G158" s="86">
        <v>278986.53000000003</v>
      </c>
      <c r="H158" s="86">
        <v>278986.53000000003</v>
      </c>
      <c r="I158" s="86">
        <v>278986.53000000003</v>
      </c>
      <c r="J158" s="86">
        <v>278986.53000000003</v>
      </c>
      <c r="K158" s="86">
        <v>278986.53000000003</v>
      </c>
      <c r="L158" s="86">
        <v>489548.6</v>
      </c>
      <c r="M158" s="86">
        <v>278986.53000000003</v>
      </c>
      <c r="N158" s="86">
        <v>278986.53000000003</v>
      </c>
      <c r="O158" s="101">
        <f>AVERAGE(B158:N158)</f>
        <v>295183.61230769235</v>
      </c>
    </row>
    <row r="159" spans="1:16" x14ac:dyDescent="0.2">
      <c r="A159" s="102" t="s">
        <v>313</v>
      </c>
      <c r="B159" s="103">
        <v>22767804.749999899</v>
      </c>
      <c r="C159" s="103">
        <v>22767804.749999899</v>
      </c>
      <c r="D159" s="103">
        <v>22767804.749999899</v>
      </c>
      <c r="E159" s="103">
        <v>22767804.749999899</v>
      </c>
      <c r="F159" s="103">
        <v>22767804.749999899</v>
      </c>
      <c r="G159" s="103">
        <v>22770514.5499999</v>
      </c>
      <c r="H159" s="103">
        <v>22770514.5499999</v>
      </c>
      <c r="I159" s="103">
        <v>22770514.5499999</v>
      </c>
      <c r="J159" s="103">
        <v>22770514.5499999</v>
      </c>
      <c r="K159" s="103">
        <v>22770514.5499999</v>
      </c>
      <c r="L159" s="103">
        <v>22705264.5499999</v>
      </c>
      <c r="M159" s="103">
        <v>22704564.5499999</v>
      </c>
      <c r="N159" s="103">
        <v>22953779.3699999</v>
      </c>
      <c r="O159" s="98">
        <f>AVERAGE(B159:N159)</f>
        <v>22773477.305384513</v>
      </c>
      <c r="P159" s="105" t="str">
        <f>MID($A159,10,3)</f>
        <v>121</v>
      </c>
    </row>
    <row r="160" spans="1:16" x14ac:dyDescent="0.2">
      <c r="A160" s="87" t="s">
        <v>314</v>
      </c>
    </row>
    <row r="161" spans="1:16" x14ac:dyDescent="0.2">
      <c r="A161" s="85" t="s">
        <v>315</v>
      </c>
    </row>
    <row r="162" spans="1:16" x14ac:dyDescent="0.2">
      <c r="A162" s="87" t="s">
        <v>316</v>
      </c>
      <c r="B162" s="86">
        <v>-9954168.6699999999</v>
      </c>
      <c r="C162" s="86">
        <v>-9837564.0700000003</v>
      </c>
      <c r="D162" s="86">
        <v>-9882969.0099999998</v>
      </c>
      <c r="E162" s="86">
        <v>-9928373.9399999995</v>
      </c>
      <c r="F162" s="86">
        <v>-9973778.8599999994</v>
      </c>
      <c r="G162" s="86">
        <v>-10019183.810000001</v>
      </c>
      <c r="H162" s="86">
        <v>-10064588.73</v>
      </c>
      <c r="I162" s="86">
        <v>-10109993.67</v>
      </c>
      <c r="J162" s="86">
        <v>-10155398.609999999</v>
      </c>
      <c r="K162" s="86">
        <v>-10200824.68</v>
      </c>
      <c r="L162" s="86">
        <v>-10246229.51</v>
      </c>
      <c r="M162" s="86">
        <v>-10298690.640000001</v>
      </c>
      <c r="N162" s="86">
        <v>-10337117.050000001</v>
      </c>
      <c r="O162" s="101">
        <f>AVERAGE(B162:N162)</f>
        <v>-10077606.250000002</v>
      </c>
    </row>
    <row r="163" spans="1:16" x14ac:dyDescent="0.2">
      <c r="A163" s="87" t="s">
        <v>317</v>
      </c>
      <c r="B163" s="86">
        <v>0</v>
      </c>
      <c r="C163" s="86">
        <v>0</v>
      </c>
      <c r="D163" s="86">
        <v>0</v>
      </c>
      <c r="E163" s="86">
        <v>0</v>
      </c>
      <c r="F163" s="86">
        <v>0</v>
      </c>
      <c r="G163" s="86">
        <v>0</v>
      </c>
      <c r="H163" s="86">
        <v>0</v>
      </c>
      <c r="I163" s="86">
        <v>0</v>
      </c>
      <c r="J163" s="86">
        <v>0</v>
      </c>
      <c r="K163" s="86">
        <v>-25048.85</v>
      </c>
      <c r="L163" s="86">
        <v>-25048.85</v>
      </c>
      <c r="M163" s="86">
        <v>0</v>
      </c>
      <c r="N163" s="86">
        <v>0</v>
      </c>
      <c r="O163" s="101">
        <f>AVERAGE(B163:N163)</f>
        <v>-3853.6692307692306</v>
      </c>
    </row>
    <row r="164" spans="1:16" x14ac:dyDescent="0.2">
      <c r="A164" s="102" t="s">
        <v>318</v>
      </c>
      <c r="B164" s="103">
        <v>-9954168.6699999999</v>
      </c>
      <c r="C164" s="103">
        <v>-9837564.0700000003</v>
      </c>
      <c r="D164" s="103">
        <v>-9882969.0099999998</v>
      </c>
      <c r="E164" s="103">
        <v>-9928373.9399999995</v>
      </c>
      <c r="F164" s="103">
        <v>-9973778.8599999994</v>
      </c>
      <c r="G164" s="103">
        <v>-10019183.810000001</v>
      </c>
      <c r="H164" s="103">
        <v>-10064588.73</v>
      </c>
      <c r="I164" s="103">
        <v>-10109993.67</v>
      </c>
      <c r="J164" s="103">
        <v>-10155398.609999999</v>
      </c>
      <c r="K164" s="103">
        <v>-10225873.529999999</v>
      </c>
      <c r="L164" s="103">
        <v>-10271278.359999999</v>
      </c>
      <c r="M164" s="103">
        <v>-10298690.640000001</v>
      </c>
      <c r="N164" s="103">
        <v>-10337117.050000001</v>
      </c>
      <c r="O164" s="98">
        <f>AVERAGE(B164:N164)</f>
        <v>-10081459.91923077</v>
      </c>
      <c r="P164" s="105" t="str">
        <f>MID($A164,10,3)</f>
        <v>122</v>
      </c>
    </row>
    <row r="165" spans="1:16" x14ac:dyDescent="0.2">
      <c r="A165" s="87" t="s">
        <v>319</v>
      </c>
    </row>
    <row r="166" spans="1:16" x14ac:dyDescent="0.2">
      <c r="A166" s="85" t="s">
        <v>320</v>
      </c>
    </row>
    <row r="167" spans="1:16" x14ac:dyDescent="0.2">
      <c r="A167" s="87" t="s">
        <v>321</v>
      </c>
      <c r="B167" s="86">
        <v>0</v>
      </c>
      <c r="C167" s="86">
        <v>0</v>
      </c>
      <c r="D167" s="86">
        <v>0</v>
      </c>
      <c r="E167" s="86">
        <v>0</v>
      </c>
      <c r="F167" s="86">
        <v>0</v>
      </c>
      <c r="G167" s="86">
        <v>0</v>
      </c>
      <c r="H167" s="86">
        <v>0</v>
      </c>
      <c r="I167" s="86">
        <v>0</v>
      </c>
      <c r="J167" s="86">
        <v>0</v>
      </c>
      <c r="K167" s="86">
        <v>0</v>
      </c>
      <c r="L167" s="86">
        <v>0</v>
      </c>
      <c r="M167" s="86">
        <v>0</v>
      </c>
      <c r="N167" s="86">
        <v>0</v>
      </c>
    </row>
    <row r="168" spans="1:16" x14ac:dyDescent="0.2">
      <c r="A168" s="87" t="s">
        <v>322</v>
      </c>
      <c r="B168" s="86">
        <v>0</v>
      </c>
      <c r="C168" s="86">
        <v>0</v>
      </c>
      <c r="D168" s="86">
        <v>0</v>
      </c>
      <c r="E168" s="86">
        <v>0</v>
      </c>
      <c r="F168" s="86">
        <v>0</v>
      </c>
      <c r="G168" s="86">
        <v>0</v>
      </c>
      <c r="H168" s="86">
        <v>0</v>
      </c>
      <c r="I168" s="86">
        <v>0</v>
      </c>
      <c r="J168" s="86">
        <v>0</v>
      </c>
      <c r="K168" s="86">
        <v>0</v>
      </c>
      <c r="L168" s="86">
        <v>0</v>
      </c>
      <c r="M168" s="86">
        <v>0</v>
      </c>
      <c r="N168" s="86">
        <v>0</v>
      </c>
    </row>
    <row r="169" spans="1:16" x14ac:dyDescent="0.2">
      <c r="A169" s="87" t="s">
        <v>323</v>
      </c>
      <c r="B169" s="86">
        <v>6865159.65999984</v>
      </c>
      <c r="C169" s="86">
        <v>6697563.7600002196</v>
      </c>
      <c r="D169" s="86">
        <v>6697563.7600002196</v>
      </c>
      <c r="E169" s="86">
        <v>6697564.1700000698</v>
      </c>
      <c r="F169" s="86">
        <v>6697564.1700000698</v>
      </c>
      <c r="G169" s="86">
        <v>6697564.1700000698</v>
      </c>
      <c r="H169" s="86">
        <v>6697563.7600002196</v>
      </c>
      <c r="I169" s="86">
        <v>6697564.1700000698</v>
      </c>
      <c r="J169" s="86">
        <v>6697564.1700000698</v>
      </c>
      <c r="K169" s="86">
        <v>6697564.1700000698</v>
      </c>
      <c r="L169" s="86">
        <v>6697564.1700000698</v>
      </c>
      <c r="M169" s="86">
        <v>6697564.1700000698</v>
      </c>
      <c r="N169" s="86">
        <v>6697564.1700000698</v>
      </c>
    </row>
    <row r="170" spans="1:16" x14ac:dyDescent="0.2">
      <c r="A170" s="87" t="s">
        <v>324</v>
      </c>
      <c r="B170" s="86">
        <v>-167595.49000000901</v>
      </c>
      <c r="C170" s="86">
        <v>912.54999999701897</v>
      </c>
      <c r="D170" s="86">
        <v>-47239.849999994003</v>
      </c>
      <c r="E170" s="86">
        <v>-78631.490000009493</v>
      </c>
      <c r="F170" s="86">
        <v>3209.4099999964201</v>
      </c>
      <c r="G170" s="86">
        <v>16610.6399999856</v>
      </c>
      <c r="H170" s="86">
        <v>-587.94999998807896</v>
      </c>
      <c r="I170" s="86">
        <v>31584.560000061902</v>
      </c>
      <c r="J170" s="86">
        <v>67885.8999999761</v>
      </c>
      <c r="K170" s="86">
        <v>4988.1699999570801</v>
      </c>
      <c r="L170" s="86">
        <v>12749.4400000572</v>
      </c>
      <c r="M170" s="86">
        <v>-131260.460000038</v>
      </c>
      <c r="N170" s="86">
        <v>-144446.879999995</v>
      </c>
      <c r="O170" s="101">
        <f>AVERAGE(B170:N170)</f>
        <v>-33217.034615384793</v>
      </c>
    </row>
    <row r="171" spans="1:16" x14ac:dyDescent="0.2">
      <c r="A171" s="87" t="s">
        <v>325</v>
      </c>
      <c r="B171" s="86">
        <v>0</v>
      </c>
      <c r="C171" s="86">
        <v>0</v>
      </c>
      <c r="D171" s="86">
        <v>0</v>
      </c>
      <c r="E171" s="86">
        <v>0</v>
      </c>
      <c r="F171" s="86">
        <v>0</v>
      </c>
      <c r="G171" s="86">
        <v>0</v>
      </c>
      <c r="H171" s="86">
        <v>0</v>
      </c>
      <c r="I171" s="86">
        <v>0</v>
      </c>
      <c r="J171" s="86">
        <v>0</v>
      </c>
      <c r="K171" s="86">
        <v>0</v>
      </c>
      <c r="L171" s="86">
        <v>0</v>
      </c>
      <c r="M171" s="86">
        <v>0</v>
      </c>
      <c r="N171" s="86">
        <v>0</v>
      </c>
      <c r="O171" s="101">
        <f>AVERAGE(B171:N171)</f>
        <v>0</v>
      </c>
    </row>
    <row r="172" spans="1:16" x14ac:dyDescent="0.2">
      <c r="A172" s="87" t="s">
        <v>326</v>
      </c>
      <c r="B172" s="86">
        <v>0</v>
      </c>
      <c r="C172" s="86">
        <v>0</v>
      </c>
      <c r="D172" s="86">
        <v>0</v>
      </c>
      <c r="E172" s="86">
        <v>0</v>
      </c>
      <c r="F172" s="86">
        <v>0</v>
      </c>
      <c r="G172" s="86">
        <v>0</v>
      </c>
      <c r="H172" s="86">
        <v>0</v>
      </c>
      <c r="I172" s="86">
        <v>0</v>
      </c>
      <c r="J172" s="86">
        <v>0</v>
      </c>
      <c r="K172" s="86">
        <v>0</v>
      </c>
      <c r="L172" s="86">
        <v>0</v>
      </c>
      <c r="M172" s="86">
        <v>0</v>
      </c>
      <c r="N172" s="86">
        <v>0</v>
      </c>
      <c r="O172" s="97">
        <f>AVERAGE(B172:N172)</f>
        <v>0</v>
      </c>
      <c r="P172" s="99"/>
    </row>
    <row r="173" spans="1:16" x14ac:dyDescent="0.2">
      <c r="A173" s="102" t="s">
        <v>327</v>
      </c>
      <c r="B173" s="107">
        <v>6697564.1699998304</v>
      </c>
      <c r="C173" s="107">
        <v>6698476.3100002203</v>
      </c>
      <c r="D173" s="107">
        <v>6650323.9100002302</v>
      </c>
      <c r="E173" s="107">
        <v>6618932.6800000602</v>
      </c>
      <c r="F173" s="107">
        <v>6700773.5800000699</v>
      </c>
      <c r="G173" s="107">
        <v>6714174.8100000601</v>
      </c>
      <c r="H173" s="107">
        <v>6696975.8100002399</v>
      </c>
      <c r="I173" s="107">
        <v>6729148.7300001299</v>
      </c>
      <c r="J173" s="107">
        <v>6765450.0700000497</v>
      </c>
      <c r="K173" s="107">
        <v>6702552.3400000297</v>
      </c>
      <c r="L173" s="107">
        <v>6710313.6100001298</v>
      </c>
      <c r="M173" s="107">
        <v>6566303.7100000298</v>
      </c>
      <c r="N173" s="107">
        <v>6553117.2900000801</v>
      </c>
      <c r="O173" s="98">
        <f>AVERAGE(B173:N173)</f>
        <v>6677239.0015385505</v>
      </c>
      <c r="P173" s="105" t="str">
        <f>MID($A173,10,3)</f>
        <v>123</v>
      </c>
    </row>
    <row r="174" spans="1:16" x14ac:dyDescent="0.2">
      <c r="A174" s="87" t="s">
        <v>328</v>
      </c>
    </row>
    <row r="175" spans="1:16" x14ac:dyDescent="0.2">
      <c r="A175" s="85" t="s">
        <v>329</v>
      </c>
      <c r="O175" s="101"/>
    </row>
    <row r="176" spans="1:16" x14ac:dyDescent="0.2">
      <c r="A176" s="87" t="s">
        <v>330</v>
      </c>
      <c r="B176" s="86">
        <v>0</v>
      </c>
      <c r="C176" s="86">
        <v>0</v>
      </c>
      <c r="D176" s="86">
        <v>0</v>
      </c>
      <c r="E176" s="86">
        <v>0</v>
      </c>
      <c r="F176" s="86">
        <v>0</v>
      </c>
      <c r="G176" s="86">
        <v>0</v>
      </c>
      <c r="H176" s="86">
        <v>0</v>
      </c>
      <c r="I176" s="86">
        <v>0</v>
      </c>
      <c r="J176" s="86">
        <v>0</v>
      </c>
      <c r="K176" s="86">
        <v>0</v>
      </c>
      <c r="L176" s="86">
        <v>0</v>
      </c>
      <c r="M176" s="86">
        <v>0</v>
      </c>
      <c r="N176" s="86">
        <v>0</v>
      </c>
      <c r="O176" s="101">
        <f>AVERAGE(B176:N176)</f>
        <v>0</v>
      </c>
    </row>
    <row r="177" spans="1:16" x14ac:dyDescent="0.2">
      <c r="A177" s="87" t="s">
        <v>331</v>
      </c>
      <c r="B177" s="86">
        <v>764923.18</v>
      </c>
      <c r="C177" s="86">
        <v>764084.19</v>
      </c>
      <c r="D177" s="86">
        <v>764084.19</v>
      </c>
      <c r="E177" s="86">
        <v>1376644.18</v>
      </c>
      <c r="F177" s="86">
        <v>1376644.18</v>
      </c>
      <c r="G177" s="86">
        <v>1364757.86</v>
      </c>
      <c r="H177" s="86">
        <v>1364757.86</v>
      </c>
      <c r="I177" s="86">
        <v>1364757.86</v>
      </c>
      <c r="J177" s="86">
        <v>1363711.02</v>
      </c>
      <c r="K177" s="86">
        <v>1363711.02</v>
      </c>
      <c r="L177" s="86">
        <v>1363711.02</v>
      </c>
      <c r="M177" s="86">
        <v>1362872.04</v>
      </c>
      <c r="N177" s="86">
        <v>1362872.04</v>
      </c>
      <c r="O177" s="101">
        <f>AVERAGE(B177:N177)</f>
        <v>1227502.3569230768</v>
      </c>
    </row>
    <row r="178" spans="1:16" x14ac:dyDescent="0.2">
      <c r="A178" s="87" t="s">
        <v>332</v>
      </c>
      <c r="B178" s="86">
        <v>0</v>
      </c>
      <c r="C178" s="86">
        <v>0</v>
      </c>
      <c r="D178" s="86">
        <v>0</v>
      </c>
      <c r="E178" s="86">
        <v>0</v>
      </c>
      <c r="F178" s="86">
        <v>0</v>
      </c>
      <c r="G178" s="86">
        <v>0</v>
      </c>
      <c r="H178" s="86">
        <v>0</v>
      </c>
      <c r="I178" s="86">
        <v>0</v>
      </c>
      <c r="J178" s="86">
        <v>0</v>
      </c>
      <c r="K178" s="86">
        <v>0</v>
      </c>
      <c r="L178" s="86">
        <v>0</v>
      </c>
      <c r="M178" s="86">
        <v>0</v>
      </c>
      <c r="N178" s="86">
        <v>0</v>
      </c>
      <c r="O178" s="101">
        <f>AVERAGE(B178:N178)</f>
        <v>0</v>
      </c>
    </row>
    <row r="179" spans="1:16" x14ac:dyDescent="0.2">
      <c r="A179" s="102" t="s">
        <v>333</v>
      </c>
      <c r="B179" s="103">
        <v>764923.18</v>
      </c>
      <c r="C179" s="103">
        <v>764084.19</v>
      </c>
      <c r="D179" s="103">
        <v>764084.19</v>
      </c>
      <c r="E179" s="103">
        <v>1376644.18</v>
      </c>
      <c r="F179" s="103">
        <v>1376644.18</v>
      </c>
      <c r="G179" s="103">
        <v>1364757.86</v>
      </c>
      <c r="H179" s="103">
        <v>1364757.86</v>
      </c>
      <c r="I179" s="103">
        <v>1364757.86</v>
      </c>
      <c r="J179" s="103">
        <v>1363711.02</v>
      </c>
      <c r="K179" s="103">
        <v>1363711.02</v>
      </c>
      <c r="L179" s="103">
        <v>1363711.02</v>
      </c>
      <c r="M179" s="103">
        <v>1362872.04</v>
      </c>
      <c r="N179" s="103">
        <v>1362872.04</v>
      </c>
      <c r="O179" s="98">
        <f>AVERAGE(B179:N179)</f>
        <v>1227502.3569230768</v>
      </c>
      <c r="P179" s="105" t="str">
        <f>MID($A179,10,3)</f>
        <v>124</v>
      </c>
    </row>
    <row r="180" spans="1:16" x14ac:dyDescent="0.2">
      <c r="A180" s="87" t="s">
        <v>334</v>
      </c>
      <c r="O180" s="101"/>
    </row>
    <row r="181" spans="1:16" x14ac:dyDescent="0.2">
      <c r="A181" s="85" t="s">
        <v>335</v>
      </c>
      <c r="O181" s="101"/>
    </row>
    <row r="182" spans="1:16" x14ac:dyDescent="0.2">
      <c r="A182" s="87" t="s">
        <v>336</v>
      </c>
      <c r="B182" s="86">
        <v>0</v>
      </c>
      <c r="C182" s="86">
        <v>0</v>
      </c>
      <c r="D182" s="86">
        <v>0</v>
      </c>
      <c r="E182" s="86">
        <v>0</v>
      </c>
      <c r="F182" s="86">
        <v>0</v>
      </c>
      <c r="G182" s="86">
        <v>0</v>
      </c>
      <c r="H182" s="86">
        <v>0</v>
      </c>
      <c r="I182" s="86">
        <v>0</v>
      </c>
      <c r="J182" s="86">
        <v>0</v>
      </c>
      <c r="K182" s="86">
        <v>0</v>
      </c>
      <c r="L182" s="86">
        <v>0</v>
      </c>
      <c r="M182" s="86">
        <v>0</v>
      </c>
      <c r="N182" s="86">
        <v>0</v>
      </c>
      <c r="O182" s="97">
        <f>AVERAGE(B182:N182)</f>
        <v>0</v>
      </c>
      <c r="P182" s="99"/>
    </row>
    <row r="183" spans="1:16" x14ac:dyDescent="0.2">
      <c r="A183" s="87" t="s">
        <v>337</v>
      </c>
      <c r="B183" s="86">
        <v>26939902.48</v>
      </c>
      <c r="C183" s="86">
        <v>26939902.48</v>
      </c>
      <c r="D183" s="86">
        <v>26939902.48</v>
      </c>
      <c r="E183" s="86">
        <v>26160724.559999999</v>
      </c>
      <c r="F183" s="86">
        <v>26160724.559999999</v>
      </c>
      <c r="G183" s="86">
        <v>26160724.559999999</v>
      </c>
      <c r="H183" s="86">
        <v>25178979.989999998</v>
      </c>
      <c r="I183" s="86">
        <v>25178979.989999998</v>
      </c>
      <c r="J183" s="86">
        <v>25178979.989999998</v>
      </c>
      <c r="K183" s="86">
        <v>24817106.699999999</v>
      </c>
      <c r="L183" s="86">
        <v>24817106.699999999</v>
      </c>
      <c r="M183" s="86">
        <v>24817106.699999999</v>
      </c>
      <c r="N183" s="86">
        <v>24950157.170000002</v>
      </c>
    </row>
    <row r="184" spans="1:16" x14ac:dyDescent="0.2">
      <c r="A184" s="87" t="s">
        <v>338</v>
      </c>
      <c r="B184" s="86">
        <v>0</v>
      </c>
      <c r="C184" s="86">
        <v>2617748</v>
      </c>
      <c r="D184" s="86">
        <v>0</v>
      </c>
      <c r="E184" s="86">
        <v>0</v>
      </c>
      <c r="F184" s="86">
        <v>0</v>
      </c>
      <c r="G184" s="86">
        <v>0</v>
      </c>
      <c r="H184" s="86">
        <v>0</v>
      </c>
      <c r="I184" s="86">
        <v>0</v>
      </c>
      <c r="J184" s="86">
        <v>0</v>
      </c>
      <c r="K184" s="86">
        <v>11054635.35</v>
      </c>
      <c r="L184" s="86">
        <v>10707401.35</v>
      </c>
      <c r="M184" s="86">
        <v>10360167.35</v>
      </c>
      <c r="N184" s="86">
        <v>18939905.02</v>
      </c>
    </row>
    <row r="185" spans="1:16" x14ac:dyDescent="0.2">
      <c r="A185" s="87" t="s">
        <v>339</v>
      </c>
      <c r="B185" s="86">
        <v>218376209.91999999</v>
      </c>
      <c r="C185" s="86">
        <v>218376209.91999999</v>
      </c>
      <c r="D185" s="86">
        <v>223389357.91999999</v>
      </c>
      <c r="E185" s="86">
        <v>225895931.91999999</v>
      </c>
      <c r="F185" s="86">
        <v>228402505.91999999</v>
      </c>
      <c r="G185" s="86">
        <v>230909079.91999999</v>
      </c>
      <c r="H185" s="86">
        <v>233415653.91999999</v>
      </c>
      <c r="I185" s="86">
        <v>235922227.91999999</v>
      </c>
      <c r="J185" s="86">
        <v>238428801.91999999</v>
      </c>
      <c r="K185" s="86">
        <v>240935375.91999999</v>
      </c>
      <c r="L185" s="86">
        <v>243441949.91999999</v>
      </c>
      <c r="M185" s="86">
        <v>245948523.91999999</v>
      </c>
      <c r="N185" s="86">
        <v>196687699.03999999</v>
      </c>
      <c r="O185" s="101">
        <f t="shared" ref="O185:O195" si="3">AVERAGE(B185:N185)</f>
        <v>229240732.92923081</v>
      </c>
    </row>
    <row r="186" spans="1:16" x14ac:dyDescent="0.2">
      <c r="A186" s="87" t="s">
        <v>340</v>
      </c>
      <c r="B186" s="86">
        <v>0</v>
      </c>
      <c r="C186" s="86">
        <v>0</v>
      </c>
      <c r="D186" s="86">
        <v>0</v>
      </c>
      <c r="E186" s="86">
        <v>0</v>
      </c>
      <c r="F186" s="86">
        <v>0</v>
      </c>
      <c r="G186" s="86">
        <v>0</v>
      </c>
      <c r="H186" s="86">
        <v>0</v>
      </c>
      <c r="I186" s="86">
        <v>0</v>
      </c>
      <c r="J186" s="86">
        <v>0</v>
      </c>
      <c r="K186" s="86">
        <v>0</v>
      </c>
      <c r="L186" s="86">
        <v>0</v>
      </c>
      <c r="M186" s="86">
        <v>0</v>
      </c>
      <c r="N186" s="86">
        <v>0</v>
      </c>
      <c r="O186" s="101">
        <f t="shared" si="3"/>
        <v>0</v>
      </c>
    </row>
    <row r="187" spans="1:16" x14ac:dyDescent="0.2">
      <c r="A187" s="87" t="s">
        <v>341</v>
      </c>
      <c r="B187" s="86">
        <v>53225010.829999998</v>
      </c>
      <c r="C187" s="86">
        <v>53650905.119999997</v>
      </c>
      <c r="D187" s="86">
        <v>51416983.799999997</v>
      </c>
      <c r="E187" s="86">
        <v>50658971.340000004</v>
      </c>
      <c r="F187" s="86">
        <v>49166126.399999999</v>
      </c>
      <c r="G187" s="86">
        <v>46045058.729999997</v>
      </c>
      <c r="H187" s="86">
        <v>46061351.210000001</v>
      </c>
      <c r="I187" s="86">
        <v>45091954.539999999</v>
      </c>
      <c r="J187" s="86">
        <v>45350816.109999999</v>
      </c>
      <c r="K187" s="86">
        <v>44600788.030000001</v>
      </c>
      <c r="L187" s="86">
        <v>41874239.130000003</v>
      </c>
      <c r="M187" s="86">
        <v>42209045.009999998</v>
      </c>
      <c r="N187" s="86">
        <v>43765394.359999999</v>
      </c>
      <c r="O187" s="101">
        <f t="shared" si="3"/>
        <v>47162818.816153847</v>
      </c>
    </row>
    <row r="188" spans="1:16" x14ac:dyDescent="0.2">
      <c r="A188" s="87" t="s">
        <v>342</v>
      </c>
      <c r="B188" s="86">
        <v>101401543.66</v>
      </c>
      <c r="C188" s="86">
        <v>101394777.03</v>
      </c>
      <c r="D188" s="86">
        <v>94568764.689999998</v>
      </c>
      <c r="E188" s="86">
        <v>94072643.659999996</v>
      </c>
      <c r="F188" s="86">
        <v>94081151.719999999</v>
      </c>
      <c r="G188" s="86">
        <v>82881060.260000005</v>
      </c>
      <c r="H188" s="86">
        <v>75939370.079999998</v>
      </c>
      <c r="I188" s="86">
        <v>75859485.010000005</v>
      </c>
      <c r="J188" s="86">
        <v>85196269.620000005</v>
      </c>
      <c r="K188" s="86">
        <v>70382596.829999998</v>
      </c>
      <c r="L188" s="86">
        <v>70381470.430000007</v>
      </c>
      <c r="M188" s="86">
        <v>77236929.189999998</v>
      </c>
      <c r="N188" s="86">
        <v>77675184.819999993</v>
      </c>
      <c r="O188" s="101">
        <f t="shared" si="3"/>
        <v>84697788.230769232</v>
      </c>
    </row>
    <row r="189" spans="1:16" x14ac:dyDescent="0.2">
      <c r="A189" s="87" t="s">
        <v>343</v>
      </c>
      <c r="B189" s="86">
        <v>22419083.43</v>
      </c>
      <c r="C189" s="86">
        <v>21988144.859999999</v>
      </c>
      <c r="D189" s="86">
        <v>21484254.789999999</v>
      </c>
      <c r="E189" s="86">
        <v>21451309.620000001</v>
      </c>
      <c r="F189" s="86">
        <v>21451398.09</v>
      </c>
      <c r="G189" s="86">
        <v>21425970.120000001</v>
      </c>
      <c r="H189" s="86">
        <v>21481388.57</v>
      </c>
      <c r="I189" s="86">
        <v>21438470.489999998</v>
      </c>
      <c r="J189" s="86">
        <v>21397969.899999999</v>
      </c>
      <c r="K189" s="86">
        <v>21380831.609999999</v>
      </c>
      <c r="L189" s="86">
        <v>21241192.149999999</v>
      </c>
      <c r="M189" s="86">
        <v>21264445.859999999</v>
      </c>
      <c r="N189" s="86">
        <v>21099551.25</v>
      </c>
      <c r="O189" s="101">
        <f t="shared" si="3"/>
        <v>21501846.98</v>
      </c>
    </row>
    <row r="190" spans="1:16" x14ac:dyDescent="0.2">
      <c r="A190" s="87" t="s">
        <v>344</v>
      </c>
      <c r="B190" s="86">
        <v>135293.62</v>
      </c>
      <c r="C190" s="86">
        <v>135293.60999999999</v>
      </c>
      <c r="D190" s="86">
        <v>-288447.55</v>
      </c>
      <c r="E190" s="86">
        <v>-1035203.36</v>
      </c>
      <c r="F190" s="86">
        <v>-1035203.35</v>
      </c>
      <c r="G190" s="86">
        <v>-1677582.26</v>
      </c>
      <c r="H190" s="86">
        <v>-1818494.42</v>
      </c>
      <c r="I190" s="86">
        <v>-1818494.42</v>
      </c>
      <c r="J190" s="86">
        <v>-1443838.71</v>
      </c>
      <c r="K190" s="86">
        <v>-2737310.71</v>
      </c>
      <c r="L190" s="86">
        <v>-2737310.71</v>
      </c>
      <c r="M190" s="86">
        <v>-3042817.99</v>
      </c>
      <c r="N190" s="86">
        <v>-2679992.0299999998</v>
      </c>
      <c r="O190" s="101">
        <f t="shared" si="3"/>
        <v>-1541854.4830769231</v>
      </c>
    </row>
    <row r="191" spans="1:16" x14ac:dyDescent="0.2">
      <c r="A191" s="87" t="s">
        <v>345</v>
      </c>
      <c r="B191" s="86">
        <v>0</v>
      </c>
      <c r="C191" s="86">
        <v>0</v>
      </c>
      <c r="D191" s="86">
        <v>0</v>
      </c>
      <c r="E191" s="86">
        <v>0</v>
      </c>
      <c r="F191" s="86">
        <v>0</v>
      </c>
      <c r="G191" s="86">
        <v>0</v>
      </c>
      <c r="H191" s="86">
        <v>0</v>
      </c>
      <c r="I191" s="86">
        <v>0</v>
      </c>
      <c r="J191" s="86">
        <v>0</v>
      </c>
      <c r="K191" s="86">
        <v>0</v>
      </c>
      <c r="L191" s="86">
        <v>0</v>
      </c>
      <c r="M191" s="86">
        <v>0</v>
      </c>
      <c r="N191" s="86">
        <v>0</v>
      </c>
      <c r="O191" s="101">
        <f t="shared" si="3"/>
        <v>0</v>
      </c>
    </row>
    <row r="192" spans="1:16" x14ac:dyDescent="0.2">
      <c r="A192" s="87" t="s">
        <v>346</v>
      </c>
      <c r="B192" s="86">
        <v>-5893154.1399999997</v>
      </c>
      <c r="C192" s="86">
        <v>-5893154.1399999997</v>
      </c>
      <c r="D192" s="86">
        <v>-8688226.0800000001</v>
      </c>
      <c r="E192" s="86">
        <v>-14674488.859999999</v>
      </c>
      <c r="F192" s="86">
        <v>-14674488.859999999</v>
      </c>
      <c r="G192" s="86">
        <v>-16948177.739999998</v>
      </c>
      <c r="H192" s="86">
        <v>-16918621.41</v>
      </c>
      <c r="I192" s="86">
        <v>-16918621.41</v>
      </c>
      <c r="J192" s="86">
        <v>-15467953.75</v>
      </c>
      <c r="K192" s="86">
        <v>-21554345.449999999</v>
      </c>
      <c r="L192" s="86">
        <v>-21554345.449999999</v>
      </c>
      <c r="M192" s="86">
        <v>-21950657.370000001</v>
      </c>
      <c r="N192" s="86">
        <v>-19415104.27</v>
      </c>
      <c r="O192" s="101">
        <f t="shared" si="3"/>
        <v>-15427026.07153846</v>
      </c>
    </row>
    <row r="193" spans="1:16" x14ac:dyDescent="0.2">
      <c r="A193" s="87" t="s">
        <v>347</v>
      </c>
      <c r="B193" s="86">
        <v>377038858.09999901</v>
      </c>
      <c r="C193" s="86">
        <v>371455319.299999</v>
      </c>
      <c r="D193" s="86">
        <v>362639903.19999999</v>
      </c>
      <c r="E193" s="86">
        <v>357607645.95999902</v>
      </c>
      <c r="F193" s="86">
        <v>357607645.95999902</v>
      </c>
      <c r="G193" s="86">
        <v>343462364.95999998</v>
      </c>
      <c r="H193" s="86">
        <v>336601032.61000001</v>
      </c>
      <c r="I193" s="86">
        <v>326679213.28999901</v>
      </c>
      <c r="J193" s="86">
        <v>323945708.83999902</v>
      </c>
      <c r="K193" s="86">
        <v>315750114.69999897</v>
      </c>
      <c r="L193" s="86">
        <v>308609830.63999897</v>
      </c>
      <c r="M193" s="86">
        <v>308720626.20999998</v>
      </c>
      <c r="N193" s="86">
        <v>293033167.13999999</v>
      </c>
      <c r="O193" s="101">
        <f t="shared" si="3"/>
        <v>337165494.68538404</v>
      </c>
    </row>
    <row r="194" spans="1:16" x14ac:dyDescent="0.2">
      <c r="A194" s="87" t="s">
        <v>348</v>
      </c>
      <c r="B194" s="86">
        <v>57731510.769999899</v>
      </c>
      <c r="C194" s="86">
        <v>57711665.4099999</v>
      </c>
      <c r="D194" s="86">
        <v>57013060.759999901</v>
      </c>
      <c r="E194" s="86">
        <v>56406318.229999997</v>
      </c>
      <c r="F194" s="86">
        <v>56396563.210000001</v>
      </c>
      <c r="G194" s="86">
        <v>56566070.240000002</v>
      </c>
      <c r="H194" s="86">
        <v>55106652.799999997</v>
      </c>
      <c r="I194" s="86">
        <v>55195747.659999996</v>
      </c>
      <c r="J194" s="86">
        <v>55167311.25</v>
      </c>
      <c r="K194" s="86">
        <v>54923913.169999897</v>
      </c>
      <c r="L194" s="86">
        <v>54930860.3699999</v>
      </c>
      <c r="M194" s="86">
        <v>54949192.469999999</v>
      </c>
      <c r="N194" s="86">
        <v>54581492.939999998</v>
      </c>
      <c r="O194" s="101">
        <f t="shared" si="3"/>
        <v>55898489.175384574</v>
      </c>
    </row>
    <row r="195" spans="1:16" x14ac:dyDescent="0.2">
      <c r="A195" s="102" t="s">
        <v>349</v>
      </c>
      <c r="B195" s="103">
        <v>851374258.669999</v>
      </c>
      <c r="C195" s="103">
        <v>848376811.58999896</v>
      </c>
      <c r="D195" s="103">
        <v>828475554.00999999</v>
      </c>
      <c r="E195" s="103">
        <v>816543853.06999898</v>
      </c>
      <c r="F195" s="103">
        <v>817556423.64999998</v>
      </c>
      <c r="G195" s="103">
        <v>788824568.78999996</v>
      </c>
      <c r="H195" s="103">
        <v>775047313.34999895</v>
      </c>
      <c r="I195" s="103">
        <v>766628963.06999898</v>
      </c>
      <c r="J195" s="103">
        <v>777754065.16999996</v>
      </c>
      <c r="K195" s="103">
        <v>759553706.14999902</v>
      </c>
      <c r="L195" s="103">
        <v>751712394.52999997</v>
      </c>
      <c r="M195" s="103">
        <v>760512561.35000002</v>
      </c>
      <c r="N195" s="103">
        <v>708637455.43999898</v>
      </c>
      <c r="O195" s="98">
        <f t="shared" si="3"/>
        <v>788538302.21846092</v>
      </c>
      <c r="P195" s="105" t="str">
        <f>MID($A195,10,3)</f>
        <v>128</v>
      </c>
    </row>
    <row r="196" spans="1:16" x14ac:dyDescent="0.2">
      <c r="A196" s="87" t="s">
        <v>350</v>
      </c>
    </row>
    <row r="197" spans="1:16" x14ac:dyDescent="0.2">
      <c r="A197" s="85" t="s">
        <v>351</v>
      </c>
    </row>
    <row r="198" spans="1:16" x14ac:dyDescent="0.2">
      <c r="A198" s="87" t="s">
        <v>352</v>
      </c>
      <c r="B198" s="86">
        <v>-6132295.3200000003</v>
      </c>
      <c r="C198" s="86">
        <v>-1867332.36</v>
      </c>
      <c r="D198" s="86">
        <v>-1663024.1</v>
      </c>
      <c r="E198" s="86">
        <v>-1443826.35</v>
      </c>
      <c r="F198" s="86">
        <v>-1781188.79</v>
      </c>
      <c r="G198" s="86">
        <v>-2241007.23</v>
      </c>
      <c r="H198" s="86">
        <v>-2197233.6800000002</v>
      </c>
      <c r="I198" s="86">
        <v>-3089314.51</v>
      </c>
      <c r="J198" s="86">
        <v>-2331050.94</v>
      </c>
      <c r="K198" s="86">
        <v>-2720715.1</v>
      </c>
      <c r="L198" s="86">
        <v>-3164017.92</v>
      </c>
      <c r="M198" s="86">
        <v>-105897474.61</v>
      </c>
      <c r="N198" s="86">
        <v>-4535110.6900000004</v>
      </c>
      <c r="O198" s="101">
        <f t="shared" ref="O198:O213" si="4">AVERAGE(B198:N198)</f>
        <v>-10697199.353846153</v>
      </c>
    </row>
    <row r="199" spans="1:16" x14ac:dyDescent="0.2">
      <c r="A199" s="87" t="s">
        <v>353</v>
      </c>
      <c r="B199" s="86">
        <v>23679454.850000001</v>
      </c>
      <c r="C199" s="86">
        <v>23758066.57</v>
      </c>
      <c r="D199" s="86">
        <v>10646643.460000001</v>
      </c>
      <c r="E199" s="86">
        <v>30542503.949999999</v>
      </c>
      <c r="F199" s="86">
        <v>25610851.949999999</v>
      </c>
      <c r="G199" s="86">
        <v>22129777.800000001</v>
      </c>
      <c r="H199" s="86">
        <v>2526754.88</v>
      </c>
      <c r="I199" s="86">
        <v>43975605.159999996</v>
      </c>
      <c r="J199" s="86">
        <v>15664607.15</v>
      </c>
      <c r="K199" s="86">
        <v>32758179.940000001</v>
      </c>
      <c r="L199" s="86">
        <v>13945746.960000001</v>
      </c>
      <c r="M199" s="86">
        <v>127439050.17</v>
      </c>
      <c r="N199" s="86">
        <v>42285014.210000001</v>
      </c>
      <c r="O199" s="101">
        <f t="shared" si="4"/>
        <v>31920173.61923077</v>
      </c>
    </row>
    <row r="200" spans="1:16" x14ac:dyDescent="0.2">
      <c r="A200" s="87" t="s">
        <v>354</v>
      </c>
      <c r="B200" s="86">
        <v>0</v>
      </c>
      <c r="C200" s="86">
        <v>0</v>
      </c>
      <c r="D200" s="86">
        <v>0</v>
      </c>
      <c r="E200" s="86">
        <v>0</v>
      </c>
      <c r="F200" s="86">
        <v>125</v>
      </c>
      <c r="G200" s="86">
        <v>125</v>
      </c>
      <c r="H200" s="86">
        <v>125</v>
      </c>
      <c r="I200" s="86">
        <v>0</v>
      </c>
      <c r="J200" s="86">
        <v>0</v>
      </c>
      <c r="K200" s="86">
        <v>0</v>
      </c>
      <c r="L200" s="86">
        <v>0</v>
      </c>
      <c r="M200" s="86">
        <v>0</v>
      </c>
      <c r="N200" s="86">
        <v>0</v>
      </c>
      <c r="O200" s="101">
        <f t="shared" si="4"/>
        <v>28.846153846153847</v>
      </c>
    </row>
    <row r="201" spans="1:16" x14ac:dyDescent="0.2">
      <c r="A201" s="87" t="s">
        <v>355</v>
      </c>
      <c r="B201" s="86">
        <v>0</v>
      </c>
      <c r="C201" s="86">
        <v>0</v>
      </c>
      <c r="D201" s="86">
        <v>0</v>
      </c>
      <c r="E201" s="86">
        <v>-17683.73</v>
      </c>
      <c r="F201" s="86">
        <v>-17683.73</v>
      </c>
      <c r="G201" s="86">
        <v>-17683.73</v>
      </c>
      <c r="H201" s="86">
        <v>0</v>
      </c>
      <c r="I201" s="86">
        <v>0</v>
      </c>
      <c r="J201" s="86">
        <v>0</v>
      </c>
      <c r="K201" s="86">
        <v>0</v>
      </c>
      <c r="L201" s="86">
        <v>0</v>
      </c>
      <c r="M201" s="86">
        <v>0</v>
      </c>
      <c r="N201" s="86">
        <v>0</v>
      </c>
      <c r="O201" s="101">
        <f t="shared" si="4"/>
        <v>-4080.8607692307696</v>
      </c>
    </row>
    <row r="202" spans="1:16" x14ac:dyDescent="0.2">
      <c r="A202" s="87" t="s">
        <v>356</v>
      </c>
      <c r="B202" s="86">
        <v>12798434.67</v>
      </c>
      <c r="C202" s="86">
        <v>14227892.210000001</v>
      </c>
      <c r="D202" s="86">
        <v>21225096.890000001</v>
      </c>
      <c r="E202" s="86">
        <v>-9861733.3200000003</v>
      </c>
      <c r="F202" s="86">
        <v>-4501782.5199999996</v>
      </c>
      <c r="G202" s="86">
        <v>-3342109.66</v>
      </c>
      <c r="H202" s="86">
        <v>10364381.84</v>
      </c>
      <c r="I202" s="86">
        <v>11164663.82</v>
      </c>
      <c r="J202" s="86">
        <v>13254888.51</v>
      </c>
      <c r="K202" s="86">
        <v>9642040.6999999993</v>
      </c>
      <c r="L202" s="86">
        <v>8800483.2599999998</v>
      </c>
      <c r="M202" s="86">
        <v>11133447.039999999</v>
      </c>
      <c r="N202" s="86">
        <v>11454829.050000001</v>
      </c>
      <c r="O202" s="101">
        <f t="shared" si="4"/>
        <v>8181579.4223076915</v>
      </c>
    </row>
    <row r="203" spans="1:16" x14ac:dyDescent="0.2">
      <c r="A203" s="87" t="s">
        <v>357</v>
      </c>
      <c r="B203" s="86">
        <v>63242.27</v>
      </c>
      <c r="C203" s="86">
        <v>63242.27</v>
      </c>
      <c r="D203" s="86">
        <v>63242.27</v>
      </c>
      <c r="E203" s="86">
        <v>63242.27</v>
      </c>
      <c r="F203" s="86">
        <v>63242.27</v>
      </c>
      <c r="G203" s="86">
        <v>7511.47</v>
      </c>
      <c r="H203" s="86">
        <v>7511.47</v>
      </c>
      <c r="I203" s="86">
        <v>7511.47</v>
      </c>
      <c r="J203" s="86">
        <v>7511.47</v>
      </c>
      <c r="K203" s="86">
        <v>7511.47</v>
      </c>
      <c r="L203" s="86">
        <v>7511.47</v>
      </c>
      <c r="M203" s="86">
        <v>7511.47</v>
      </c>
      <c r="N203" s="86">
        <v>7511.47</v>
      </c>
      <c r="O203" s="101">
        <f t="shared" si="4"/>
        <v>28946.393076923057</v>
      </c>
    </row>
    <row r="204" spans="1:16" x14ac:dyDescent="0.2">
      <c r="A204" s="87" t="s">
        <v>358</v>
      </c>
      <c r="B204" s="86">
        <v>42478.29</v>
      </c>
      <c r="C204" s="86">
        <v>42478.29</v>
      </c>
      <c r="D204" s="86">
        <v>42478.29</v>
      </c>
      <c r="E204" s="86">
        <v>42478.29</v>
      </c>
      <c r="F204" s="86">
        <v>42478.29</v>
      </c>
      <c r="G204" s="86">
        <v>8626.5499999999993</v>
      </c>
      <c r="H204" s="86">
        <v>8626.5499999999993</v>
      </c>
      <c r="I204" s="86">
        <v>8626.5499999999993</v>
      </c>
      <c r="J204" s="86">
        <v>8626.5499999999993</v>
      </c>
      <c r="K204" s="86">
        <v>8626.5499999999993</v>
      </c>
      <c r="L204" s="86">
        <v>8626.5499999999993</v>
      </c>
      <c r="M204" s="86">
        <v>8626.5499999999993</v>
      </c>
      <c r="N204" s="86">
        <v>8626.5499999999993</v>
      </c>
      <c r="O204" s="101">
        <f t="shared" si="4"/>
        <v>21646.449999999993</v>
      </c>
    </row>
    <row r="205" spans="1:16" x14ac:dyDescent="0.2">
      <c r="A205" s="87" t="s">
        <v>359</v>
      </c>
      <c r="B205" s="86">
        <v>0</v>
      </c>
      <c r="C205" s="86">
        <v>0</v>
      </c>
      <c r="D205" s="86">
        <v>0</v>
      </c>
      <c r="E205" s="86">
        <v>0</v>
      </c>
      <c r="F205" s="86">
        <v>0</v>
      </c>
      <c r="G205" s="86">
        <v>0</v>
      </c>
      <c r="H205" s="86">
        <v>0</v>
      </c>
      <c r="I205" s="86">
        <v>0</v>
      </c>
      <c r="J205" s="86">
        <v>0</v>
      </c>
      <c r="K205" s="86">
        <v>0</v>
      </c>
      <c r="L205" s="86">
        <v>0</v>
      </c>
      <c r="M205" s="86">
        <v>0</v>
      </c>
      <c r="N205" s="86">
        <v>0</v>
      </c>
      <c r="O205" s="101">
        <f t="shared" si="4"/>
        <v>0</v>
      </c>
    </row>
    <row r="206" spans="1:16" x14ac:dyDescent="0.2">
      <c r="A206" s="87" t="s">
        <v>360</v>
      </c>
      <c r="B206" s="86">
        <v>-2175905.73</v>
      </c>
      <c r="C206" s="86">
        <v>-2054987.15</v>
      </c>
      <c r="D206" s="86">
        <v>-2027363.09</v>
      </c>
      <c r="E206" s="86">
        <v>-1997521.61</v>
      </c>
      <c r="F206" s="86">
        <v>-1752973.15</v>
      </c>
      <c r="G206" s="86">
        <v>-1743597.85</v>
      </c>
      <c r="H206" s="86">
        <v>-1729695.8</v>
      </c>
      <c r="I206" s="86">
        <v>-1727158.42</v>
      </c>
      <c r="J206" s="86">
        <v>-1716491.25</v>
      </c>
      <c r="K206" s="86">
        <v>-1714004.76</v>
      </c>
      <c r="L206" s="86">
        <v>-1711429.19</v>
      </c>
      <c r="M206" s="86">
        <v>-1710860.77</v>
      </c>
      <c r="N206" s="86">
        <v>-1710136.59</v>
      </c>
      <c r="O206" s="101">
        <f t="shared" si="4"/>
        <v>-1828625.027692308</v>
      </c>
    </row>
    <row r="207" spans="1:16" x14ac:dyDescent="0.2">
      <c r="A207" s="87" t="s">
        <v>361</v>
      </c>
      <c r="B207" s="86">
        <v>2664851.48</v>
      </c>
      <c r="C207" s="86">
        <v>1274033.6200000001</v>
      </c>
      <c r="D207" s="86">
        <v>1509690.19</v>
      </c>
      <c r="E207" s="86">
        <v>2124188.0099999998</v>
      </c>
      <c r="F207" s="86">
        <v>2061869.84</v>
      </c>
      <c r="G207" s="86">
        <v>1693303.95</v>
      </c>
      <c r="H207" s="86">
        <v>2310911.0299999998</v>
      </c>
      <c r="I207" s="86">
        <v>2267572.5499999998</v>
      </c>
      <c r="J207" s="86">
        <v>2245533.15</v>
      </c>
      <c r="K207" s="86">
        <v>2586428.81</v>
      </c>
      <c r="L207" s="86">
        <v>2617155.4</v>
      </c>
      <c r="M207" s="86">
        <v>2546791.42</v>
      </c>
      <c r="N207" s="86">
        <v>2605856.4300000002</v>
      </c>
      <c r="O207" s="101">
        <f t="shared" si="4"/>
        <v>2192937.3753846148</v>
      </c>
    </row>
    <row r="208" spans="1:16" x14ac:dyDescent="0.2">
      <c r="A208" s="87" t="s">
        <v>362</v>
      </c>
      <c r="B208" s="86">
        <v>0</v>
      </c>
      <c r="C208" s="86">
        <v>0</v>
      </c>
      <c r="D208" s="86">
        <v>0</v>
      </c>
      <c r="E208" s="86">
        <v>0</v>
      </c>
      <c r="F208" s="86">
        <v>0</v>
      </c>
      <c r="G208" s="86">
        <v>0</v>
      </c>
      <c r="H208" s="86">
        <v>0</v>
      </c>
      <c r="I208" s="86">
        <v>0</v>
      </c>
      <c r="J208" s="86">
        <v>0</v>
      </c>
      <c r="K208" s="86">
        <v>0</v>
      </c>
      <c r="L208" s="86">
        <v>0</v>
      </c>
      <c r="M208" s="86">
        <v>0</v>
      </c>
      <c r="N208" s="86">
        <v>0</v>
      </c>
      <c r="O208" s="101">
        <f t="shared" si="4"/>
        <v>0</v>
      </c>
    </row>
    <row r="209" spans="1:16" x14ac:dyDescent="0.2">
      <c r="A209" s="87" t="s">
        <v>363</v>
      </c>
      <c r="B209" s="86">
        <v>0</v>
      </c>
      <c r="C209" s="86">
        <v>0</v>
      </c>
      <c r="D209" s="86">
        <v>0</v>
      </c>
      <c r="E209" s="86">
        <v>0</v>
      </c>
      <c r="F209" s="86">
        <v>0</v>
      </c>
      <c r="G209" s="86">
        <v>0</v>
      </c>
      <c r="H209" s="86">
        <v>0</v>
      </c>
      <c r="I209" s="86">
        <v>0</v>
      </c>
      <c r="J209" s="86">
        <v>0</v>
      </c>
      <c r="K209" s="86">
        <v>0</v>
      </c>
      <c r="L209" s="86">
        <v>0</v>
      </c>
      <c r="M209" s="86">
        <v>0</v>
      </c>
      <c r="N209" s="86">
        <v>0</v>
      </c>
      <c r="O209" s="101">
        <f t="shared" si="4"/>
        <v>0</v>
      </c>
    </row>
    <row r="210" spans="1:16" x14ac:dyDescent="0.2">
      <c r="A210" s="87" t="s">
        <v>364</v>
      </c>
      <c r="B210" s="86">
        <v>0</v>
      </c>
      <c r="C210" s="86">
        <v>0</v>
      </c>
      <c r="D210" s="86">
        <v>0</v>
      </c>
      <c r="E210" s="86">
        <v>0</v>
      </c>
      <c r="F210" s="86">
        <v>0</v>
      </c>
      <c r="G210" s="86">
        <v>0</v>
      </c>
      <c r="H210" s="86">
        <v>0</v>
      </c>
      <c r="I210" s="86">
        <v>0</v>
      </c>
      <c r="J210" s="86">
        <v>0</v>
      </c>
      <c r="K210" s="86">
        <v>0</v>
      </c>
      <c r="L210" s="86">
        <v>0</v>
      </c>
      <c r="M210" s="86">
        <v>0</v>
      </c>
      <c r="N210" s="86">
        <v>0</v>
      </c>
      <c r="O210" s="101">
        <f t="shared" si="4"/>
        <v>0</v>
      </c>
    </row>
    <row r="211" spans="1:16" x14ac:dyDescent="0.2">
      <c r="A211" s="87" t="s">
        <v>365</v>
      </c>
      <c r="B211" s="86">
        <v>-19678847.129999999</v>
      </c>
      <c r="C211" s="86">
        <v>-21109780.68</v>
      </c>
      <c r="D211" s="86">
        <v>-8465946.4600000009</v>
      </c>
      <c r="E211" s="86">
        <v>-19345926.949999999</v>
      </c>
      <c r="F211" s="86">
        <v>-19619093.600000001</v>
      </c>
      <c r="G211" s="86">
        <v>-16478683.279999999</v>
      </c>
      <c r="H211" s="86">
        <v>-910736.43</v>
      </c>
      <c r="I211" s="86">
        <v>-41426704.780000001</v>
      </c>
      <c r="J211" s="86">
        <v>-13862597.82</v>
      </c>
      <c r="K211" s="86">
        <v>-30909888.59</v>
      </c>
      <c r="L211" s="86">
        <v>-11687454.609999999</v>
      </c>
      <c r="M211" s="86">
        <v>-22377505.57</v>
      </c>
      <c r="N211" s="86">
        <v>-23632785.629999999</v>
      </c>
      <c r="O211" s="101">
        <f t="shared" si="4"/>
        <v>-19192765.502307691</v>
      </c>
    </row>
    <row r="212" spans="1:16" x14ac:dyDescent="0.2">
      <c r="A212" s="87" t="s">
        <v>366</v>
      </c>
      <c r="B212" s="86">
        <v>0</v>
      </c>
      <c r="C212" s="86">
        <v>0</v>
      </c>
      <c r="D212" s="86">
        <v>0</v>
      </c>
      <c r="E212" s="86">
        <v>0</v>
      </c>
      <c r="F212" s="86">
        <v>0</v>
      </c>
      <c r="G212" s="86">
        <v>0</v>
      </c>
      <c r="H212" s="86">
        <v>0</v>
      </c>
      <c r="I212" s="86">
        <v>0</v>
      </c>
      <c r="J212" s="86">
        <v>0</v>
      </c>
      <c r="K212" s="86">
        <v>0</v>
      </c>
      <c r="L212" s="86">
        <v>0</v>
      </c>
      <c r="M212" s="86">
        <v>0</v>
      </c>
      <c r="N212" s="86">
        <v>0</v>
      </c>
      <c r="O212" s="101">
        <f t="shared" si="4"/>
        <v>0</v>
      </c>
    </row>
    <row r="213" spans="1:16" x14ac:dyDescent="0.2">
      <c r="A213" s="87" t="s">
        <v>367</v>
      </c>
      <c r="B213" s="86">
        <v>0</v>
      </c>
      <c r="C213" s="86">
        <v>0</v>
      </c>
      <c r="D213" s="86">
        <v>0</v>
      </c>
      <c r="E213" s="86">
        <v>0</v>
      </c>
      <c r="F213" s="86">
        <v>0</v>
      </c>
      <c r="G213" s="86">
        <v>0</v>
      </c>
      <c r="H213" s="86">
        <v>0</v>
      </c>
      <c r="I213" s="86">
        <v>0</v>
      </c>
      <c r="J213" s="86">
        <v>0</v>
      </c>
      <c r="K213" s="86">
        <v>0</v>
      </c>
      <c r="L213" s="86">
        <v>0</v>
      </c>
      <c r="M213" s="86">
        <v>0</v>
      </c>
      <c r="N213" s="86">
        <v>0</v>
      </c>
      <c r="O213" s="97">
        <f t="shared" si="4"/>
        <v>0</v>
      </c>
      <c r="P213" s="99"/>
    </row>
    <row r="214" spans="1:16" x14ac:dyDescent="0.2">
      <c r="A214" s="87" t="s">
        <v>368</v>
      </c>
      <c r="B214" s="86">
        <v>0</v>
      </c>
      <c r="C214" s="86">
        <v>0</v>
      </c>
      <c r="D214" s="86">
        <v>0</v>
      </c>
      <c r="E214" s="86">
        <v>0</v>
      </c>
      <c r="F214" s="86">
        <v>0</v>
      </c>
      <c r="G214" s="86">
        <v>0</v>
      </c>
      <c r="H214" s="86">
        <v>0</v>
      </c>
      <c r="I214" s="86">
        <v>0</v>
      </c>
      <c r="J214" s="86">
        <v>0</v>
      </c>
      <c r="K214" s="86">
        <v>0</v>
      </c>
      <c r="L214" s="86">
        <v>0</v>
      </c>
      <c r="M214" s="86">
        <v>0</v>
      </c>
      <c r="N214" s="86">
        <v>0</v>
      </c>
    </row>
    <row r="215" spans="1:16" x14ac:dyDescent="0.2">
      <c r="A215" s="87" t="s">
        <v>369</v>
      </c>
      <c r="B215" s="86">
        <v>12451112.27</v>
      </c>
      <c r="C215" s="86">
        <v>20890810.969999999</v>
      </c>
      <c r="D215" s="86">
        <v>17592224.530000001</v>
      </c>
      <c r="E215" s="86">
        <v>13701966.9</v>
      </c>
      <c r="F215" s="86">
        <v>17376128.75</v>
      </c>
      <c r="G215" s="86">
        <v>33774174.479999997</v>
      </c>
      <c r="H215" s="86">
        <v>35684410.93</v>
      </c>
      <c r="I215" s="86">
        <v>18350776.719999999</v>
      </c>
      <c r="J215" s="86">
        <v>28454400</v>
      </c>
      <c r="K215" s="86">
        <v>17188940.23</v>
      </c>
      <c r="L215" s="86">
        <v>21999584.100000001</v>
      </c>
      <c r="M215" s="86">
        <v>30454958.219999999</v>
      </c>
      <c r="N215" s="86">
        <v>20438219.859999999</v>
      </c>
    </row>
    <row r="216" spans="1:16" x14ac:dyDescent="0.2">
      <c r="A216" s="87" t="s">
        <v>370</v>
      </c>
      <c r="B216" s="86">
        <v>-720961.25</v>
      </c>
      <c r="C216" s="86">
        <v>-921972.65</v>
      </c>
      <c r="D216" s="86">
        <v>-1056460.1100000001</v>
      </c>
      <c r="E216" s="86">
        <v>-1219333.55</v>
      </c>
      <c r="F216" s="86">
        <v>-1442018.8</v>
      </c>
      <c r="G216" s="86">
        <v>-1369651.06</v>
      </c>
      <c r="H216" s="86">
        <v>-1705124.88</v>
      </c>
      <c r="I216" s="86">
        <v>-1372791.26</v>
      </c>
      <c r="J216" s="86">
        <v>-1353988.96</v>
      </c>
      <c r="K216" s="86">
        <v>-1416927.3</v>
      </c>
      <c r="L216" s="86">
        <v>-1669994.02</v>
      </c>
      <c r="M216" s="86">
        <v>-1607844.01</v>
      </c>
      <c r="N216" s="86">
        <v>-1932092.8</v>
      </c>
      <c r="O216" s="101">
        <f>AVERAGE(B216:N216)</f>
        <v>-1368396.9730769231</v>
      </c>
    </row>
    <row r="217" spans="1:16" x14ac:dyDescent="0.2">
      <c r="A217" s="102" t="s">
        <v>371</v>
      </c>
      <c r="B217" s="103">
        <v>22991564.399999902</v>
      </c>
      <c r="C217" s="103">
        <v>34302451.089999899</v>
      </c>
      <c r="D217" s="103">
        <v>37866581.869999997</v>
      </c>
      <c r="E217" s="103">
        <v>12588353.9099999</v>
      </c>
      <c r="F217" s="103">
        <v>16039955.509999899</v>
      </c>
      <c r="G217" s="103">
        <v>32420786.440000001</v>
      </c>
      <c r="H217" s="103">
        <v>44359930.909999996</v>
      </c>
      <c r="I217" s="103">
        <v>28158787.2999999</v>
      </c>
      <c r="J217" s="103">
        <v>40371437.859999999</v>
      </c>
      <c r="K217" s="103">
        <v>25430191.949999899</v>
      </c>
      <c r="L217" s="103">
        <v>29146212</v>
      </c>
      <c r="M217" s="103">
        <v>39996699.909999996</v>
      </c>
      <c r="N217" s="103">
        <v>44989931.859999999</v>
      </c>
      <c r="O217" s="98">
        <f>AVERAGE(B217:N217)</f>
        <v>31435606.539230723</v>
      </c>
      <c r="P217" s="105" t="str">
        <f>MID($A217,10,3)</f>
        <v>131</v>
      </c>
    </row>
    <row r="218" spans="1:16" x14ac:dyDescent="0.2">
      <c r="A218" s="87" t="s">
        <v>372</v>
      </c>
    </row>
    <row r="219" spans="1:16" x14ac:dyDescent="0.2">
      <c r="A219" s="85" t="s">
        <v>373</v>
      </c>
    </row>
    <row r="220" spans="1:16" x14ac:dyDescent="0.2">
      <c r="A220" s="87" t="s">
        <v>374</v>
      </c>
      <c r="B220" s="86">
        <v>0</v>
      </c>
      <c r="C220" s="86">
        <v>0</v>
      </c>
      <c r="D220" s="86">
        <v>0</v>
      </c>
      <c r="E220" s="86">
        <v>0</v>
      </c>
      <c r="F220" s="86">
        <v>0</v>
      </c>
      <c r="G220" s="86">
        <v>0</v>
      </c>
      <c r="H220" s="86">
        <v>0</v>
      </c>
      <c r="I220" s="86">
        <v>0</v>
      </c>
      <c r="J220" s="86">
        <v>0</v>
      </c>
      <c r="K220" s="86">
        <v>0</v>
      </c>
      <c r="L220" s="86">
        <v>0</v>
      </c>
      <c r="M220" s="86">
        <v>0</v>
      </c>
      <c r="N220" s="86">
        <v>0</v>
      </c>
      <c r="O220" s="101">
        <f>AVERAGE(B220:N220)</f>
        <v>0</v>
      </c>
    </row>
    <row r="221" spans="1:16" x14ac:dyDescent="0.2">
      <c r="A221" s="102" t="s">
        <v>375</v>
      </c>
      <c r="B221" s="103">
        <v>0</v>
      </c>
      <c r="C221" s="103">
        <v>0</v>
      </c>
      <c r="D221" s="103">
        <v>0</v>
      </c>
      <c r="E221" s="103">
        <v>0</v>
      </c>
      <c r="F221" s="103">
        <v>0</v>
      </c>
      <c r="G221" s="103">
        <v>0</v>
      </c>
      <c r="H221" s="103">
        <v>0</v>
      </c>
      <c r="I221" s="103">
        <v>0</v>
      </c>
      <c r="J221" s="103">
        <v>0</v>
      </c>
      <c r="K221" s="103">
        <v>0</v>
      </c>
      <c r="L221" s="103">
        <v>0</v>
      </c>
      <c r="M221" s="103">
        <v>0</v>
      </c>
      <c r="N221" s="103">
        <v>0</v>
      </c>
      <c r="O221" s="104">
        <f>AVERAGE(B221:N221)</f>
        <v>0</v>
      </c>
      <c r="P221" s="105" t="str">
        <f>MID($A221,10,3)</f>
        <v>134</v>
      </c>
    </row>
    <row r="222" spans="1:16" x14ac:dyDescent="0.2">
      <c r="A222" s="87" t="s">
        <v>376</v>
      </c>
    </row>
    <row r="223" spans="1:16" x14ac:dyDescent="0.2">
      <c r="A223" s="85" t="s">
        <v>377</v>
      </c>
    </row>
    <row r="224" spans="1:16" x14ac:dyDescent="0.2">
      <c r="A224" s="87" t="s">
        <v>378</v>
      </c>
      <c r="B224" s="86">
        <v>0</v>
      </c>
      <c r="C224" s="86">
        <v>0</v>
      </c>
      <c r="D224" s="86">
        <v>0</v>
      </c>
      <c r="E224" s="86">
        <v>0</v>
      </c>
      <c r="F224" s="86">
        <v>0</v>
      </c>
      <c r="G224" s="86">
        <v>0</v>
      </c>
      <c r="H224" s="86">
        <v>0</v>
      </c>
      <c r="I224" s="86">
        <v>0</v>
      </c>
      <c r="J224" s="86">
        <v>0</v>
      </c>
      <c r="K224" s="86">
        <v>0</v>
      </c>
      <c r="L224" s="86">
        <v>0</v>
      </c>
      <c r="M224" s="86">
        <v>0</v>
      </c>
      <c r="N224" s="86">
        <v>0</v>
      </c>
      <c r="O224" s="101">
        <f>AVERAGE(B224:N224)</f>
        <v>0</v>
      </c>
    </row>
    <row r="225" spans="1:16" x14ac:dyDescent="0.2">
      <c r="A225" s="102" t="s">
        <v>379</v>
      </c>
      <c r="B225" s="103">
        <v>0</v>
      </c>
      <c r="C225" s="103">
        <v>0</v>
      </c>
      <c r="D225" s="103">
        <v>0</v>
      </c>
      <c r="E225" s="103">
        <v>0</v>
      </c>
      <c r="F225" s="103">
        <v>0</v>
      </c>
      <c r="G225" s="103">
        <v>0</v>
      </c>
      <c r="H225" s="103">
        <v>0</v>
      </c>
      <c r="I225" s="103">
        <v>0</v>
      </c>
      <c r="J225" s="103">
        <v>0</v>
      </c>
      <c r="K225" s="103">
        <v>0</v>
      </c>
      <c r="L225" s="103">
        <v>0</v>
      </c>
      <c r="M225" s="103">
        <v>0</v>
      </c>
      <c r="N225" s="103">
        <v>0</v>
      </c>
      <c r="O225" s="104">
        <f>AVERAGE(B225:N225)</f>
        <v>0</v>
      </c>
      <c r="P225" s="105" t="str">
        <f>MID($A225,10,3)</f>
        <v>136</v>
      </c>
    </row>
    <row r="226" spans="1:16" x14ac:dyDescent="0.2">
      <c r="A226" s="87" t="s">
        <v>380</v>
      </c>
    </row>
    <row r="227" spans="1:16" x14ac:dyDescent="0.2">
      <c r="A227" s="85" t="s">
        <v>381</v>
      </c>
    </row>
    <row r="228" spans="1:16" x14ac:dyDescent="0.2">
      <c r="A228" s="87" t="s">
        <v>382</v>
      </c>
      <c r="B228" s="86">
        <v>0</v>
      </c>
      <c r="C228" s="86">
        <v>0</v>
      </c>
      <c r="D228" s="86">
        <v>0</v>
      </c>
      <c r="E228" s="86">
        <v>0</v>
      </c>
      <c r="F228" s="86">
        <v>0</v>
      </c>
      <c r="G228" s="86">
        <v>0</v>
      </c>
      <c r="H228" s="86">
        <v>0</v>
      </c>
      <c r="I228" s="86">
        <v>0</v>
      </c>
      <c r="J228" s="86">
        <v>0</v>
      </c>
      <c r="K228" s="86">
        <v>0</v>
      </c>
      <c r="L228" s="86">
        <v>0</v>
      </c>
      <c r="M228" s="86">
        <v>0</v>
      </c>
      <c r="N228" s="86">
        <v>0</v>
      </c>
      <c r="O228" s="101">
        <f>AVERAGE(B228:N228)</f>
        <v>0</v>
      </c>
    </row>
    <row r="229" spans="1:16" x14ac:dyDescent="0.2">
      <c r="A229" s="102" t="s">
        <v>383</v>
      </c>
      <c r="B229" s="103">
        <v>0</v>
      </c>
      <c r="C229" s="103">
        <v>0</v>
      </c>
      <c r="D229" s="103">
        <v>0</v>
      </c>
      <c r="E229" s="103">
        <v>0</v>
      </c>
      <c r="F229" s="103">
        <v>0</v>
      </c>
      <c r="G229" s="103">
        <v>0</v>
      </c>
      <c r="H229" s="103">
        <v>0</v>
      </c>
      <c r="I229" s="103">
        <v>0</v>
      </c>
      <c r="J229" s="103">
        <v>0</v>
      </c>
      <c r="K229" s="103">
        <v>0</v>
      </c>
      <c r="L229" s="103">
        <v>0</v>
      </c>
      <c r="M229" s="103">
        <v>0</v>
      </c>
      <c r="N229" s="103">
        <v>0</v>
      </c>
      <c r="O229" s="104">
        <f>AVERAGE(B229:N229)</f>
        <v>0</v>
      </c>
      <c r="P229" s="105" t="str">
        <f>MID($A229,10,3)</f>
        <v>141</v>
      </c>
    </row>
    <row r="230" spans="1:16" x14ac:dyDescent="0.2">
      <c r="A230" s="87" t="s">
        <v>384</v>
      </c>
      <c r="O230" s="101"/>
    </row>
    <row r="231" spans="1:16" x14ac:dyDescent="0.2">
      <c r="A231" s="85" t="s">
        <v>385</v>
      </c>
      <c r="O231" s="101"/>
    </row>
    <row r="232" spans="1:16" x14ac:dyDescent="0.2">
      <c r="A232" s="87" t="s">
        <v>386</v>
      </c>
      <c r="B232" s="86">
        <v>3452561.1499999901</v>
      </c>
      <c r="C232" s="86">
        <v>3452561.1499999901</v>
      </c>
      <c r="D232" s="86">
        <v>3452561.1499999901</v>
      </c>
      <c r="E232" s="86">
        <v>3452561.1499999901</v>
      </c>
      <c r="F232" s="86">
        <v>3452561.1499999901</v>
      </c>
      <c r="G232" s="86">
        <v>3452561.1499999901</v>
      </c>
      <c r="H232" s="86">
        <v>3452561.1499999901</v>
      </c>
      <c r="I232" s="86">
        <v>3452561.1499999901</v>
      </c>
      <c r="J232" s="86">
        <v>3452561.1499999901</v>
      </c>
      <c r="K232" s="86">
        <v>3452561.1499999901</v>
      </c>
      <c r="L232" s="86">
        <v>3452561.1499999901</v>
      </c>
      <c r="M232" s="86">
        <v>3452561.1499999901</v>
      </c>
      <c r="N232" s="86">
        <v>3452561.1499999901</v>
      </c>
      <c r="O232" s="101">
        <f t="shared" ref="O232:O246" si="5">AVERAGE(B232:N232)</f>
        <v>3452561.1499999906</v>
      </c>
    </row>
    <row r="233" spans="1:16" x14ac:dyDescent="0.2">
      <c r="A233" s="87" t="s">
        <v>387</v>
      </c>
      <c r="B233" s="86">
        <v>2252753.79</v>
      </c>
      <c r="C233" s="86">
        <v>2372753.79</v>
      </c>
      <c r="D233" s="86">
        <v>2793033.84</v>
      </c>
      <c r="E233" s="86">
        <v>2628975.9500000002</v>
      </c>
      <c r="F233" s="86">
        <v>2659641.7000000002</v>
      </c>
      <c r="G233" s="86">
        <v>2659641.7000000002</v>
      </c>
      <c r="H233" s="86">
        <v>2659641.7000000002</v>
      </c>
      <c r="I233" s="86">
        <v>2659641.7000000002</v>
      </c>
      <c r="J233" s="86">
        <v>2659641.7000000002</v>
      </c>
      <c r="K233" s="86">
        <v>2659641.7000000002</v>
      </c>
      <c r="L233" s="86">
        <v>2346299.94</v>
      </c>
      <c r="M233" s="86">
        <v>2346299.94</v>
      </c>
      <c r="N233" s="86">
        <v>2379918.62</v>
      </c>
      <c r="O233" s="101">
        <f t="shared" si="5"/>
        <v>2544452.7746153846</v>
      </c>
    </row>
    <row r="234" spans="1:16" x14ac:dyDescent="0.2">
      <c r="A234" s="87" t="s">
        <v>388</v>
      </c>
      <c r="B234" s="86">
        <v>0</v>
      </c>
      <c r="C234" s="86">
        <v>0</v>
      </c>
      <c r="D234" s="86">
        <v>0</v>
      </c>
      <c r="E234" s="86">
        <v>0</v>
      </c>
      <c r="F234" s="86">
        <v>0</v>
      </c>
      <c r="G234" s="86">
        <v>0</v>
      </c>
      <c r="H234" s="86">
        <v>0</v>
      </c>
      <c r="I234" s="86">
        <v>0</v>
      </c>
      <c r="J234" s="86">
        <v>0</v>
      </c>
      <c r="K234" s="86">
        <v>0</v>
      </c>
      <c r="L234" s="86">
        <v>0</v>
      </c>
      <c r="M234" s="86">
        <v>0</v>
      </c>
      <c r="N234" s="86">
        <v>0</v>
      </c>
      <c r="O234" s="101">
        <f t="shared" si="5"/>
        <v>0</v>
      </c>
    </row>
    <row r="235" spans="1:16" x14ac:dyDescent="0.2">
      <c r="A235" s="87" t="s">
        <v>389</v>
      </c>
      <c r="B235" s="86">
        <v>0</v>
      </c>
      <c r="C235" s="86">
        <v>0</v>
      </c>
      <c r="D235" s="86">
        <v>0</v>
      </c>
      <c r="E235" s="86">
        <v>0</v>
      </c>
      <c r="F235" s="86">
        <v>0</v>
      </c>
      <c r="G235" s="86">
        <v>0</v>
      </c>
      <c r="H235" s="86">
        <v>0</v>
      </c>
      <c r="I235" s="86">
        <v>0</v>
      </c>
      <c r="J235" s="86">
        <v>0</v>
      </c>
      <c r="K235" s="86">
        <v>0</v>
      </c>
      <c r="L235" s="86">
        <v>0</v>
      </c>
      <c r="M235" s="86">
        <v>0</v>
      </c>
      <c r="N235" s="86">
        <v>0</v>
      </c>
      <c r="O235" s="101">
        <f t="shared" si="5"/>
        <v>0</v>
      </c>
    </row>
    <row r="236" spans="1:16" x14ac:dyDescent="0.2">
      <c r="A236" s="87" t="s">
        <v>390</v>
      </c>
      <c r="B236" s="86">
        <v>13326002.369999999</v>
      </c>
      <c r="C236" s="86">
        <v>18883064.530000001</v>
      </c>
      <c r="D236" s="86">
        <v>16385990.140000001</v>
      </c>
      <c r="E236" s="86">
        <v>14830080.300000001</v>
      </c>
      <c r="F236" s="86">
        <v>21109979.27</v>
      </c>
      <c r="G236" s="86">
        <v>18549972.210000001</v>
      </c>
      <c r="H236" s="86">
        <v>34975308.310000002</v>
      </c>
      <c r="I236" s="86">
        <v>15544129.08</v>
      </c>
      <c r="J236" s="86">
        <v>15523391.93</v>
      </c>
      <c r="K236" s="86">
        <v>14564151.08</v>
      </c>
      <c r="L236" s="86">
        <v>12148623.039999999</v>
      </c>
      <c r="M236" s="86">
        <v>10285149.07</v>
      </c>
      <c r="N236" s="86">
        <v>16782482.460000001</v>
      </c>
      <c r="O236" s="101">
        <f t="shared" si="5"/>
        <v>17146794.13769231</v>
      </c>
    </row>
    <row r="237" spans="1:16" x14ac:dyDescent="0.2">
      <c r="A237" s="87" t="s">
        <v>391</v>
      </c>
      <c r="B237" s="86">
        <v>974191.05</v>
      </c>
      <c r="C237" s="86">
        <v>831771.24</v>
      </c>
      <c r="D237" s="86">
        <v>768423.35</v>
      </c>
      <c r="E237" s="86">
        <v>781759.03</v>
      </c>
      <c r="F237" s="86">
        <v>754617.2</v>
      </c>
      <c r="G237" s="86">
        <v>732891.8</v>
      </c>
      <c r="H237" s="86">
        <v>560293.82999999996</v>
      </c>
      <c r="I237" s="86">
        <v>645632.93999999994</v>
      </c>
      <c r="J237" s="86">
        <v>872532.51</v>
      </c>
      <c r="K237" s="86">
        <v>1105681.54</v>
      </c>
      <c r="L237" s="86">
        <v>1149188.5900000001</v>
      </c>
      <c r="M237" s="86">
        <v>1159999.94</v>
      </c>
      <c r="N237" s="86">
        <v>1220803.79</v>
      </c>
      <c r="O237" s="101">
        <f t="shared" si="5"/>
        <v>889060.52384615375</v>
      </c>
    </row>
    <row r="238" spans="1:16" x14ac:dyDescent="0.2">
      <c r="A238" s="87" t="s">
        <v>392</v>
      </c>
      <c r="B238" s="86">
        <v>0</v>
      </c>
      <c r="C238" s="86">
        <v>0</v>
      </c>
      <c r="D238" s="86">
        <v>0</v>
      </c>
      <c r="E238" s="86">
        <v>0</v>
      </c>
      <c r="F238" s="86">
        <v>0</v>
      </c>
      <c r="G238" s="86">
        <v>0</v>
      </c>
      <c r="H238" s="86">
        <v>0</v>
      </c>
      <c r="I238" s="86">
        <v>0</v>
      </c>
      <c r="J238" s="86">
        <v>0</v>
      </c>
      <c r="K238" s="86">
        <v>0</v>
      </c>
      <c r="L238" s="86">
        <v>0</v>
      </c>
      <c r="M238" s="86">
        <v>0</v>
      </c>
      <c r="N238" s="86">
        <v>0</v>
      </c>
      <c r="O238" s="101">
        <f t="shared" si="5"/>
        <v>0</v>
      </c>
    </row>
    <row r="239" spans="1:16" x14ac:dyDescent="0.2">
      <c r="A239" s="87" t="s">
        <v>393</v>
      </c>
      <c r="B239" s="86">
        <v>388016547.14999998</v>
      </c>
      <c r="C239" s="86">
        <v>424832565.07999998</v>
      </c>
      <c r="D239" s="86">
        <v>400308734.00999999</v>
      </c>
      <c r="E239" s="86">
        <v>405738610.919999</v>
      </c>
      <c r="F239" s="86">
        <v>428734667.38999999</v>
      </c>
      <c r="G239" s="86">
        <v>415016044.92000002</v>
      </c>
      <c r="H239" s="86">
        <v>463220078.58999997</v>
      </c>
      <c r="I239" s="86">
        <v>523991001.89999998</v>
      </c>
      <c r="J239" s="86">
        <v>501889190.03999901</v>
      </c>
      <c r="K239" s="86">
        <v>528361590.15999901</v>
      </c>
      <c r="L239" s="86">
        <v>460324942.18000001</v>
      </c>
      <c r="M239" s="86">
        <v>393502202.01999998</v>
      </c>
      <c r="N239" s="86">
        <v>419649618.88</v>
      </c>
      <c r="O239" s="101">
        <f t="shared" si="5"/>
        <v>442583522.55692285</v>
      </c>
    </row>
    <row r="240" spans="1:16" x14ac:dyDescent="0.2">
      <c r="A240" s="87" t="s">
        <v>394</v>
      </c>
      <c r="B240" s="86">
        <v>0</v>
      </c>
      <c r="C240" s="86">
        <v>0</v>
      </c>
      <c r="D240" s="86">
        <v>0</v>
      </c>
      <c r="E240" s="86">
        <v>0</v>
      </c>
      <c r="F240" s="86">
        <v>0</v>
      </c>
      <c r="G240" s="86">
        <v>0</v>
      </c>
      <c r="H240" s="86">
        <v>0</v>
      </c>
      <c r="I240" s="86">
        <v>0</v>
      </c>
      <c r="J240" s="86">
        <v>0</v>
      </c>
      <c r="K240" s="86">
        <v>0</v>
      </c>
      <c r="L240" s="86">
        <v>0</v>
      </c>
      <c r="M240" s="86">
        <v>0</v>
      </c>
      <c r="N240" s="86">
        <v>0</v>
      </c>
      <c r="O240" s="101">
        <f t="shared" si="5"/>
        <v>0</v>
      </c>
    </row>
    <row r="241" spans="1:16" x14ac:dyDescent="0.2">
      <c r="A241" s="87" t="s">
        <v>395</v>
      </c>
      <c r="B241" s="86">
        <v>7710492.0099999998</v>
      </c>
      <c r="C241" s="86">
        <v>7710492.0099999998</v>
      </c>
      <c r="D241" s="86">
        <v>7710492.0099999998</v>
      </c>
      <c r="E241" s="86">
        <v>7710492.0099999998</v>
      </c>
      <c r="F241" s="86">
        <v>7710492.0099999998</v>
      </c>
      <c r="G241" s="86">
        <v>7710492.0099999998</v>
      </c>
      <c r="H241" s="86">
        <v>7710492.0099999998</v>
      </c>
      <c r="I241" s="86">
        <v>7710492.0099999998</v>
      </c>
      <c r="J241" s="86">
        <v>7710492.0099999998</v>
      </c>
      <c r="K241" s="86">
        <v>7710492.0099999998</v>
      </c>
      <c r="L241" s="86">
        <v>7710492.0099999998</v>
      </c>
      <c r="M241" s="86">
        <v>7710492.0099999998</v>
      </c>
      <c r="N241" s="86">
        <v>7710492.0099999998</v>
      </c>
      <c r="O241" s="101">
        <f t="shared" si="5"/>
        <v>7710492.0100000007</v>
      </c>
    </row>
    <row r="242" spans="1:16" x14ac:dyDescent="0.2">
      <c r="A242" s="87" t="s">
        <v>396</v>
      </c>
      <c r="B242" s="86">
        <v>-2486.85</v>
      </c>
      <c r="C242" s="86">
        <v>2894.33</v>
      </c>
      <c r="D242" s="86">
        <v>15859.02</v>
      </c>
      <c r="E242" s="86">
        <v>-8898.6299999999992</v>
      </c>
      <c r="F242" s="86">
        <v>-66080.490000000005</v>
      </c>
      <c r="G242" s="86">
        <v>-1557205.54</v>
      </c>
      <c r="H242" s="86">
        <v>438810.34</v>
      </c>
      <c r="I242" s="86">
        <v>399942.5</v>
      </c>
      <c r="J242" s="86">
        <v>445587.20000000001</v>
      </c>
      <c r="K242" s="86">
        <v>496225.62</v>
      </c>
      <c r="L242" s="86">
        <v>494466.49</v>
      </c>
      <c r="M242" s="86">
        <v>524758.55000000005</v>
      </c>
      <c r="N242" s="86">
        <v>561369.27</v>
      </c>
      <c r="O242" s="101">
        <f t="shared" si="5"/>
        <v>134249.37</v>
      </c>
    </row>
    <row r="243" spans="1:16" x14ac:dyDescent="0.2">
      <c r="A243" s="87" t="s">
        <v>397</v>
      </c>
      <c r="B243" s="86">
        <v>15959479.220000001</v>
      </c>
      <c r="C243" s="86">
        <v>19291570.3899999</v>
      </c>
      <c r="D243" s="86">
        <v>16413682.59</v>
      </c>
      <c r="E243" s="86">
        <v>27907932.849999901</v>
      </c>
      <c r="F243" s="86">
        <v>17694227.100000001</v>
      </c>
      <c r="G243" s="86">
        <v>25541332.129999999</v>
      </c>
      <c r="H243" s="86">
        <v>60725369.909999996</v>
      </c>
      <c r="I243" s="86">
        <v>73426639.120000005</v>
      </c>
      <c r="J243" s="86">
        <v>51209822.149999999</v>
      </c>
      <c r="K243" s="86">
        <v>56111652.219999999</v>
      </c>
      <c r="L243" s="86">
        <v>31664627.440000001</v>
      </c>
      <c r="M243" s="86">
        <v>21739461.309999999</v>
      </c>
      <c r="N243" s="86">
        <v>24260720.539999999</v>
      </c>
      <c r="O243" s="101">
        <f t="shared" si="5"/>
        <v>33995885.920769222</v>
      </c>
    </row>
    <row r="244" spans="1:16" x14ac:dyDescent="0.2">
      <c r="A244" s="87" t="s">
        <v>398</v>
      </c>
      <c r="B244" s="86">
        <v>3187359.4</v>
      </c>
      <c r="C244" s="86">
        <v>7306532.3200000003</v>
      </c>
      <c r="D244" s="86">
        <v>3106876.1</v>
      </c>
      <c r="E244" s="86">
        <v>484022.42</v>
      </c>
      <c r="F244" s="86">
        <v>375328.37</v>
      </c>
      <c r="G244" s="86">
        <v>704264.99</v>
      </c>
      <c r="H244" s="86">
        <v>1326083.94</v>
      </c>
      <c r="I244" s="86">
        <v>92609.99</v>
      </c>
      <c r="J244" s="86">
        <v>1204348.99</v>
      </c>
      <c r="K244" s="86">
        <v>1581869.99</v>
      </c>
      <c r="L244" s="86">
        <v>754948.99</v>
      </c>
      <c r="M244" s="86">
        <v>1500093.13</v>
      </c>
      <c r="N244" s="86">
        <v>4593194.51</v>
      </c>
      <c r="O244" s="101">
        <f t="shared" si="5"/>
        <v>2016733.3184615378</v>
      </c>
    </row>
    <row r="245" spans="1:16" x14ac:dyDescent="0.2">
      <c r="A245" s="87" t="s">
        <v>399</v>
      </c>
      <c r="B245" s="86">
        <v>22271676.41</v>
      </c>
      <c r="C245" s="86">
        <v>22081682.5499999</v>
      </c>
      <c r="D245" s="86">
        <v>24281605.009999901</v>
      </c>
      <c r="E245" s="86">
        <v>24210898.989999998</v>
      </c>
      <c r="F245" s="86">
        <v>24767944.949999999</v>
      </c>
      <c r="G245" s="86">
        <v>28251179.440000001</v>
      </c>
      <c r="H245" s="86">
        <v>27273961.949999899</v>
      </c>
      <c r="I245" s="86">
        <v>29194592.839999899</v>
      </c>
      <c r="J245" s="86">
        <v>29955072.350000001</v>
      </c>
      <c r="K245" s="86">
        <v>30775580</v>
      </c>
      <c r="L245" s="86">
        <v>31479601.989999998</v>
      </c>
      <c r="M245" s="86">
        <v>33170268.399999999</v>
      </c>
      <c r="N245" s="86">
        <v>31948246.449999999</v>
      </c>
      <c r="O245" s="101">
        <f t="shared" si="5"/>
        <v>27666331.640769199</v>
      </c>
    </row>
    <row r="246" spans="1:16" x14ac:dyDescent="0.2">
      <c r="A246" s="87" t="s">
        <v>400</v>
      </c>
      <c r="B246" s="86">
        <v>24292.299999999101</v>
      </c>
      <c r="C246" s="86">
        <v>379481.75999999902</v>
      </c>
      <c r="D246" s="86">
        <v>393425.11999999901</v>
      </c>
      <c r="E246" s="86">
        <v>173354.41999999899</v>
      </c>
      <c r="F246" s="86">
        <v>127593.52</v>
      </c>
      <c r="G246" s="86">
        <v>77598.850000000195</v>
      </c>
      <c r="H246" s="86">
        <v>37862.860000000102</v>
      </c>
      <c r="I246" s="86">
        <v>217477.18999999901</v>
      </c>
      <c r="J246" s="86">
        <v>318939.00999999902</v>
      </c>
      <c r="K246" s="86">
        <v>486296.22</v>
      </c>
      <c r="L246" s="86">
        <v>83615.499999999796</v>
      </c>
      <c r="M246" s="86">
        <v>81714.219999999696</v>
      </c>
      <c r="N246" s="86">
        <v>177432.93999999901</v>
      </c>
      <c r="O246" s="97">
        <f t="shared" si="5"/>
        <v>198391.06999999948</v>
      </c>
      <c r="P246" s="99"/>
    </row>
    <row r="247" spans="1:16" x14ac:dyDescent="0.2">
      <c r="A247" s="87" t="s">
        <v>401</v>
      </c>
      <c r="B247" s="86">
        <v>4502870.3</v>
      </c>
      <c r="C247" s="86">
        <v>4427603.9400000004</v>
      </c>
      <c r="D247" s="86">
        <v>4512854.47</v>
      </c>
      <c r="E247" s="86">
        <v>4738388.54</v>
      </c>
      <c r="F247" s="86">
        <v>4448376.8499999996</v>
      </c>
      <c r="G247" s="86">
        <v>4934235.6499999901</v>
      </c>
      <c r="H247" s="86">
        <v>4907841.42</v>
      </c>
      <c r="I247" s="86">
        <v>4821098.53</v>
      </c>
      <c r="J247" s="86">
        <v>4762093.2</v>
      </c>
      <c r="K247" s="86">
        <v>4822118.72</v>
      </c>
      <c r="L247" s="86">
        <v>4821934.66</v>
      </c>
      <c r="M247" s="86">
        <v>4800974.54</v>
      </c>
      <c r="N247" s="86">
        <v>5203569.6499999901</v>
      </c>
    </row>
    <row r="248" spans="1:16" x14ac:dyDescent="0.2">
      <c r="A248" s="87" t="s">
        <v>402</v>
      </c>
      <c r="B248" s="86">
        <v>0</v>
      </c>
      <c r="C248" s="86">
        <v>0</v>
      </c>
      <c r="D248" s="86">
        <v>0</v>
      </c>
      <c r="E248" s="86">
        <v>0</v>
      </c>
      <c r="F248" s="86">
        <v>0</v>
      </c>
      <c r="G248" s="86">
        <v>0</v>
      </c>
      <c r="H248" s="86">
        <v>0</v>
      </c>
      <c r="I248" s="86">
        <v>0</v>
      </c>
      <c r="J248" s="86">
        <v>0</v>
      </c>
      <c r="K248" s="86">
        <v>0</v>
      </c>
      <c r="L248" s="86">
        <v>0</v>
      </c>
      <c r="M248" s="86">
        <v>0</v>
      </c>
      <c r="N248" s="86">
        <v>0</v>
      </c>
    </row>
    <row r="249" spans="1:16" x14ac:dyDescent="0.2">
      <c r="A249" s="87" t="s">
        <v>403</v>
      </c>
      <c r="B249" s="86">
        <v>0</v>
      </c>
      <c r="C249" s="86">
        <v>0</v>
      </c>
      <c r="D249" s="86">
        <v>0</v>
      </c>
      <c r="E249" s="86">
        <v>0</v>
      </c>
      <c r="F249" s="86">
        <v>0</v>
      </c>
      <c r="G249" s="86">
        <v>0</v>
      </c>
      <c r="H249" s="86">
        <v>0</v>
      </c>
      <c r="I249" s="86">
        <v>0</v>
      </c>
      <c r="J249" s="86">
        <v>0</v>
      </c>
      <c r="K249" s="86">
        <v>0</v>
      </c>
      <c r="L249" s="86">
        <v>0</v>
      </c>
      <c r="M249" s="86">
        <v>0</v>
      </c>
      <c r="N249" s="86">
        <v>0</v>
      </c>
      <c r="O249" s="101">
        <f>AVERAGE(B249:N249)</f>
        <v>0</v>
      </c>
    </row>
    <row r="250" spans="1:16" x14ac:dyDescent="0.2">
      <c r="A250" s="87" t="s">
        <v>404</v>
      </c>
      <c r="B250" s="86">
        <v>277680.05</v>
      </c>
      <c r="C250" s="86">
        <v>277680.05</v>
      </c>
      <c r="D250" s="86">
        <v>277680.05</v>
      </c>
      <c r="E250" s="86">
        <v>277680.05</v>
      </c>
      <c r="F250" s="86">
        <v>277680.05</v>
      </c>
      <c r="G250" s="86">
        <v>277680.05</v>
      </c>
      <c r="H250" s="86">
        <v>277680.05</v>
      </c>
      <c r="I250" s="86">
        <v>277680.05</v>
      </c>
      <c r="J250" s="86">
        <v>277680.05</v>
      </c>
      <c r="K250" s="86">
        <v>277680.05</v>
      </c>
      <c r="L250" s="86">
        <v>277680.05</v>
      </c>
      <c r="M250" s="86">
        <v>277680.05</v>
      </c>
      <c r="N250" s="86">
        <v>277680.05</v>
      </c>
      <c r="O250" s="101">
        <f>AVERAGE(B250:N250)</f>
        <v>277680.04999999993</v>
      </c>
    </row>
    <row r="251" spans="1:16" x14ac:dyDescent="0.2">
      <c r="A251" s="102" t="s">
        <v>405</v>
      </c>
      <c r="B251" s="103">
        <v>461953418.34999901</v>
      </c>
      <c r="C251" s="103">
        <v>511850653.13999897</v>
      </c>
      <c r="D251" s="103">
        <v>480421216.86000001</v>
      </c>
      <c r="E251" s="103">
        <v>492925857.99999899</v>
      </c>
      <c r="F251" s="103">
        <v>512047029.06999999</v>
      </c>
      <c r="G251" s="103">
        <v>506350689.36000001</v>
      </c>
      <c r="H251" s="103">
        <v>607565986.05999994</v>
      </c>
      <c r="I251" s="103">
        <v>662433499</v>
      </c>
      <c r="J251" s="103">
        <v>620281352.28999996</v>
      </c>
      <c r="K251" s="103">
        <v>652405540.46000004</v>
      </c>
      <c r="L251" s="103">
        <v>556708982.02999997</v>
      </c>
      <c r="M251" s="103">
        <v>480551654.32999998</v>
      </c>
      <c r="N251" s="103">
        <v>518218090.31999999</v>
      </c>
      <c r="O251" s="98">
        <f>AVERAGE(B251:N251)</f>
        <v>543362613.020769</v>
      </c>
      <c r="P251" s="105" t="str">
        <f>MID($A251,10,3)</f>
        <v>142</v>
      </c>
    </row>
    <row r="252" spans="1:16" x14ac:dyDescent="0.2">
      <c r="A252" s="87" t="s">
        <v>406</v>
      </c>
      <c r="O252" s="101"/>
    </row>
    <row r="253" spans="1:16" x14ac:dyDescent="0.2">
      <c r="A253" s="85" t="s">
        <v>407</v>
      </c>
      <c r="O253" s="101"/>
    </row>
    <row r="254" spans="1:16" x14ac:dyDescent="0.2">
      <c r="A254" s="87" t="s">
        <v>408</v>
      </c>
      <c r="B254" s="86">
        <v>0</v>
      </c>
      <c r="C254" s="86">
        <v>0</v>
      </c>
      <c r="D254" s="86">
        <v>0</v>
      </c>
      <c r="E254" s="86">
        <v>0</v>
      </c>
      <c r="F254" s="86">
        <v>0</v>
      </c>
      <c r="G254" s="86">
        <v>0</v>
      </c>
      <c r="H254" s="86">
        <v>0</v>
      </c>
      <c r="I254" s="86">
        <v>0</v>
      </c>
      <c r="J254" s="86">
        <v>0</v>
      </c>
      <c r="K254" s="86">
        <v>0</v>
      </c>
      <c r="L254" s="86">
        <v>0</v>
      </c>
      <c r="M254" s="86">
        <v>0</v>
      </c>
      <c r="N254" s="86">
        <v>0</v>
      </c>
      <c r="O254" s="101">
        <f t="shared" ref="O254:O279" si="6">AVERAGE(B254:N254)</f>
        <v>0</v>
      </c>
    </row>
    <row r="255" spans="1:16" x14ac:dyDescent="0.2">
      <c r="A255" s="87" t="s">
        <v>409</v>
      </c>
      <c r="B255" s="86">
        <v>0</v>
      </c>
      <c r="C255" s="86">
        <v>0</v>
      </c>
      <c r="D255" s="86">
        <v>0</v>
      </c>
      <c r="E255" s="86">
        <v>0</v>
      </c>
      <c r="F255" s="86">
        <v>0</v>
      </c>
      <c r="G255" s="86">
        <v>0</v>
      </c>
      <c r="H255" s="86">
        <v>0</v>
      </c>
      <c r="I255" s="86">
        <v>0</v>
      </c>
      <c r="J255" s="86">
        <v>0</v>
      </c>
      <c r="K255" s="86">
        <v>0</v>
      </c>
      <c r="L255" s="86">
        <v>0</v>
      </c>
      <c r="M255" s="86">
        <v>0</v>
      </c>
      <c r="N255" s="86">
        <v>0</v>
      </c>
      <c r="O255" s="101">
        <f t="shared" si="6"/>
        <v>0</v>
      </c>
    </row>
    <row r="256" spans="1:16" x14ac:dyDescent="0.2">
      <c r="A256" s="87" t="s">
        <v>410</v>
      </c>
      <c r="B256" s="86">
        <v>3632814.67</v>
      </c>
      <c r="C256" s="86">
        <v>6498777.2000000002</v>
      </c>
      <c r="D256" s="86">
        <v>5776397.1900000004</v>
      </c>
      <c r="E256" s="86">
        <v>3055874.2</v>
      </c>
      <c r="F256" s="86">
        <v>3238532.65</v>
      </c>
      <c r="G256" s="86">
        <v>3419326.13</v>
      </c>
      <c r="H256" s="86">
        <v>3621081.05</v>
      </c>
      <c r="I256" s="86">
        <v>5506915.7400000002</v>
      </c>
      <c r="J256" s="86">
        <v>5343846.3499999996</v>
      </c>
      <c r="K256" s="86">
        <v>4312187.0999999996</v>
      </c>
      <c r="L256" s="86">
        <v>4542357.2</v>
      </c>
      <c r="M256" s="86">
        <v>4687509.6899999902</v>
      </c>
      <c r="N256" s="86">
        <v>2493495.56</v>
      </c>
      <c r="O256" s="101">
        <f t="shared" si="6"/>
        <v>4317624.21</v>
      </c>
    </row>
    <row r="257" spans="1:15" x14ac:dyDescent="0.2">
      <c r="A257" s="87" t="s">
        <v>411</v>
      </c>
      <c r="B257" s="86">
        <v>0</v>
      </c>
      <c r="C257" s="86">
        <v>0</v>
      </c>
      <c r="D257" s="86">
        <v>0</v>
      </c>
      <c r="E257" s="86">
        <v>0</v>
      </c>
      <c r="F257" s="86">
        <v>0</v>
      </c>
      <c r="G257" s="86">
        <v>0</v>
      </c>
      <c r="H257" s="86">
        <v>0</v>
      </c>
      <c r="I257" s="86">
        <v>0</v>
      </c>
      <c r="J257" s="86">
        <v>0</v>
      </c>
      <c r="K257" s="86">
        <v>0</v>
      </c>
      <c r="L257" s="86">
        <v>0</v>
      </c>
      <c r="M257" s="86">
        <v>0</v>
      </c>
      <c r="N257" s="86">
        <v>0</v>
      </c>
      <c r="O257" s="101">
        <f t="shared" si="6"/>
        <v>0</v>
      </c>
    </row>
    <row r="258" spans="1:15" x14ac:dyDescent="0.2">
      <c r="A258" s="87" t="s">
        <v>412</v>
      </c>
      <c r="B258" s="86">
        <v>0</v>
      </c>
      <c r="C258" s="86">
        <v>0</v>
      </c>
      <c r="D258" s="86">
        <v>0</v>
      </c>
      <c r="E258" s="86">
        <v>0</v>
      </c>
      <c r="F258" s="86">
        <v>0</v>
      </c>
      <c r="G258" s="86">
        <v>0</v>
      </c>
      <c r="H258" s="86">
        <v>0</v>
      </c>
      <c r="I258" s="86">
        <v>0</v>
      </c>
      <c r="J258" s="86">
        <v>0</v>
      </c>
      <c r="K258" s="86">
        <v>0</v>
      </c>
      <c r="L258" s="86">
        <v>0</v>
      </c>
      <c r="M258" s="86">
        <v>0</v>
      </c>
      <c r="N258" s="86">
        <v>0</v>
      </c>
      <c r="O258" s="101">
        <f t="shared" si="6"/>
        <v>0</v>
      </c>
    </row>
    <row r="259" spans="1:15" x14ac:dyDescent="0.2">
      <c r="A259" s="87" t="s">
        <v>413</v>
      </c>
      <c r="B259" s="86">
        <v>0</v>
      </c>
      <c r="C259" s="86">
        <v>0</v>
      </c>
      <c r="D259" s="86">
        <v>0</v>
      </c>
      <c r="E259" s="86">
        <v>0</v>
      </c>
      <c r="F259" s="86">
        <v>0</v>
      </c>
      <c r="G259" s="86">
        <v>0</v>
      </c>
      <c r="H259" s="86">
        <v>0</v>
      </c>
      <c r="I259" s="86">
        <v>0</v>
      </c>
      <c r="J259" s="86">
        <v>0</v>
      </c>
      <c r="K259" s="86">
        <v>0</v>
      </c>
      <c r="L259" s="86">
        <v>0</v>
      </c>
      <c r="M259" s="86">
        <v>0</v>
      </c>
      <c r="N259" s="86">
        <v>0</v>
      </c>
      <c r="O259" s="101">
        <f t="shared" si="6"/>
        <v>0</v>
      </c>
    </row>
    <row r="260" spans="1:15" x14ac:dyDescent="0.2">
      <c r="A260" s="87" t="s">
        <v>414</v>
      </c>
      <c r="B260" s="86">
        <v>59692.039999999899</v>
      </c>
      <c r="C260" s="86">
        <v>29876.269999999698</v>
      </c>
      <c r="D260" s="86">
        <v>146011.299999999</v>
      </c>
      <c r="E260" s="86">
        <v>133079.47999999899</v>
      </c>
      <c r="F260" s="86">
        <v>170637.459999999</v>
      </c>
      <c r="G260" s="86">
        <v>115722.17</v>
      </c>
      <c r="H260" s="86">
        <v>248271.47999999899</v>
      </c>
      <c r="I260" s="86">
        <v>137112.74999999901</v>
      </c>
      <c r="J260" s="86">
        <v>92655.939999999595</v>
      </c>
      <c r="K260" s="86">
        <v>232224.91999999899</v>
      </c>
      <c r="L260" s="86">
        <v>350534.45999999897</v>
      </c>
      <c r="M260" s="86">
        <v>369610.13</v>
      </c>
      <c r="N260" s="86">
        <v>217492.83</v>
      </c>
      <c r="O260" s="101">
        <f t="shared" si="6"/>
        <v>177147.78692307632</v>
      </c>
    </row>
    <row r="261" spans="1:15" x14ac:dyDescent="0.2">
      <c r="A261" s="87" t="s">
        <v>415</v>
      </c>
      <c r="B261" s="86">
        <v>0</v>
      </c>
      <c r="C261" s="86">
        <v>0</v>
      </c>
      <c r="D261" s="86">
        <v>0</v>
      </c>
      <c r="E261" s="86">
        <v>0</v>
      </c>
      <c r="F261" s="86">
        <v>0</v>
      </c>
      <c r="G261" s="86">
        <v>0</v>
      </c>
      <c r="H261" s="86">
        <v>0</v>
      </c>
      <c r="I261" s="86">
        <v>0</v>
      </c>
      <c r="J261" s="86">
        <v>0</v>
      </c>
      <c r="K261" s="86">
        <v>0</v>
      </c>
      <c r="L261" s="86">
        <v>0</v>
      </c>
      <c r="M261" s="86">
        <v>0</v>
      </c>
      <c r="N261" s="86">
        <v>0</v>
      </c>
      <c r="O261" s="101">
        <f t="shared" si="6"/>
        <v>0</v>
      </c>
    </row>
    <row r="262" spans="1:15" x14ac:dyDescent="0.2">
      <c r="A262" s="87" t="s">
        <v>416</v>
      </c>
      <c r="B262" s="86">
        <v>0</v>
      </c>
      <c r="C262" s="86">
        <v>0</v>
      </c>
      <c r="D262" s="86">
        <v>0</v>
      </c>
      <c r="E262" s="86">
        <v>0</v>
      </c>
      <c r="F262" s="86">
        <v>0</v>
      </c>
      <c r="G262" s="86">
        <v>0</v>
      </c>
      <c r="H262" s="86">
        <v>0</v>
      </c>
      <c r="I262" s="86">
        <v>0</v>
      </c>
      <c r="J262" s="86">
        <v>0</v>
      </c>
      <c r="K262" s="86">
        <v>0</v>
      </c>
      <c r="L262" s="86">
        <v>0</v>
      </c>
      <c r="M262" s="86">
        <v>16483793.32</v>
      </c>
      <c r="N262" s="86">
        <v>16483793.32</v>
      </c>
      <c r="O262" s="101">
        <f t="shared" si="6"/>
        <v>2535968.2030769233</v>
      </c>
    </row>
    <row r="263" spans="1:15" x14ac:dyDescent="0.2">
      <c r="A263" s="87" t="s">
        <v>417</v>
      </c>
      <c r="B263" s="86">
        <v>0</v>
      </c>
      <c r="C263" s="86">
        <v>0</v>
      </c>
      <c r="D263" s="86">
        <v>0</v>
      </c>
      <c r="E263" s="86">
        <v>0</v>
      </c>
      <c r="F263" s="86">
        <v>0</v>
      </c>
      <c r="G263" s="86">
        <v>0</v>
      </c>
      <c r="H263" s="86">
        <v>0</v>
      </c>
      <c r="I263" s="86">
        <v>0</v>
      </c>
      <c r="J263" s="86">
        <v>0</v>
      </c>
      <c r="K263" s="86">
        <v>0</v>
      </c>
      <c r="L263" s="86">
        <v>0</v>
      </c>
      <c r="M263" s="86">
        <v>0</v>
      </c>
      <c r="N263" s="86">
        <v>0</v>
      </c>
      <c r="O263" s="101">
        <f t="shared" si="6"/>
        <v>0</v>
      </c>
    </row>
    <row r="264" spans="1:15" x14ac:dyDescent="0.2">
      <c r="A264" s="87" t="s">
        <v>418</v>
      </c>
      <c r="B264" s="86">
        <v>0</v>
      </c>
      <c r="C264" s="86">
        <v>0</v>
      </c>
      <c r="D264" s="86">
        <v>0</v>
      </c>
      <c r="E264" s="86">
        <v>0</v>
      </c>
      <c r="F264" s="86">
        <v>0</v>
      </c>
      <c r="G264" s="86">
        <v>0</v>
      </c>
      <c r="H264" s="86">
        <v>0</v>
      </c>
      <c r="I264" s="86">
        <v>0</v>
      </c>
      <c r="J264" s="86">
        <v>0</v>
      </c>
      <c r="K264" s="86">
        <v>0</v>
      </c>
      <c r="L264" s="86">
        <v>0</v>
      </c>
      <c r="M264" s="86">
        <v>0</v>
      </c>
      <c r="N264" s="86">
        <v>0</v>
      </c>
      <c r="O264" s="101">
        <f t="shared" si="6"/>
        <v>0</v>
      </c>
    </row>
    <row r="265" spans="1:15" x14ac:dyDescent="0.2">
      <c r="A265" s="87" t="s">
        <v>419</v>
      </c>
      <c r="B265" s="86">
        <v>5573315</v>
      </c>
      <c r="C265" s="86">
        <v>5573315</v>
      </c>
      <c r="D265" s="86">
        <v>5573315</v>
      </c>
      <c r="E265" s="86">
        <v>0</v>
      </c>
      <c r="F265" s="86">
        <v>0</v>
      </c>
      <c r="G265" s="86">
        <v>0</v>
      </c>
      <c r="H265" s="86">
        <v>0</v>
      </c>
      <c r="I265" s="86">
        <v>0</v>
      </c>
      <c r="J265" s="86">
        <v>0</v>
      </c>
      <c r="K265" s="86">
        <v>0</v>
      </c>
      <c r="L265" s="86">
        <v>0</v>
      </c>
      <c r="M265" s="86">
        <v>0</v>
      </c>
      <c r="N265" s="86">
        <v>1409129</v>
      </c>
      <c r="O265" s="101">
        <f t="shared" si="6"/>
        <v>1394544.1538461538</v>
      </c>
    </row>
    <row r="266" spans="1:15" x14ac:dyDescent="0.2">
      <c r="A266" s="87" t="s">
        <v>420</v>
      </c>
      <c r="B266" s="86">
        <v>64380.409999999902</v>
      </c>
      <c r="C266" s="86">
        <v>75367.23</v>
      </c>
      <c r="D266" s="86">
        <v>75892.23</v>
      </c>
      <c r="E266" s="86">
        <v>76813.289999999994</v>
      </c>
      <c r="F266" s="86">
        <v>83230.25</v>
      </c>
      <c r="G266" s="86">
        <v>83230.25</v>
      </c>
      <c r="H266" s="86">
        <v>83903</v>
      </c>
      <c r="I266" s="86">
        <v>84135.75</v>
      </c>
      <c r="J266" s="86">
        <v>84293.35</v>
      </c>
      <c r="K266" s="86">
        <v>84293.35</v>
      </c>
      <c r="L266" s="86">
        <v>2790755.17</v>
      </c>
      <c r="M266" s="86">
        <v>7427719</v>
      </c>
      <c r="N266" s="86">
        <v>20490578.75</v>
      </c>
      <c r="O266" s="101">
        <f t="shared" si="6"/>
        <v>2423430.1561538461</v>
      </c>
    </row>
    <row r="267" spans="1:15" x14ac:dyDescent="0.2">
      <c r="A267" s="87" t="s">
        <v>421</v>
      </c>
      <c r="B267" s="86">
        <v>0</v>
      </c>
      <c r="C267" s="86">
        <v>0</v>
      </c>
      <c r="D267" s="86">
        <v>0</v>
      </c>
      <c r="E267" s="86">
        <v>0</v>
      </c>
      <c r="F267" s="86">
        <v>0</v>
      </c>
      <c r="G267" s="86">
        <v>0</v>
      </c>
      <c r="H267" s="86">
        <v>0</v>
      </c>
      <c r="I267" s="86">
        <v>0</v>
      </c>
      <c r="J267" s="86">
        <v>0</v>
      </c>
      <c r="K267" s="86">
        <v>0</v>
      </c>
      <c r="L267" s="86">
        <v>0</v>
      </c>
      <c r="M267" s="86">
        <v>0</v>
      </c>
      <c r="N267" s="86">
        <v>0</v>
      </c>
      <c r="O267" s="101">
        <f t="shared" si="6"/>
        <v>0</v>
      </c>
    </row>
    <row r="268" spans="1:15" x14ac:dyDescent="0.2">
      <c r="A268" s="87" t="s">
        <v>422</v>
      </c>
      <c r="B268" s="86">
        <v>12594462.25</v>
      </c>
      <c r="C268" s="86">
        <v>19149839.989999998</v>
      </c>
      <c r="D268" s="86">
        <v>13653639.6599999</v>
      </c>
      <c r="E268" s="86">
        <v>16240702.529999999</v>
      </c>
      <c r="F268" s="86">
        <v>195620669.37</v>
      </c>
      <c r="G268" s="86">
        <v>211341979.91</v>
      </c>
      <c r="H268" s="86">
        <v>23660555.649999999</v>
      </c>
      <c r="I268" s="86">
        <v>22049349.07</v>
      </c>
      <c r="J268" s="86">
        <v>15961677.48</v>
      </c>
      <c r="K268" s="86">
        <v>38928554.789999999</v>
      </c>
      <c r="L268" s="86">
        <v>12452294.58</v>
      </c>
      <c r="M268" s="86">
        <v>12966035.17</v>
      </c>
      <c r="N268" s="86">
        <v>11883449.220000001</v>
      </c>
      <c r="O268" s="101">
        <f t="shared" si="6"/>
        <v>46654093.05153846</v>
      </c>
    </row>
    <row r="269" spans="1:15" x14ac:dyDescent="0.2">
      <c r="A269" s="87" t="s">
        <v>423</v>
      </c>
      <c r="B269" s="86">
        <v>14087.62</v>
      </c>
      <c r="C269" s="86">
        <v>14151.42</v>
      </c>
      <c r="D269" s="86">
        <v>14433.8</v>
      </c>
      <c r="E269" s="86">
        <v>14461.06</v>
      </c>
      <c r="F269" s="86">
        <v>14433.8</v>
      </c>
      <c r="G269" s="86">
        <v>14151.42</v>
      </c>
      <c r="H269" s="86">
        <v>14461.06</v>
      </c>
      <c r="I269" s="86">
        <v>14478.22</v>
      </c>
      <c r="J269" s="86">
        <v>14433.8</v>
      </c>
      <c r="K269" s="86">
        <v>14462.26</v>
      </c>
      <c r="L269" s="86">
        <v>14461.06</v>
      </c>
      <c r="M269" s="86">
        <v>14469.32</v>
      </c>
      <c r="N269" s="86">
        <v>14549.86</v>
      </c>
      <c r="O269" s="101">
        <f t="shared" si="6"/>
        <v>14387.284615384617</v>
      </c>
    </row>
    <row r="270" spans="1:15" x14ac:dyDescent="0.2">
      <c r="A270" s="87" t="s">
        <v>424</v>
      </c>
      <c r="B270" s="86">
        <v>0</v>
      </c>
      <c r="C270" s="86">
        <v>0</v>
      </c>
      <c r="D270" s="86">
        <v>0</v>
      </c>
      <c r="E270" s="86">
        <v>0</v>
      </c>
      <c r="F270" s="86">
        <v>0</v>
      </c>
      <c r="G270" s="86">
        <v>0</v>
      </c>
      <c r="H270" s="86">
        <v>0</v>
      </c>
      <c r="I270" s="86">
        <v>0</v>
      </c>
      <c r="J270" s="86">
        <v>0</v>
      </c>
      <c r="K270" s="86">
        <v>0</v>
      </c>
      <c r="L270" s="86">
        <v>0</v>
      </c>
      <c r="M270" s="86">
        <v>0</v>
      </c>
      <c r="N270" s="86">
        <v>0</v>
      </c>
      <c r="O270" s="101">
        <f t="shared" si="6"/>
        <v>0</v>
      </c>
    </row>
    <row r="271" spans="1:15" x14ac:dyDescent="0.2">
      <c r="A271" s="87" t="s">
        <v>425</v>
      </c>
      <c r="B271" s="86">
        <v>0</v>
      </c>
      <c r="C271" s="86">
        <v>0</v>
      </c>
      <c r="D271" s="86">
        <v>0</v>
      </c>
      <c r="E271" s="86">
        <v>0</v>
      </c>
      <c r="F271" s="86">
        <v>0</v>
      </c>
      <c r="G271" s="86">
        <v>0</v>
      </c>
      <c r="H271" s="86">
        <v>0</v>
      </c>
      <c r="I271" s="86">
        <v>0</v>
      </c>
      <c r="J271" s="86">
        <v>0</v>
      </c>
      <c r="K271" s="86">
        <v>0</v>
      </c>
      <c r="L271" s="86">
        <v>0</v>
      </c>
      <c r="M271" s="86">
        <v>0</v>
      </c>
      <c r="N271" s="86">
        <v>0</v>
      </c>
      <c r="O271" s="101">
        <f t="shared" si="6"/>
        <v>0</v>
      </c>
    </row>
    <row r="272" spans="1:15" x14ac:dyDescent="0.2">
      <c r="A272" s="87" t="s">
        <v>426</v>
      </c>
      <c r="B272" s="86">
        <v>19800</v>
      </c>
      <c r="C272" s="86">
        <v>19800</v>
      </c>
      <c r="D272" s="86">
        <v>19800</v>
      </c>
      <c r="E272" s="86">
        <v>19800</v>
      </c>
      <c r="F272" s="86">
        <v>19800</v>
      </c>
      <c r="G272" s="86">
        <v>19800</v>
      </c>
      <c r="H272" s="86">
        <v>19800</v>
      </c>
      <c r="I272" s="86">
        <v>19800</v>
      </c>
      <c r="J272" s="86">
        <v>19800</v>
      </c>
      <c r="K272" s="86">
        <v>19800</v>
      </c>
      <c r="L272" s="86">
        <v>19800</v>
      </c>
      <c r="M272" s="86">
        <v>19800</v>
      </c>
      <c r="N272" s="86">
        <v>19800</v>
      </c>
      <c r="O272" s="101">
        <f t="shared" si="6"/>
        <v>19800</v>
      </c>
    </row>
    <row r="273" spans="1:16" x14ac:dyDescent="0.2">
      <c r="A273" s="87" t="s">
        <v>427</v>
      </c>
      <c r="B273" s="86">
        <v>0</v>
      </c>
      <c r="C273" s="86">
        <v>0</v>
      </c>
      <c r="D273" s="86">
        <v>0</v>
      </c>
      <c r="E273" s="86">
        <v>0</v>
      </c>
      <c r="F273" s="86">
        <v>0</v>
      </c>
      <c r="G273" s="86">
        <v>0</v>
      </c>
      <c r="H273" s="86">
        <v>0</v>
      </c>
      <c r="I273" s="86">
        <v>0</v>
      </c>
      <c r="J273" s="86">
        <v>0</v>
      </c>
      <c r="K273" s="86">
        <v>0</v>
      </c>
      <c r="L273" s="86">
        <v>0</v>
      </c>
      <c r="M273" s="86">
        <v>0</v>
      </c>
      <c r="N273" s="86">
        <v>0</v>
      </c>
      <c r="O273" s="101">
        <f t="shared" si="6"/>
        <v>0</v>
      </c>
    </row>
    <row r="274" spans="1:16" x14ac:dyDescent="0.2">
      <c r="A274" s="87" t="s">
        <v>428</v>
      </c>
      <c r="B274" s="86">
        <v>0</v>
      </c>
      <c r="C274" s="86">
        <v>0</v>
      </c>
      <c r="D274" s="86">
        <v>0</v>
      </c>
      <c r="E274" s="86">
        <v>0</v>
      </c>
      <c r="F274" s="86">
        <v>0</v>
      </c>
      <c r="G274" s="86">
        <v>0</v>
      </c>
      <c r="H274" s="86">
        <v>0</v>
      </c>
      <c r="I274" s="86">
        <v>0</v>
      </c>
      <c r="J274" s="86">
        <v>0</v>
      </c>
      <c r="K274" s="86">
        <v>0</v>
      </c>
      <c r="L274" s="86">
        <v>0</v>
      </c>
      <c r="M274" s="86">
        <v>0</v>
      </c>
      <c r="N274" s="86">
        <v>0</v>
      </c>
      <c r="O274" s="101">
        <f t="shared" si="6"/>
        <v>0</v>
      </c>
    </row>
    <row r="275" spans="1:16" x14ac:dyDescent="0.2">
      <c r="A275" s="87" t="s">
        <v>429</v>
      </c>
      <c r="B275" s="86">
        <v>3574285.88</v>
      </c>
      <c r="C275" s="86">
        <v>-1756784.17</v>
      </c>
      <c r="D275" s="86">
        <v>-1496204.45</v>
      </c>
      <c r="E275" s="86">
        <v>-2283189.4799999902</v>
      </c>
      <c r="F275" s="86">
        <v>-2116999.42</v>
      </c>
      <c r="G275" s="86">
        <v>-2331473.2499999902</v>
      </c>
      <c r="H275" s="86">
        <v>-2207812.3299999898</v>
      </c>
      <c r="I275" s="86">
        <v>-2444396.6199999899</v>
      </c>
      <c r="J275" s="86">
        <v>-2750248.6999999899</v>
      </c>
      <c r="K275" s="86">
        <v>-3209923.86</v>
      </c>
      <c r="L275" s="86">
        <v>-4339639.6500000004</v>
      </c>
      <c r="M275" s="86">
        <v>-3543158.3</v>
      </c>
      <c r="N275" s="86">
        <v>-3343981.05</v>
      </c>
      <c r="O275" s="101">
        <f t="shared" si="6"/>
        <v>-2173040.415384612</v>
      </c>
    </row>
    <row r="276" spans="1:16" x14ac:dyDescent="0.2">
      <c r="A276" s="87" t="s">
        <v>430</v>
      </c>
      <c r="B276" s="86">
        <v>0</v>
      </c>
      <c r="C276" s="86">
        <v>0</v>
      </c>
      <c r="D276" s="86">
        <v>0</v>
      </c>
      <c r="E276" s="86">
        <v>0</v>
      </c>
      <c r="F276" s="86">
        <v>0</v>
      </c>
      <c r="G276" s="86">
        <v>0</v>
      </c>
      <c r="H276" s="86">
        <v>0</v>
      </c>
      <c r="I276" s="86">
        <v>0</v>
      </c>
      <c r="J276" s="86">
        <v>0</v>
      </c>
      <c r="K276" s="86">
        <v>0</v>
      </c>
      <c r="L276" s="86">
        <v>0</v>
      </c>
      <c r="M276" s="86">
        <v>0</v>
      </c>
      <c r="N276" s="86">
        <v>0</v>
      </c>
      <c r="O276" s="101">
        <f t="shared" si="6"/>
        <v>0</v>
      </c>
    </row>
    <row r="277" spans="1:16" x14ac:dyDescent="0.2">
      <c r="A277" s="87" t="s">
        <v>431</v>
      </c>
      <c r="B277" s="86">
        <v>0</v>
      </c>
      <c r="C277" s="86">
        <v>0</v>
      </c>
      <c r="D277" s="86">
        <v>0</v>
      </c>
      <c r="E277" s="86">
        <v>0</v>
      </c>
      <c r="F277" s="86">
        <v>0</v>
      </c>
      <c r="G277" s="86">
        <v>0</v>
      </c>
      <c r="H277" s="86">
        <v>0</v>
      </c>
      <c r="I277" s="86">
        <v>0</v>
      </c>
      <c r="J277" s="86">
        <v>0</v>
      </c>
      <c r="K277" s="86">
        <v>0</v>
      </c>
      <c r="L277" s="86">
        <v>0</v>
      </c>
      <c r="M277" s="86">
        <v>0</v>
      </c>
      <c r="N277" s="86">
        <v>0</v>
      </c>
      <c r="O277" s="101">
        <f t="shared" si="6"/>
        <v>0</v>
      </c>
    </row>
    <row r="278" spans="1:16" x14ac:dyDescent="0.2">
      <c r="A278" s="87" t="s">
        <v>432</v>
      </c>
      <c r="B278" s="86">
        <v>0</v>
      </c>
      <c r="C278" s="86">
        <v>0</v>
      </c>
      <c r="D278" s="86">
        <v>0</v>
      </c>
      <c r="E278" s="86">
        <v>0</v>
      </c>
      <c r="F278" s="86">
        <v>0</v>
      </c>
      <c r="G278" s="86">
        <v>0</v>
      </c>
      <c r="H278" s="86">
        <v>0</v>
      </c>
      <c r="I278" s="86">
        <v>0</v>
      </c>
      <c r="J278" s="86">
        <v>0</v>
      </c>
      <c r="K278" s="86">
        <v>0</v>
      </c>
      <c r="L278" s="86">
        <v>0</v>
      </c>
      <c r="M278" s="86">
        <v>0</v>
      </c>
      <c r="N278" s="86">
        <v>0</v>
      </c>
      <c r="O278" s="101">
        <f t="shared" si="6"/>
        <v>0</v>
      </c>
    </row>
    <row r="279" spans="1:16" x14ac:dyDescent="0.2">
      <c r="A279" s="87" t="s">
        <v>433</v>
      </c>
      <c r="B279" s="86">
        <v>0</v>
      </c>
      <c r="C279" s="86">
        <v>0</v>
      </c>
      <c r="D279" s="86">
        <v>0</v>
      </c>
      <c r="E279" s="86">
        <v>0</v>
      </c>
      <c r="F279" s="86">
        <v>0</v>
      </c>
      <c r="G279" s="86">
        <v>0</v>
      </c>
      <c r="H279" s="86">
        <v>0</v>
      </c>
      <c r="I279" s="86">
        <v>0</v>
      </c>
      <c r="J279" s="86">
        <v>0</v>
      </c>
      <c r="K279" s="86">
        <v>0</v>
      </c>
      <c r="L279" s="86">
        <v>0</v>
      </c>
      <c r="M279" s="86">
        <v>0</v>
      </c>
      <c r="N279" s="86">
        <v>0</v>
      </c>
      <c r="O279" s="97">
        <f t="shared" si="6"/>
        <v>0</v>
      </c>
      <c r="P279" s="99"/>
    </row>
    <row r="280" spans="1:16" x14ac:dyDescent="0.2">
      <c r="A280" s="87" t="s">
        <v>434</v>
      </c>
      <c r="B280" s="86">
        <v>0</v>
      </c>
      <c r="C280" s="86">
        <v>0</v>
      </c>
      <c r="D280" s="86">
        <v>0</v>
      </c>
      <c r="E280" s="86">
        <v>0</v>
      </c>
      <c r="F280" s="86">
        <v>0</v>
      </c>
      <c r="G280" s="86">
        <v>0</v>
      </c>
      <c r="H280" s="86">
        <v>0</v>
      </c>
      <c r="I280" s="86">
        <v>0</v>
      </c>
      <c r="J280" s="86">
        <v>0</v>
      </c>
      <c r="K280" s="86">
        <v>0</v>
      </c>
      <c r="L280" s="86">
        <v>0</v>
      </c>
      <c r="M280" s="86">
        <v>0</v>
      </c>
      <c r="N280" s="86">
        <v>0</v>
      </c>
    </row>
    <row r="281" spans="1:16" x14ac:dyDescent="0.2">
      <c r="A281" s="102" t="s">
        <v>435</v>
      </c>
      <c r="B281" s="103">
        <v>25532837.8699999</v>
      </c>
      <c r="C281" s="103">
        <v>29604342.939999901</v>
      </c>
      <c r="D281" s="103">
        <v>23763284.7299999</v>
      </c>
      <c r="E281" s="103">
        <v>17257541.079999998</v>
      </c>
      <c r="F281" s="103">
        <v>197030304.109999</v>
      </c>
      <c r="G281" s="103">
        <v>212662736.62999901</v>
      </c>
      <c r="H281" s="103">
        <v>25440259.9099999</v>
      </c>
      <c r="I281" s="103">
        <v>25367394.91</v>
      </c>
      <c r="J281" s="103">
        <v>18766458.219999898</v>
      </c>
      <c r="K281" s="103">
        <v>40381598.560000002</v>
      </c>
      <c r="L281" s="103">
        <v>15830562.8199999</v>
      </c>
      <c r="M281" s="103">
        <v>38425778.329999998</v>
      </c>
      <c r="N281" s="103">
        <v>49668307.490000002</v>
      </c>
      <c r="O281" s="98">
        <f>AVERAGE(B281:N281)</f>
        <v>55363954.430769049</v>
      </c>
      <c r="P281" s="105" t="str">
        <f>MID($A281,10,3)</f>
        <v>143</v>
      </c>
    </row>
    <row r="282" spans="1:16" x14ac:dyDescent="0.2">
      <c r="A282" s="87" t="s">
        <v>436</v>
      </c>
      <c r="O282" s="101"/>
    </row>
    <row r="283" spans="1:16" x14ac:dyDescent="0.2">
      <c r="A283" s="85" t="s">
        <v>437</v>
      </c>
      <c r="O283" s="101"/>
    </row>
    <row r="284" spans="1:16" x14ac:dyDescent="0.2">
      <c r="A284" s="87" t="s">
        <v>438</v>
      </c>
      <c r="B284" s="86">
        <v>0</v>
      </c>
      <c r="C284" s="86">
        <v>0</v>
      </c>
      <c r="D284" s="86">
        <v>0</v>
      </c>
      <c r="E284" s="86">
        <v>0</v>
      </c>
      <c r="F284" s="86">
        <v>0</v>
      </c>
      <c r="G284" s="86">
        <v>0</v>
      </c>
      <c r="H284" s="86">
        <v>0</v>
      </c>
      <c r="I284" s="86">
        <v>0</v>
      </c>
      <c r="J284" s="86">
        <v>0</v>
      </c>
      <c r="K284" s="86">
        <v>0</v>
      </c>
      <c r="L284" s="86">
        <v>0</v>
      </c>
      <c r="M284" s="86">
        <v>0</v>
      </c>
      <c r="N284" s="86">
        <v>0</v>
      </c>
      <c r="O284" s="101">
        <f>AVERAGE(B284:N284)</f>
        <v>0</v>
      </c>
    </row>
    <row r="285" spans="1:16" x14ac:dyDescent="0.2">
      <c r="A285" s="87" t="s">
        <v>439</v>
      </c>
      <c r="B285" s="86">
        <v>-6802409</v>
      </c>
      <c r="C285" s="86">
        <v>-6802409</v>
      </c>
      <c r="D285" s="86">
        <v>-6802409</v>
      </c>
      <c r="E285" s="86">
        <v>-11802409</v>
      </c>
      <c r="F285" s="86">
        <v>-11802409</v>
      </c>
      <c r="G285" s="86">
        <v>-11802409</v>
      </c>
      <c r="H285" s="86">
        <v>-11802409</v>
      </c>
      <c r="I285" s="86">
        <v>-11802409</v>
      </c>
      <c r="J285" s="86">
        <v>-11802409</v>
      </c>
      <c r="K285" s="86">
        <v>-16802409</v>
      </c>
      <c r="L285" s="86">
        <v>-16802409</v>
      </c>
      <c r="M285" s="86">
        <v>-16802409</v>
      </c>
      <c r="N285" s="86">
        <v>-26802409</v>
      </c>
      <c r="O285" s="101">
        <f>AVERAGE(B285:N285)</f>
        <v>-12956255.153846154</v>
      </c>
    </row>
    <row r="286" spans="1:16" x14ac:dyDescent="0.2">
      <c r="A286" s="87" t="s">
        <v>440</v>
      </c>
      <c r="B286" s="86">
        <v>-736991</v>
      </c>
      <c r="C286" s="86">
        <v>-736991</v>
      </c>
      <c r="D286" s="86">
        <v>-736991</v>
      </c>
      <c r="E286" s="86">
        <v>-736991</v>
      </c>
      <c r="F286" s="86">
        <v>-736991</v>
      </c>
      <c r="G286" s="86">
        <v>-736991</v>
      </c>
      <c r="H286" s="86">
        <v>-736991</v>
      </c>
      <c r="I286" s="86">
        <v>-736991</v>
      </c>
      <c r="J286" s="86">
        <v>-736991</v>
      </c>
      <c r="K286" s="86">
        <v>-736991</v>
      </c>
      <c r="L286" s="86">
        <v>-736991</v>
      </c>
      <c r="M286" s="86">
        <v>-736991</v>
      </c>
      <c r="N286" s="86">
        <v>-736991</v>
      </c>
      <c r="O286" s="101">
        <f>AVERAGE(B286:N286)</f>
        <v>-736991</v>
      </c>
    </row>
    <row r="287" spans="1:16" x14ac:dyDescent="0.2">
      <c r="A287" s="87" t="s">
        <v>441</v>
      </c>
      <c r="B287" s="86">
        <v>0</v>
      </c>
      <c r="C287" s="86">
        <v>0</v>
      </c>
      <c r="D287" s="86">
        <v>0</v>
      </c>
      <c r="E287" s="86">
        <v>0</v>
      </c>
      <c r="F287" s="86">
        <v>0</v>
      </c>
      <c r="G287" s="86">
        <v>0</v>
      </c>
      <c r="H287" s="86">
        <v>0</v>
      </c>
      <c r="I287" s="86">
        <v>0</v>
      </c>
      <c r="J287" s="86">
        <v>0</v>
      </c>
      <c r="K287" s="86">
        <v>0</v>
      </c>
      <c r="L287" s="86">
        <v>0</v>
      </c>
      <c r="M287" s="86">
        <v>0</v>
      </c>
      <c r="N287" s="86">
        <v>0</v>
      </c>
      <c r="O287" s="101">
        <f>AVERAGE(B287:N287)</f>
        <v>0</v>
      </c>
    </row>
    <row r="288" spans="1:16" x14ac:dyDescent="0.2">
      <c r="A288" s="87" t="s">
        <v>442</v>
      </c>
      <c r="B288" s="86">
        <v>0</v>
      </c>
      <c r="C288" s="86">
        <v>0</v>
      </c>
      <c r="D288" s="86">
        <v>0</v>
      </c>
      <c r="E288" s="86">
        <v>0</v>
      </c>
      <c r="F288" s="86">
        <v>0</v>
      </c>
      <c r="G288" s="86">
        <v>0</v>
      </c>
      <c r="H288" s="86">
        <v>0</v>
      </c>
      <c r="I288" s="86">
        <v>0</v>
      </c>
      <c r="J288" s="86">
        <v>0</v>
      </c>
      <c r="K288" s="86">
        <v>0</v>
      </c>
      <c r="L288" s="86">
        <v>0</v>
      </c>
      <c r="M288" s="86">
        <v>0</v>
      </c>
      <c r="N288" s="86">
        <v>0</v>
      </c>
      <c r="O288" s="97">
        <f>AVERAGE(B288:N288)</f>
        <v>0</v>
      </c>
      <c r="P288" s="99"/>
    </row>
    <row r="289" spans="1:16" x14ac:dyDescent="0.2">
      <c r="A289" s="87" t="s">
        <v>443</v>
      </c>
      <c r="B289" s="86">
        <v>-179278.78999999899</v>
      </c>
      <c r="C289" s="86">
        <v>-179278.78999999899</v>
      </c>
      <c r="D289" s="86">
        <v>-179278.78999999899</v>
      </c>
      <c r="E289" s="86">
        <v>-179278.78999999899</v>
      </c>
      <c r="F289" s="86">
        <v>-179278.78999999899</v>
      </c>
      <c r="G289" s="86">
        <v>-179278.78999999899</v>
      </c>
      <c r="H289" s="86">
        <v>-179278.78999999899</v>
      </c>
      <c r="I289" s="86">
        <v>-179278.78999999899</v>
      </c>
      <c r="J289" s="86">
        <v>-179278.78999999899</v>
      </c>
      <c r="K289" s="86">
        <v>-179278.78999999899</v>
      </c>
      <c r="L289" s="86">
        <v>-179278.78999999899</v>
      </c>
      <c r="M289" s="86">
        <v>-179278.78999999899</v>
      </c>
      <c r="N289" s="86">
        <v>-179278.78999999899</v>
      </c>
    </row>
    <row r="290" spans="1:16" x14ac:dyDescent="0.2">
      <c r="A290" s="87" t="s">
        <v>444</v>
      </c>
      <c r="B290" s="86">
        <v>-7604603.75</v>
      </c>
      <c r="C290" s="86">
        <v>-7605244.75</v>
      </c>
      <c r="D290" s="86">
        <v>-7605244.75</v>
      </c>
      <c r="E290" s="86">
        <v>-7661669.9800000004</v>
      </c>
      <c r="F290" s="86">
        <v>-7784690.1899999902</v>
      </c>
      <c r="G290" s="86">
        <v>-7788773.8599999901</v>
      </c>
      <c r="H290" s="86">
        <v>-7789354.4999999898</v>
      </c>
      <c r="I290" s="86">
        <v>-7857738.8699999899</v>
      </c>
      <c r="J290" s="86">
        <v>-7865172.8899999997</v>
      </c>
      <c r="K290" s="86">
        <v>-8059795.5599999996</v>
      </c>
      <c r="L290" s="86">
        <v>-8195020.5700000003</v>
      </c>
      <c r="M290" s="86">
        <v>-8403110.2699999996</v>
      </c>
      <c r="N290" s="86">
        <v>-8401958.1899999995</v>
      </c>
    </row>
    <row r="291" spans="1:16" x14ac:dyDescent="0.2">
      <c r="A291" s="102" t="s">
        <v>445</v>
      </c>
      <c r="B291" s="103">
        <v>-15323282.539999999</v>
      </c>
      <c r="C291" s="103">
        <v>-15323923.539999999</v>
      </c>
      <c r="D291" s="103">
        <v>-15323923.539999999</v>
      </c>
      <c r="E291" s="103">
        <v>-20380348.77</v>
      </c>
      <c r="F291" s="103">
        <v>-20503368.98</v>
      </c>
      <c r="G291" s="103">
        <v>-20507452.649999999</v>
      </c>
      <c r="H291" s="103">
        <v>-20508033.289999999</v>
      </c>
      <c r="I291" s="103">
        <v>-20576417.66</v>
      </c>
      <c r="J291" s="103">
        <v>-20583851.68</v>
      </c>
      <c r="K291" s="103">
        <v>-25778474.350000001</v>
      </c>
      <c r="L291" s="103">
        <v>-25913699.359999999</v>
      </c>
      <c r="M291" s="103">
        <v>-26121789.059999999</v>
      </c>
      <c r="N291" s="103">
        <v>-36120636.979999997</v>
      </c>
      <c r="O291" s="98">
        <f>AVERAGE(B291:N291)</f>
        <v>-21766554.030769233</v>
      </c>
      <c r="P291" s="105" t="str">
        <f>MID($A291,10,3)</f>
        <v>144</v>
      </c>
    </row>
    <row r="292" spans="1:16" x14ac:dyDescent="0.2">
      <c r="A292" s="87" t="s">
        <v>446</v>
      </c>
      <c r="P292" s="99" t="str">
        <f>MID($A292,10,3)</f>
        <v/>
      </c>
    </row>
    <row r="293" spans="1:16" x14ac:dyDescent="0.2">
      <c r="A293" s="85" t="s">
        <v>447</v>
      </c>
    </row>
    <row r="294" spans="1:16" x14ac:dyDescent="0.2">
      <c r="A294" s="87" t="s">
        <v>448</v>
      </c>
      <c r="B294" s="86">
        <v>0</v>
      </c>
      <c r="C294" s="86">
        <v>0</v>
      </c>
      <c r="D294" s="86">
        <v>0</v>
      </c>
      <c r="E294" s="86">
        <v>0</v>
      </c>
      <c r="F294" s="86">
        <v>0</v>
      </c>
      <c r="G294" s="86">
        <v>0</v>
      </c>
      <c r="H294" s="86">
        <v>0</v>
      </c>
      <c r="I294" s="86">
        <v>0</v>
      </c>
      <c r="J294" s="86">
        <v>0</v>
      </c>
      <c r="K294" s="86">
        <v>0</v>
      </c>
      <c r="L294" s="86">
        <v>0</v>
      </c>
      <c r="M294" s="86">
        <v>0</v>
      </c>
      <c r="N294" s="86">
        <v>0</v>
      </c>
    </row>
    <row r="295" spans="1:16" x14ac:dyDescent="0.2">
      <c r="A295" s="102" t="s">
        <v>449</v>
      </c>
      <c r="B295" s="103">
        <v>0</v>
      </c>
      <c r="C295" s="103">
        <v>0</v>
      </c>
      <c r="D295" s="103">
        <v>0</v>
      </c>
      <c r="E295" s="103">
        <v>0</v>
      </c>
      <c r="F295" s="103">
        <v>0</v>
      </c>
      <c r="G295" s="103">
        <v>0</v>
      </c>
      <c r="H295" s="103">
        <v>0</v>
      </c>
      <c r="I295" s="103">
        <v>0</v>
      </c>
      <c r="J295" s="103">
        <v>0</v>
      </c>
      <c r="K295" s="103">
        <v>0</v>
      </c>
      <c r="L295" s="103">
        <v>0</v>
      </c>
      <c r="M295" s="103">
        <v>0</v>
      </c>
      <c r="N295" s="103">
        <v>0</v>
      </c>
      <c r="O295" s="104">
        <f>AVERAGE(B295:N295)</f>
        <v>0</v>
      </c>
      <c r="P295" s="105" t="str">
        <f>MID($A295,10,3)</f>
        <v>145</v>
      </c>
    </row>
    <row r="296" spans="1:16" x14ac:dyDescent="0.2">
      <c r="A296" s="87" t="s">
        <v>450</v>
      </c>
      <c r="O296" s="101"/>
    </row>
    <row r="297" spans="1:16" x14ac:dyDescent="0.2">
      <c r="A297" s="85" t="s">
        <v>451</v>
      </c>
      <c r="O297" s="101"/>
    </row>
    <row r="298" spans="1:16" x14ac:dyDescent="0.2">
      <c r="A298" s="87" t="s">
        <v>452</v>
      </c>
      <c r="B298" s="86">
        <v>-46798547.520000003</v>
      </c>
      <c r="C298" s="86">
        <v>-40379815.030000001</v>
      </c>
      <c r="D298" s="86">
        <v>-41447422.869999997</v>
      </c>
      <c r="E298" s="86">
        <v>-41622773.079999901</v>
      </c>
      <c r="F298" s="86">
        <v>45840265.329999998</v>
      </c>
      <c r="G298" s="86">
        <v>137677400.65000001</v>
      </c>
      <c r="H298" s="86">
        <v>-43075888.07</v>
      </c>
      <c r="I298" s="86">
        <v>-42806265.420000002</v>
      </c>
      <c r="J298" s="86">
        <v>-43871145.189999901</v>
      </c>
      <c r="K298" s="86">
        <v>-44653612.539999999</v>
      </c>
      <c r="L298" s="86">
        <v>-45565690.209999897</v>
      </c>
      <c r="M298" s="86">
        <v>-47671309.669999897</v>
      </c>
      <c r="N298" s="86">
        <v>-47032078.6199999</v>
      </c>
      <c r="O298" s="101">
        <f t="shared" ref="O298:O306" si="7">AVERAGE(B298:N298)</f>
        <v>-23185144.787692267</v>
      </c>
    </row>
    <row r="299" spans="1:16" x14ac:dyDescent="0.2">
      <c r="A299" s="87" t="s">
        <v>453</v>
      </c>
      <c r="B299" s="86">
        <v>0</v>
      </c>
      <c r="C299" s="86">
        <v>0</v>
      </c>
      <c r="D299" s="86">
        <v>0</v>
      </c>
      <c r="E299" s="86">
        <v>0</v>
      </c>
      <c r="F299" s="86">
        <v>0</v>
      </c>
      <c r="G299" s="86">
        <v>0</v>
      </c>
      <c r="H299" s="86">
        <v>0</v>
      </c>
      <c r="I299" s="86">
        <v>0</v>
      </c>
      <c r="J299" s="86">
        <v>0</v>
      </c>
      <c r="K299" s="86">
        <v>0</v>
      </c>
      <c r="L299" s="86">
        <v>0</v>
      </c>
      <c r="M299" s="86">
        <v>0</v>
      </c>
      <c r="N299" s="86">
        <v>0</v>
      </c>
      <c r="O299" s="101">
        <f t="shared" si="7"/>
        <v>0</v>
      </c>
    </row>
    <row r="300" spans="1:16" x14ac:dyDescent="0.2">
      <c r="A300" s="87" t="s">
        <v>454</v>
      </c>
      <c r="B300" s="86">
        <v>-141188046</v>
      </c>
      <c r="C300" s="86">
        <v>-69973385.609999999</v>
      </c>
      <c r="D300" s="86">
        <v>4290002.0199999996</v>
      </c>
      <c r="E300" s="86">
        <v>-58468737.75</v>
      </c>
      <c r="F300" s="86">
        <v>-144005956.53</v>
      </c>
      <c r="G300" s="86">
        <v>-213344603.27000001</v>
      </c>
      <c r="H300" s="86">
        <v>-82759851.400000006</v>
      </c>
      <c r="I300" s="86">
        <v>-32730538.43</v>
      </c>
      <c r="J300" s="86">
        <v>-154325150.71000001</v>
      </c>
      <c r="K300" s="86">
        <v>-54346483.700000003</v>
      </c>
      <c r="L300" s="86">
        <v>-136877247.75</v>
      </c>
      <c r="M300" s="86">
        <v>-8194999.4699999904</v>
      </c>
      <c r="N300" s="86">
        <v>-109722743.3</v>
      </c>
      <c r="O300" s="101">
        <f t="shared" si="7"/>
        <v>-92434441.684615389</v>
      </c>
    </row>
    <row r="301" spans="1:16" x14ac:dyDescent="0.2">
      <c r="A301" s="87" t="s">
        <v>455</v>
      </c>
      <c r="B301" s="86">
        <v>0</v>
      </c>
      <c r="C301" s="86">
        <v>1.00000179372727E-2</v>
      </c>
      <c r="D301" s="86">
        <v>0</v>
      </c>
      <c r="E301" s="86">
        <v>0</v>
      </c>
      <c r="F301" s="86">
        <v>-3.9999955333769301E-2</v>
      </c>
      <c r="G301" s="86">
        <v>-2.9999995604157399E-2</v>
      </c>
      <c r="H301" s="86">
        <v>0</v>
      </c>
      <c r="I301" s="86">
        <v>0</v>
      </c>
      <c r="J301" s="86">
        <v>0</v>
      </c>
      <c r="K301" s="86">
        <v>0</v>
      </c>
      <c r="L301" s="86">
        <v>2.9999995604157399E-2</v>
      </c>
      <c r="M301" s="86">
        <v>0</v>
      </c>
      <c r="N301" s="86">
        <v>0</v>
      </c>
      <c r="O301" s="101">
        <f t="shared" si="7"/>
        <v>-2.3076874920381998E-3</v>
      </c>
    </row>
    <row r="302" spans="1:16" x14ac:dyDescent="0.2">
      <c r="A302" s="87" t="s">
        <v>456</v>
      </c>
      <c r="B302" s="86">
        <v>0</v>
      </c>
      <c r="C302" s="86">
        <v>0</v>
      </c>
      <c r="D302" s="86">
        <v>0</v>
      </c>
      <c r="E302" s="86">
        <v>0</v>
      </c>
      <c r="F302" s="86">
        <v>0</v>
      </c>
      <c r="G302" s="86">
        <v>0</v>
      </c>
      <c r="H302" s="86">
        <v>0</v>
      </c>
      <c r="I302" s="86">
        <v>0</v>
      </c>
      <c r="J302" s="86">
        <v>0</v>
      </c>
      <c r="K302" s="86">
        <v>0</v>
      </c>
      <c r="L302" s="86">
        <v>0</v>
      </c>
      <c r="M302" s="86">
        <v>0</v>
      </c>
      <c r="N302" s="86">
        <v>0</v>
      </c>
      <c r="O302" s="101">
        <f t="shared" si="7"/>
        <v>0</v>
      </c>
    </row>
    <row r="303" spans="1:16" x14ac:dyDescent="0.2">
      <c r="A303" s="87" t="s">
        <v>457</v>
      </c>
      <c r="B303" s="86">
        <v>198205726.30000001</v>
      </c>
      <c r="C303" s="86">
        <v>121348795.95999999</v>
      </c>
      <c r="D303" s="86">
        <v>86391173.799999997</v>
      </c>
      <c r="E303" s="86">
        <v>109982107.42</v>
      </c>
      <c r="F303" s="86">
        <v>108168997.84999999</v>
      </c>
      <c r="G303" s="86">
        <v>91312596.909999996</v>
      </c>
      <c r="H303" s="86">
        <v>136286865.62</v>
      </c>
      <c r="I303" s="86">
        <v>86421925.239999995</v>
      </c>
      <c r="J303" s="86">
        <v>208135751.09</v>
      </c>
      <c r="K303" s="86">
        <v>109590226.7</v>
      </c>
      <c r="L303" s="86">
        <v>192372051.75</v>
      </c>
      <c r="M303" s="86">
        <v>152463682.30000001</v>
      </c>
      <c r="N303" s="86">
        <v>168140589.03999999</v>
      </c>
      <c r="O303" s="101">
        <f t="shared" si="7"/>
        <v>136063114.61384615</v>
      </c>
    </row>
    <row r="304" spans="1:16" x14ac:dyDescent="0.2">
      <c r="A304" s="87" t="s">
        <v>458</v>
      </c>
      <c r="B304" s="86">
        <v>277049.24000002199</v>
      </c>
      <c r="C304" s="86">
        <v>351927.33000000502</v>
      </c>
      <c r="D304" s="86">
        <v>426805.41999998898</v>
      </c>
      <c r="E304" s="86">
        <v>52414.990000019301</v>
      </c>
      <c r="F304" s="86">
        <v>127293.080000003</v>
      </c>
      <c r="G304" s="86">
        <v>202171.16999998601</v>
      </c>
      <c r="H304" s="86">
        <v>277049.25999999902</v>
      </c>
      <c r="I304" s="86">
        <v>351927.34999998298</v>
      </c>
      <c r="J304" s="86">
        <v>449268.53999999003</v>
      </c>
      <c r="K304" s="86">
        <v>74878.110000019602</v>
      </c>
      <c r="L304" s="86">
        <v>149756.19999997399</v>
      </c>
      <c r="M304" s="86">
        <v>224634.289999987</v>
      </c>
      <c r="N304" s="86">
        <v>299512.38</v>
      </c>
      <c r="O304" s="101">
        <f t="shared" si="7"/>
        <v>251129.79692307513</v>
      </c>
    </row>
    <row r="305" spans="1:16" x14ac:dyDescent="0.2">
      <c r="A305" s="87" t="s">
        <v>459</v>
      </c>
      <c r="B305" s="86">
        <v>0</v>
      </c>
      <c r="C305" s="86">
        <v>0</v>
      </c>
      <c r="D305" s="86">
        <v>0</v>
      </c>
      <c r="E305" s="86">
        <v>0</v>
      </c>
      <c r="F305" s="86">
        <v>0</v>
      </c>
      <c r="G305" s="86">
        <v>0</v>
      </c>
      <c r="H305" s="86">
        <v>0</v>
      </c>
      <c r="I305" s="86">
        <v>0</v>
      </c>
      <c r="J305" s="86">
        <v>0</v>
      </c>
      <c r="K305" s="86">
        <v>0</v>
      </c>
      <c r="L305" s="86">
        <v>0</v>
      </c>
      <c r="M305" s="86">
        <v>0</v>
      </c>
      <c r="N305" s="86">
        <v>0</v>
      </c>
      <c r="O305" s="101">
        <f t="shared" si="7"/>
        <v>0</v>
      </c>
    </row>
    <row r="306" spans="1:16" x14ac:dyDescent="0.2">
      <c r="A306" s="87" t="s">
        <v>460</v>
      </c>
      <c r="B306" s="86">
        <v>13612536</v>
      </c>
      <c r="C306" s="86">
        <v>13695279</v>
      </c>
      <c r="D306" s="86">
        <v>13695279</v>
      </c>
      <c r="E306" s="86">
        <v>16119471</v>
      </c>
      <c r="F306" s="86">
        <v>16191761</v>
      </c>
      <c r="G306" s="86">
        <v>15963901</v>
      </c>
      <c r="H306" s="86">
        <v>3444076.13</v>
      </c>
      <c r="I306" s="86">
        <v>3444076.13</v>
      </c>
      <c r="J306" s="86">
        <v>4353838.13</v>
      </c>
      <c r="K306" s="86">
        <v>4353838.13</v>
      </c>
      <c r="L306" s="86">
        <v>31868.85</v>
      </c>
      <c r="M306" s="86">
        <v>31868.85</v>
      </c>
      <c r="N306" s="86">
        <v>31868.85</v>
      </c>
      <c r="O306" s="97">
        <f t="shared" si="7"/>
        <v>8074589.3899999969</v>
      </c>
      <c r="P306" s="99"/>
    </row>
    <row r="307" spans="1:16" x14ac:dyDescent="0.2">
      <c r="A307" s="87" t="s">
        <v>461</v>
      </c>
      <c r="B307" s="86">
        <v>0</v>
      </c>
      <c r="C307" s="86">
        <v>0</v>
      </c>
      <c r="D307" s="86">
        <v>0</v>
      </c>
      <c r="E307" s="86">
        <v>0</v>
      </c>
      <c r="F307" s="86">
        <v>0</v>
      </c>
      <c r="G307" s="86">
        <v>0</v>
      </c>
      <c r="H307" s="86">
        <v>0</v>
      </c>
      <c r="I307" s="86">
        <v>0</v>
      </c>
      <c r="J307" s="86">
        <v>0</v>
      </c>
      <c r="K307" s="86">
        <v>0</v>
      </c>
      <c r="L307" s="86">
        <v>0</v>
      </c>
      <c r="M307" s="86">
        <v>0</v>
      </c>
      <c r="N307" s="86">
        <v>0</v>
      </c>
    </row>
    <row r="308" spans="1:16" x14ac:dyDescent="0.2">
      <c r="A308" s="87" t="s">
        <v>462</v>
      </c>
      <c r="B308" s="86">
        <v>0</v>
      </c>
      <c r="C308" s="86">
        <v>0</v>
      </c>
      <c r="D308" s="86">
        <v>0</v>
      </c>
      <c r="E308" s="86">
        <v>0</v>
      </c>
      <c r="F308" s="86">
        <v>0</v>
      </c>
      <c r="G308" s="86">
        <v>0</v>
      </c>
      <c r="H308" s="86">
        <v>0</v>
      </c>
      <c r="I308" s="86">
        <v>0</v>
      </c>
      <c r="J308" s="86">
        <v>0</v>
      </c>
      <c r="K308" s="86">
        <v>0</v>
      </c>
      <c r="L308" s="86">
        <v>0</v>
      </c>
      <c r="M308" s="86">
        <v>0</v>
      </c>
      <c r="N308" s="86">
        <v>0</v>
      </c>
    </row>
    <row r="309" spans="1:16" x14ac:dyDescent="0.2">
      <c r="A309" s="102" t="s">
        <v>463</v>
      </c>
      <c r="B309" s="103">
        <v>24108718.02</v>
      </c>
      <c r="C309" s="103">
        <v>25042801.6599999</v>
      </c>
      <c r="D309" s="103">
        <v>63355837.3699999</v>
      </c>
      <c r="E309" s="103">
        <v>26062482.579999998</v>
      </c>
      <c r="F309" s="103">
        <v>26322360.690000001</v>
      </c>
      <c r="G309" s="103">
        <v>31811466.43</v>
      </c>
      <c r="H309" s="103">
        <v>14172251.5399999</v>
      </c>
      <c r="I309" s="103">
        <v>14681124.8699999</v>
      </c>
      <c r="J309" s="103">
        <v>14742561.859999901</v>
      </c>
      <c r="K309" s="103">
        <v>15018846.699999901</v>
      </c>
      <c r="L309" s="103">
        <v>10110738.869999999</v>
      </c>
      <c r="M309" s="103">
        <v>96853876.299999997</v>
      </c>
      <c r="N309" s="103">
        <v>11717148.35</v>
      </c>
      <c r="O309" s="98">
        <f>AVERAGE(B309:N309)</f>
        <v>28769247.3261538</v>
      </c>
      <c r="P309" s="105" t="str">
        <f>MID($A309,10,3)</f>
        <v>146</v>
      </c>
    </row>
    <row r="310" spans="1:16" x14ac:dyDescent="0.2">
      <c r="A310" s="87" t="s">
        <v>464</v>
      </c>
      <c r="O310" s="101"/>
    </row>
    <row r="311" spans="1:16" x14ac:dyDescent="0.2">
      <c r="A311" s="85" t="s">
        <v>465</v>
      </c>
      <c r="O311" s="101"/>
    </row>
    <row r="312" spans="1:16" x14ac:dyDescent="0.2">
      <c r="A312" s="87" t="s">
        <v>466</v>
      </c>
      <c r="B312" s="86">
        <v>0</v>
      </c>
      <c r="C312" s="86">
        <v>0</v>
      </c>
      <c r="D312" s="86">
        <v>0</v>
      </c>
      <c r="E312" s="86">
        <v>0</v>
      </c>
      <c r="F312" s="86">
        <v>0</v>
      </c>
      <c r="G312" s="86">
        <v>0</v>
      </c>
      <c r="H312" s="86">
        <v>0</v>
      </c>
      <c r="I312" s="86">
        <v>0</v>
      </c>
      <c r="J312" s="86">
        <v>0</v>
      </c>
      <c r="K312" s="86">
        <v>0</v>
      </c>
      <c r="L312" s="86">
        <v>0</v>
      </c>
      <c r="M312" s="86">
        <v>0</v>
      </c>
      <c r="N312" s="86">
        <v>0</v>
      </c>
      <c r="O312" s="101">
        <f>AVERAGE(B312:N312)</f>
        <v>0</v>
      </c>
    </row>
    <row r="313" spans="1:16" x14ac:dyDescent="0.2">
      <c r="A313" s="87" t="s">
        <v>467</v>
      </c>
      <c r="B313" s="86">
        <v>45172340.6599999</v>
      </c>
      <c r="C313" s="86">
        <v>46330799.509999998</v>
      </c>
      <c r="D313" s="86">
        <v>40303032.949999899</v>
      </c>
      <c r="E313" s="86">
        <v>41776962.439999901</v>
      </c>
      <c r="F313" s="86">
        <v>37503812.939999796</v>
      </c>
      <c r="G313" s="86">
        <v>31412950.419999801</v>
      </c>
      <c r="H313" s="86">
        <v>29611572.249999899</v>
      </c>
      <c r="I313" s="86">
        <v>46580200.210000098</v>
      </c>
      <c r="J313" s="86">
        <v>65024827.679999799</v>
      </c>
      <c r="K313" s="86">
        <v>81165811.849999905</v>
      </c>
      <c r="L313" s="86">
        <v>85677624.699999794</v>
      </c>
      <c r="M313" s="86">
        <v>67385228.309999898</v>
      </c>
      <c r="N313" s="86">
        <v>60410786.609999798</v>
      </c>
      <c r="O313" s="101">
        <f>AVERAGE(B313:N313)</f>
        <v>52181226.963846043</v>
      </c>
    </row>
    <row r="314" spans="1:16" x14ac:dyDescent="0.2">
      <c r="A314" s="87" t="s">
        <v>468</v>
      </c>
      <c r="B314" s="86">
        <v>23531459.259999901</v>
      </c>
      <c r="C314" s="86">
        <v>21072798.839999899</v>
      </c>
      <c r="D314" s="86">
        <v>15532579.029999999</v>
      </c>
      <c r="E314" s="86">
        <v>13350877.52</v>
      </c>
      <c r="F314" s="86">
        <v>12527773.7099999</v>
      </c>
      <c r="G314" s="86">
        <v>14333413.640000001</v>
      </c>
      <c r="H314" s="86">
        <v>21067142.100000001</v>
      </c>
      <c r="I314" s="86">
        <v>25623965.239999998</v>
      </c>
      <c r="J314" s="86">
        <v>25505266.390000001</v>
      </c>
      <c r="K314" s="86">
        <v>32400133.449999999</v>
      </c>
      <c r="L314" s="86">
        <v>24307151.939999901</v>
      </c>
      <c r="M314" s="86">
        <v>25050559.710000001</v>
      </c>
      <c r="N314" s="86">
        <v>26881687.760000002</v>
      </c>
      <c r="O314" s="101">
        <f>AVERAGE(B314:N314)</f>
        <v>21629600.660769202</v>
      </c>
    </row>
    <row r="315" spans="1:16" x14ac:dyDescent="0.2">
      <c r="A315" s="87" t="s">
        <v>469</v>
      </c>
      <c r="B315" s="86">
        <v>4519765.08</v>
      </c>
      <c r="C315" s="86">
        <v>0</v>
      </c>
      <c r="D315" s="86">
        <v>0</v>
      </c>
      <c r="E315" s="86">
        <v>486198.94</v>
      </c>
      <c r="F315" s="86">
        <v>0</v>
      </c>
      <c r="G315" s="86">
        <v>0</v>
      </c>
      <c r="H315" s="86">
        <v>2034512.15</v>
      </c>
      <c r="I315" s="86">
        <v>0</v>
      </c>
      <c r="J315" s="86">
        <v>0</v>
      </c>
      <c r="K315" s="86">
        <v>1861009.12</v>
      </c>
      <c r="L315" s="86">
        <v>0</v>
      </c>
      <c r="M315" s="86">
        <v>0</v>
      </c>
      <c r="N315" s="86">
        <v>3196902.45</v>
      </c>
      <c r="O315" s="101">
        <f>AVERAGE(B315:N315)</f>
        <v>930645.21076923062</v>
      </c>
    </row>
    <row r="316" spans="1:16" x14ac:dyDescent="0.2">
      <c r="A316" s="87" t="s">
        <v>470</v>
      </c>
      <c r="B316" s="86">
        <v>0</v>
      </c>
      <c r="C316" s="86">
        <v>0</v>
      </c>
      <c r="D316" s="86">
        <v>0</v>
      </c>
      <c r="E316" s="86">
        <v>0</v>
      </c>
      <c r="F316" s="86">
        <v>0</v>
      </c>
      <c r="G316" s="86">
        <v>0</v>
      </c>
      <c r="H316" s="86">
        <v>0</v>
      </c>
      <c r="I316" s="86">
        <v>0</v>
      </c>
      <c r="J316" s="86">
        <v>0</v>
      </c>
      <c r="K316" s="86">
        <v>0</v>
      </c>
      <c r="L316" s="86">
        <v>0</v>
      </c>
      <c r="M316" s="86">
        <v>0</v>
      </c>
      <c r="N316" s="86">
        <v>0</v>
      </c>
      <c r="O316" s="97">
        <f>AVERAGE(B316:N316)</f>
        <v>0</v>
      </c>
      <c r="P316" s="99"/>
    </row>
    <row r="317" spans="1:16" x14ac:dyDescent="0.2">
      <c r="A317" s="87" t="s">
        <v>471</v>
      </c>
      <c r="B317" s="86">
        <v>65859080.0499999</v>
      </c>
      <c r="C317" s="86">
        <v>69788207.639999598</v>
      </c>
      <c r="D317" s="86">
        <v>72115646.009999797</v>
      </c>
      <c r="E317" s="86">
        <v>62310815.869999997</v>
      </c>
      <c r="F317" s="86">
        <v>67497573.370000094</v>
      </c>
      <c r="G317" s="86">
        <v>71611228.510000005</v>
      </c>
      <c r="H317" s="86">
        <v>70472727.780000299</v>
      </c>
      <c r="I317" s="86">
        <v>68505067.069999799</v>
      </c>
      <c r="J317" s="86">
        <v>72537228.419999793</v>
      </c>
      <c r="K317" s="86">
        <v>73274365.229999602</v>
      </c>
      <c r="L317" s="86">
        <v>75593457.319999993</v>
      </c>
      <c r="M317" s="86">
        <v>76211157.000000104</v>
      </c>
      <c r="N317" s="86">
        <v>69207956.860000193</v>
      </c>
    </row>
    <row r="318" spans="1:16" x14ac:dyDescent="0.2">
      <c r="A318" s="87" t="s">
        <v>472</v>
      </c>
      <c r="B318" s="86">
        <v>0</v>
      </c>
      <c r="C318" s="86">
        <v>0</v>
      </c>
      <c r="D318" s="86">
        <v>0</v>
      </c>
      <c r="E318" s="86">
        <v>0</v>
      </c>
      <c r="F318" s="86">
        <v>0</v>
      </c>
      <c r="G318" s="86">
        <v>0</v>
      </c>
      <c r="H318" s="86">
        <v>0</v>
      </c>
      <c r="I318" s="86">
        <v>0</v>
      </c>
      <c r="J318" s="86">
        <v>0</v>
      </c>
      <c r="K318" s="86">
        <v>0</v>
      </c>
      <c r="L318" s="86">
        <v>0</v>
      </c>
      <c r="M318" s="86">
        <v>0</v>
      </c>
      <c r="N318" s="86">
        <v>0</v>
      </c>
    </row>
    <row r="319" spans="1:16" x14ac:dyDescent="0.2">
      <c r="A319" s="87" t="s">
        <v>473</v>
      </c>
      <c r="B319" s="86">
        <v>4161355.32</v>
      </c>
      <c r="C319" s="86">
        <v>3268831.28</v>
      </c>
      <c r="D319" s="86">
        <v>4638566.0999999996</v>
      </c>
      <c r="E319" s="86">
        <v>2789750.61</v>
      </c>
      <c r="F319" s="86">
        <v>6414987.9100000001</v>
      </c>
      <c r="G319" s="86">
        <v>9508781</v>
      </c>
      <c r="H319" s="86">
        <v>5267886.83</v>
      </c>
      <c r="I319" s="86">
        <v>19031346.18</v>
      </c>
      <c r="J319" s="86">
        <v>19248555.989999998</v>
      </c>
      <c r="K319" s="86">
        <v>16393585.359999999</v>
      </c>
      <c r="L319" s="86">
        <v>13298942.0599999</v>
      </c>
      <c r="M319" s="86">
        <v>12017930.4699999</v>
      </c>
      <c r="N319" s="86">
        <v>13011993.83</v>
      </c>
      <c r="O319" s="101">
        <f>AVERAGE(B319:N319)</f>
        <v>9927116.3799999841</v>
      </c>
    </row>
    <row r="320" spans="1:16" x14ac:dyDescent="0.2">
      <c r="A320" s="102" t="s">
        <v>474</v>
      </c>
      <c r="B320" s="103">
        <v>143244000.37</v>
      </c>
      <c r="C320" s="103">
        <v>140460637.269999</v>
      </c>
      <c r="D320" s="103">
        <v>132589824.08999901</v>
      </c>
      <c r="E320" s="103">
        <v>120714605.379999</v>
      </c>
      <c r="F320" s="103">
        <v>123944147.92999899</v>
      </c>
      <c r="G320" s="103">
        <v>126866373.56999899</v>
      </c>
      <c r="H320" s="103">
        <v>128453841.11</v>
      </c>
      <c r="I320" s="103">
        <v>159740578.69999999</v>
      </c>
      <c r="J320" s="103">
        <v>182315878.47999901</v>
      </c>
      <c r="K320" s="103">
        <v>205094905.00999901</v>
      </c>
      <c r="L320" s="103">
        <v>198877176.019999</v>
      </c>
      <c r="M320" s="103">
        <v>180664875.49000001</v>
      </c>
      <c r="N320" s="103">
        <v>172709327.50999999</v>
      </c>
      <c r="O320" s="98">
        <f>AVERAGE(B320:N320)</f>
        <v>155052013.14846092</v>
      </c>
      <c r="P320" s="105" t="str">
        <f>MID($A320,10,3)</f>
        <v>151</v>
      </c>
    </row>
    <row r="321" spans="1:16" x14ac:dyDescent="0.2">
      <c r="A321" s="87" t="s">
        <v>475</v>
      </c>
      <c r="O321" s="101"/>
    </row>
    <row r="322" spans="1:16" x14ac:dyDescent="0.2">
      <c r="A322" s="85" t="s">
        <v>476</v>
      </c>
      <c r="O322" s="101"/>
    </row>
    <row r="323" spans="1:16" x14ac:dyDescent="0.2">
      <c r="A323" s="87" t="s">
        <v>477</v>
      </c>
      <c r="B323" s="86">
        <v>0</v>
      </c>
      <c r="C323" s="86">
        <v>0</v>
      </c>
      <c r="D323" s="86">
        <v>0</v>
      </c>
      <c r="E323" s="86">
        <v>0</v>
      </c>
      <c r="F323" s="86">
        <v>0</v>
      </c>
      <c r="G323" s="86">
        <v>0</v>
      </c>
      <c r="H323" s="86">
        <v>0</v>
      </c>
      <c r="I323" s="86">
        <v>0</v>
      </c>
      <c r="J323" s="86">
        <v>0</v>
      </c>
      <c r="K323" s="86">
        <v>0</v>
      </c>
      <c r="L323" s="86">
        <v>0</v>
      </c>
      <c r="M323" s="86">
        <v>0</v>
      </c>
      <c r="N323" s="86">
        <v>0</v>
      </c>
      <c r="O323" s="101">
        <f t="shared" ref="O323:O333" si="8">AVERAGE(B323:N323)</f>
        <v>0</v>
      </c>
    </row>
    <row r="324" spans="1:16" x14ac:dyDescent="0.2">
      <c r="A324" s="87" t="s">
        <v>478</v>
      </c>
      <c r="B324" s="86">
        <v>0</v>
      </c>
      <c r="C324" s="86">
        <v>0</v>
      </c>
      <c r="D324" s="86">
        <v>0</v>
      </c>
      <c r="E324" s="86">
        <v>0</v>
      </c>
      <c r="F324" s="86">
        <v>0</v>
      </c>
      <c r="G324" s="86">
        <v>0</v>
      </c>
      <c r="H324" s="86">
        <v>0</v>
      </c>
      <c r="I324" s="86">
        <v>0</v>
      </c>
      <c r="J324" s="86">
        <v>0</v>
      </c>
      <c r="K324" s="86">
        <v>0</v>
      </c>
      <c r="L324" s="86">
        <v>0</v>
      </c>
      <c r="M324" s="86">
        <v>0</v>
      </c>
      <c r="N324" s="86">
        <v>0</v>
      </c>
      <c r="O324" s="101">
        <f t="shared" si="8"/>
        <v>0</v>
      </c>
    </row>
    <row r="325" spans="1:16" x14ac:dyDescent="0.2">
      <c r="A325" s="87" t="s">
        <v>479</v>
      </c>
      <c r="B325" s="86">
        <v>311562524.28999901</v>
      </c>
      <c r="C325" s="86">
        <v>317543292.06</v>
      </c>
      <c r="D325" s="86">
        <v>317455119.049999</v>
      </c>
      <c r="E325" s="86">
        <v>321994813.97000003</v>
      </c>
      <c r="F325" s="86">
        <v>322589189.29000002</v>
      </c>
      <c r="G325" s="86">
        <v>330740478.26999998</v>
      </c>
      <c r="H325" s="86">
        <v>326318412.00999999</v>
      </c>
      <c r="I325" s="86">
        <v>328989089.52999997</v>
      </c>
      <c r="J325" s="86">
        <v>336915861.31</v>
      </c>
      <c r="K325" s="86">
        <v>347352979.75999999</v>
      </c>
      <c r="L325" s="86">
        <v>353078011.54000002</v>
      </c>
      <c r="M325" s="86">
        <v>366389011.52999997</v>
      </c>
      <c r="N325" s="86">
        <v>372912415.94</v>
      </c>
      <c r="O325" s="101">
        <f t="shared" si="8"/>
        <v>334910861.4269228</v>
      </c>
    </row>
    <row r="326" spans="1:16" x14ac:dyDescent="0.2">
      <c r="A326" s="87" t="s">
        <v>480</v>
      </c>
      <c r="B326" s="86">
        <v>0</v>
      </c>
      <c r="C326" s="86">
        <v>0</v>
      </c>
      <c r="D326" s="86">
        <v>0</v>
      </c>
      <c r="E326" s="86">
        <v>0</v>
      </c>
      <c r="F326" s="86">
        <v>0</v>
      </c>
      <c r="G326" s="86">
        <v>0</v>
      </c>
      <c r="H326" s="86">
        <v>0</v>
      </c>
      <c r="I326" s="86">
        <v>0</v>
      </c>
      <c r="J326" s="86">
        <v>0</v>
      </c>
      <c r="K326" s="86">
        <v>0</v>
      </c>
      <c r="L326" s="86">
        <v>0</v>
      </c>
      <c r="M326" s="86">
        <v>0</v>
      </c>
      <c r="N326" s="86">
        <v>0</v>
      </c>
      <c r="O326" s="101">
        <f t="shared" si="8"/>
        <v>0</v>
      </c>
    </row>
    <row r="327" spans="1:16" x14ac:dyDescent="0.2">
      <c r="A327" s="87" t="s">
        <v>481</v>
      </c>
      <c r="B327" s="86">
        <v>0</v>
      </c>
      <c r="C327" s="86">
        <v>0</v>
      </c>
      <c r="D327" s="86">
        <v>0</v>
      </c>
      <c r="E327" s="86">
        <v>0</v>
      </c>
      <c r="F327" s="86">
        <v>0</v>
      </c>
      <c r="G327" s="86">
        <v>0</v>
      </c>
      <c r="H327" s="86">
        <v>0</v>
      </c>
      <c r="I327" s="86">
        <v>0</v>
      </c>
      <c r="J327" s="86">
        <v>0</v>
      </c>
      <c r="K327" s="86">
        <v>0</v>
      </c>
      <c r="L327" s="86">
        <v>0</v>
      </c>
      <c r="M327" s="86">
        <v>0</v>
      </c>
      <c r="N327" s="86">
        <v>0</v>
      </c>
      <c r="O327" s="101">
        <f t="shared" si="8"/>
        <v>0</v>
      </c>
    </row>
    <row r="328" spans="1:16" x14ac:dyDescent="0.2">
      <c r="A328" s="87" t="s">
        <v>482</v>
      </c>
      <c r="B328" s="86">
        <v>0</v>
      </c>
      <c r="C328" s="86">
        <v>0</v>
      </c>
      <c r="D328" s="86">
        <v>0</v>
      </c>
      <c r="E328" s="86">
        <v>0</v>
      </c>
      <c r="F328" s="86">
        <v>0</v>
      </c>
      <c r="G328" s="86">
        <v>0</v>
      </c>
      <c r="H328" s="86">
        <v>0</v>
      </c>
      <c r="I328" s="86">
        <v>0</v>
      </c>
      <c r="J328" s="86">
        <v>0</v>
      </c>
      <c r="K328" s="86">
        <v>0</v>
      </c>
      <c r="L328" s="86">
        <v>0</v>
      </c>
      <c r="M328" s="86">
        <v>0</v>
      </c>
      <c r="N328" s="86">
        <v>0</v>
      </c>
      <c r="O328" s="101">
        <f t="shared" si="8"/>
        <v>0</v>
      </c>
    </row>
    <row r="329" spans="1:16" x14ac:dyDescent="0.2">
      <c r="A329" s="87" t="s">
        <v>483</v>
      </c>
      <c r="B329" s="86">
        <v>3631123.98</v>
      </c>
      <c r="C329" s="86">
        <v>3631123.98</v>
      </c>
      <c r="D329" s="86">
        <v>3631123.98</v>
      </c>
      <c r="E329" s="86">
        <v>3631123.98</v>
      </c>
      <c r="F329" s="86">
        <v>3631123.98</v>
      </c>
      <c r="G329" s="86">
        <v>3631123.98</v>
      </c>
      <c r="H329" s="86">
        <v>3477003.98</v>
      </c>
      <c r="I329" s="86">
        <v>3631123.98</v>
      </c>
      <c r="J329" s="86">
        <v>3631123.98</v>
      </c>
      <c r="K329" s="86">
        <v>3631123.98</v>
      </c>
      <c r="L329" s="86">
        <v>3631123.98</v>
      </c>
      <c r="M329" s="86">
        <v>3631123.98</v>
      </c>
      <c r="N329" s="86">
        <v>3631123.98</v>
      </c>
      <c r="O329" s="101">
        <f t="shared" si="8"/>
        <v>3619268.5953846145</v>
      </c>
    </row>
    <row r="330" spans="1:16" x14ac:dyDescent="0.2">
      <c r="A330" s="87" t="s">
        <v>484</v>
      </c>
      <c r="B330" s="86">
        <v>0</v>
      </c>
      <c r="C330" s="86">
        <v>0</v>
      </c>
      <c r="D330" s="86">
        <v>0</v>
      </c>
      <c r="E330" s="86">
        <v>0</v>
      </c>
      <c r="F330" s="86">
        <v>0</v>
      </c>
      <c r="G330" s="86">
        <v>0</v>
      </c>
      <c r="H330" s="86">
        <v>0</v>
      </c>
      <c r="I330" s="86">
        <v>0</v>
      </c>
      <c r="J330" s="86">
        <v>0</v>
      </c>
      <c r="K330" s="86">
        <v>0</v>
      </c>
      <c r="L330" s="86">
        <v>0</v>
      </c>
      <c r="M330" s="86">
        <v>0</v>
      </c>
      <c r="N330" s="86">
        <v>0</v>
      </c>
      <c r="O330" s="101">
        <f t="shared" si="8"/>
        <v>0</v>
      </c>
    </row>
    <row r="331" spans="1:16" x14ac:dyDescent="0.2">
      <c r="A331" s="87" t="s">
        <v>485</v>
      </c>
      <c r="B331" s="86">
        <v>1562225.8</v>
      </c>
      <c r="C331" s="86">
        <v>1476629.9</v>
      </c>
      <c r="D331" s="86">
        <v>1499262.24</v>
      </c>
      <c r="E331" s="86">
        <v>1666254.54</v>
      </c>
      <c r="F331" s="86">
        <v>1541367.38</v>
      </c>
      <c r="G331" s="86">
        <v>1684136.69</v>
      </c>
      <c r="H331" s="86">
        <v>1724226.15</v>
      </c>
      <c r="I331" s="86">
        <v>1697706.27</v>
      </c>
      <c r="J331" s="86">
        <v>1671539.38</v>
      </c>
      <c r="K331" s="86">
        <v>1495133.61</v>
      </c>
      <c r="L331" s="86">
        <v>1586990.59</v>
      </c>
      <c r="M331" s="86">
        <v>1351384.31</v>
      </c>
      <c r="N331" s="86">
        <v>1562606.61</v>
      </c>
      <c r="O331" s="101">
        <f t="shared" si="8"/>
        <v>1578420.2669230769</v>
      </c>
    </row>
    <row r="332" spans="1:16" x14ac:dyDescent="0.2">
      <c r="A332" s="87" t="s">
        <v>486</v>
      </c>
      <c r="B332" s="86">
        <v>2408774.86</v>
      </c>
      <c r="C332" s="86">
        <v>2400524.36</v>
      </c>
      <c r="D332" s="86">
        <v>2595754.0099999998</v>
      </c>
      <c r="E332" s="86">
        <v>2677962.41</v>
      </c>
      <c r="F332" s="86">
        <v>2772332.38</v>
      </c>
      <c r="G332" s="86">
        <v>3062023.88</v>
      </c>
      <c r="H332" s="86">
        <v>3241060.33</v>
      </c>
      <c r="I332" s="86">
        <v>3291188.98</v>
      </c>
      <c r="J332" s="86">
        <v>3400754.79</v>
      </c>
      <c r="K332" s="86">
        <v>3566095.34</v>
      </c>
      <c r="L332" s="86">
        <v>3659910.82</v>
      </c>
      <c r="M332" s="86">
        <v>3760978.55</v>
      </c>
      <c r="N332" s="86">
        <v>4025385.02</v>
      </c>
      <c r="O332" s="101">
        <f t="shared" si="8"/>
        <v>3143288.133076923</v>
      </c>
    </row>
    <row r="333" spans="1:16" x14ac:dyDescent="0.2">
      <c r="A333" s="87" t="s">
        <v>487</v>
      </c>
      <c r="B333" s="86">
        <v>0</v>
      </c>
      <c r="C333" s="86">
        <v>0</v>
      </c>
      <c r="D333" s="86">
        <v>0</v>
      </c>
      <c r="E333" s="86">
        <v>0</v>
      </c>
      <c r="F333" s="86">
        <v>0</v>
      </c>
      <c r="G333" s="86">
        <v>0</v>
      </c>
      <c r="H333" s="86">
        <v>0</v>
      </c>
      <c r="I333" s="86">
        <v>0</v>
      </c>
      <c r="J333" s="86">
        <v>0</v>
      </c>
      <c r="K333" s="86">
        <v>0</v>
      </c>
      <c r="L333" s="86">
        <v>0</v>
      </c>
      <c r="M333" s="86">
        <v>0</v>
      </c>
      <c r="N333" s="86">
        <v>0</v>
      </c>
      <c r="O333" s="97">
        <f t="shared" si="8"/>
        <v>0</v>
      </c>
      <c r="P333" s="99"/>
    </row>
    <row r="334" spans="1:16" x14ac:dyDescent="0.2">
      <c r="A334" s="87" t="s">
        <v>488</v>
      </c>
      <c r="B334" s="86">
        <v>0</v>
      </c>
      <c r="C334" s="86">
        <v>0</v>
      </c>
      <c r="D334" s="86">
        <v>0</v>
      </c>
      <c r="E334" s="86">
        <v>0</v>
      </c>
      <c r="F334" s="86">
        <v>0</v>
      </c>
      <c r="G334" s="86">
        <v>0</v>
      </c>
      <c r="H334" s="86">
        <v>0</v>
      </c>
      <c r="I334" s="86">
        <v>0</v>
      </c>
      <c r="J334" s="86">
        <v>0</v>
      </c>
      <c r="K334" s="86">
        <v>0</v>
      </c>
      <c r="L334" s="86">
        <v>0</v>
      </c>
      <c r="M334" s="86">
        <v>0</v>
      </c>
      <c r="N334" s="86">
        <v>0</v>
      </c>
    </row>
    <row r="335" spans="1:16" x14ac:dyDescent="0.2">
      <c r="A335" s="87" t="s">
        <v>489</v>
      </c>
      <c r="B335" s="86">
        <v>-1228350.8400000001</v>
      </c>
      <c r="C335" s="86">
        <v>-1225830.79</v>
      </c>
      <c r="D335" s="86">
        <v>-1225830.79</v>
      </c>
      <c r="E335" s="86">
        <v>-872125.79</v>
      </c>
      <c r="F335" s="86">
        <v>-872125.79</v>
      </c>
      <c r="G335" s="86">
        <v>-807950.89</v>
      </c>
      <c r="H335" s="86">
        <v>-807950.89</v>
      </c>
      <c r="I335" s="86">
        <v>-807155.57</v>
      </c>
      <c r="J335" s="86">
        <v>-814326.81</v>
      </c>
      <c r="K335" s="86">
        <v>-742694.929999999</v>
      </c>
      <c r="L335" s="86">
        <v>-744592.25</v>
      </c>
      <c r="M335" s="86">
        <v>-773905.99</v>
      </c>
      <c r="N335" s="86">
        <v>-789803.09</v>
      </c>
    </row>
    <row r="336" spans="1:16" x14ac:dyDescent="0.2">
      <c r="A336" s="87" t="s">
        <v>490</v>
      </c>
      <c r="B336" s="86">
        <v>0</v>
      </c>
      <c r="C336" s="86">
        <v>0</v>
      </c>
      <c r="D336" s="86">
        <v>0</v>
      </c>
      <c r="E336" s="86">
        <v>0</v>
      </c>
      <c r="F336" s="86">
        <v>0</v>
      </c>
      <c r="G336" s="86">
        <v>0</v>
      </c>
      <c r="H336" s="86">
        <v>0</v>
      </c>
      <c r="I336" s="86">
        <v>0</v>
      </c>
      <c r="J336" s="86">
        <v>0</v>
      </c>
      <c r="K336" s="86">
        <v>0</v>
      </c>
      <c r="L336" s="86">
        <v>0</v>
      </c>
      <c r="M336" s="86">
        <v>0</v>
      </c>
      <c r="N336" s="86">
        <v>0</v>
      </c>
      <c r="O336" s="101">
        <f>AVERAGE(B336:N336)</f>
        <v>0</v>
      </c>
    </row>
    <row r="337" spans="1:16" x14ac:dyDescent="0.2">
      <c r="A337" s="102" t="s">
        <v>491</v>
      </c>
      <c r="B337" s="103">
        <v>317936298.08999902</v>
      </c>
      <c r="C337" s="103">
        <v>323825739.50999999</v>
      </c>
      <c r="D337" s="103">
        <v>323955428.489999</v>
      </c>
      <c r="E337" s="103">
        <v>329098029.109999</v>
      </c>
      <c r="F337" s="103">
        <v>329661887.239999</v>
      </c>
      <c r="G337" s="103">
        <v>338309811.93000001</v>
      </c>
      <c r="H337" s="103">
        <v>333952751.57999998</v>
      </c>
      <c r="I337" s="103">
        <v>336801953.19</v>
      </c>
      <c r="J337" s="103">
        <v>344804952.64999902</v>
      </c>
      <c r="K337" s="103">
        <v>355302637.75999999</v>
      </c>
      <c r="L337" s="103">
        <v>361211444.68000001</v>
      </c>
      <c r="M337" s="103">
        <v>374358592.37999898</v>
      </c>
      <c r="N337" s="103">
        <v>381341728.45999998</v>
      </c>
      <c r="O337" s="98">
        <f>AVERAGE(B337:N337)</f>
        <v>342350865.77461493</v>
      </c>
      <c r="P337" s="105" t="str">
        <f>MID($A337,10,3)</f>
        <v>154</v>
      </c>
    </row>
    <row r="338" spans="1:16" x14ac:dyDescent="0.2">
      <c r="A338" s="87" t="s">
        <v>492</v>
      </c>
    </row>
    <row r="339" spans="1:16" x14ac:dyDescent="0.2">
      <c r="A339" s="85" t="s">
        <v>493</v>
      </c>
    </row>
    <row r="340" spans="1:16" x14ac:dyDescent="0.2">
      <c r="A340" s="87" t="s">
        <v>494</v>
      </c>
      <c r="B340" s="86">
        <v>94691.78</v>
      </c>
      <c r="C340" s="86">
        <v>101819.78</v>
      </c>
      <c r="D340" s="86">
        <v>40175.78</v>
      </c>
      <c r="E340" s="86">
        <v>-17046.22</v>
      </c>
      <c r="F340" s="86">
        <v>-18960.22</v>
      </c>
      <c r="G340" s="86">
        <v>-31104.22</v>
      </c>
      <c r="H340" s="86">
        <v>-48528.22</v>
      </c>
      <c r="I340" s="86">
        <v>-109116.22</v>
      </c>
      <c r="J340" s="86">
        <v>-90900.22</v>
      </c>
      <c r="K340" s="86">
        <v>-187128.22</v>
      </c>
      <c r="L340" s="86">
        <v>-243888.22</v>
      </c>
      <c r="M340" s="86">
        <v>-47145.22</v>
      </c>
      <c r="N340" s="86">
        <v>-71643.820000000007</v>
      </c>
      <c r="O340" s="101">
        <f>AVERAGE(B340:N340)</f>
        <v>-48367.189230769225</v>
      </c>
    </row>
    <row r="341" spans="1:16" x14ac:dyDescent="0.2">
      <c r="A341" s="102" t="s">
        <v>495</v>
      </c>
      <c r="B341" s="103">
        <v>94691.78</v>
      </c>
      <c r="C341" s="103">
        <v>101819.78</v>
      </c>
      <c r="D341" s="103">
        <v>40175.78</v>
      </c>
      <c r="E341" s="103">
        <v>-17046.22</v>
      </c>
      <c r="F341" s="103">
        <v>-18960.22</v>
      </c>
      <c r="G341" s="103">
        <v>-31104.22</v>
      </c>
      <c r="H341" s="103">
        <v>-48528.22</v>
      </c>
      <c r="I341" s="103">
        <v>-109116.22</v>
      </c>
      <c r="J341" s="103">
        <v>-90900.22</v>
      </c>
      <c r="K341" s="103">
        <v>-187128.22</v>
      </c>
      <c r="L341" s="103">
        <v>-243888.22</v>
      </c>
      <c r="M341" s="103">
        <v>-47145.22</v>
      </c>
      <c r="N341" s="103">
        <v>-71643.820000000007</v>
      </c>
      <c r="O341" s="98">
        <f>AVERAGE(B341:N341)</f>
        <v>-48367.189230769225</v>
      </c>
      <c r="P341" s="105" t="str">
        <f>MID($A341,10,3)</f>
        <v>156</v>
      </c>
    </row>
    <row r="342" spans="1:16" x14ac:dyDescent="0.2">
      <c r="A342" s="87" t="s">
        <v>496</v>
      </c>
      <c r="P342" s="99" t="str">
        <f>MID($A342,10,3)</f>
        <v/>
      </c>
    </row>
    <row r="343" spans="1:16" x14ac:dyDescent="0.2">
      <c r="A343" s="85" t="s">
        <v>497</v>
      </c>
    </row>
    <row r="344" spans="1:16" x14ac:dyDescent="0.2">
      <c r="A344" s="87" t="s">
        <v>498</v>
      </c>
      <c r="B344" s="86">
        <v>0</v>
      </c>
      <c r="C344" s="86">
        <v>0</v>
      </c>
      <c r="D344" s="86">
        <v>0</v>
      </c>
      <c r="E344" s="86">
        <v>0</v>
      </c>
      <c r="F344" s="86">
        <v>0</v>
      </c>
      <c r="G344" s="86">
        <v>0</v>
      </c>
      <c r="H344" s="86">
        <v>0</v>
      </c>
      <c r="I344" s="86">
        <v>0</v>
      </c>
      <c r="J344" s="86">
        <v>51.45</v>
      </c>
      <c r="K344" s="86">
        <v>51.45</v>
      </c>
      <c r="L344" s="86">
        <v>0</v>
      </c>
      <c r="M344" s="86">
        <v>0</v>
      </c>
      <c r="N344" s="86">
        <v>0</v>
      </c>
    </row>
    <row r="345" spans="1:16" x14ac:dyDescent="0.2">
      <c r="A345" s="87" t="s">
        <v>499</v>
      </c>
      <c r="B345" s="86">
        <v>3212783.45</v>
      </c>
      <c r="C345" s="86">
        <v>3212696</v>
      </c>
      <c r="D345" s="86">
        <v>3212696</v>
      </c>
      <c r="E345" s="86">
        <v>3211382.55</v>
      </c>
      <c r="F345" s="86">
        <v>3211382.55</v>
      </c>
      <c r="G345" s="86">
        <v>3210153.45</v>
      </c>
      <c r="H345" s="86">
        <v>3210153.45</v>
      </c>
      <c r="I345" s="86">
        <v>3210153.45</v>
      </c>
      <c r="J345" s="86">
        <v>3210153.45</v>
      </c>
      <c r="K345" s="86">
        <v>3210153.45</v>
      </c>
      <c r="L345" s="86">
        <v>3210153.45</v>
      </c>
      <c r="M345" s="86">
        <v>3210153.45</v>
      </c>
      <c r="N345" s="86">
        <v>3210153.45</v>
      </c>
      <c r="O345" s="101">
        <f>AVERAGE(B345:N345)</f>
        <v>3210936.0115384618</v>
      </c>
    </row>
    <row r="346" spans="1:16" x14ac:dyDescent="0.2">
      <c r="A346" s="87" t="s">
        <v>500</v>
      </c>
      <c r="B346" s="86">
        <v>0</v>
      </c>
      <c r="C346" s="86">
        <v>0</v>
      </c>
      <c r="D346" s="86">
        <v>0</v>
      </c>
      <c r="E346" s="86">
        <v>0</v>
      </c>
      <c r="F346" s="86">
        <v>0</v>
      </c>
      <c r="G346" s="86">
        <v>0</v>
      </c>
      <c r="H346" s="86">
        <v>0</v>
      </c>
      <c r="I346" s="86">
        <v>0</v>
      </c>
      <c r="J346" s="86">
        <v>0</v>
      </c>
      <c r="K346" s="86">
        <v>0</v>
      </c>
      <c r="L346" s="86">
        <v>0</v>
      </c>
      <c r="M346" s="86">
        <v>0</v>
      </c>
      <c r="N346" s="86">
        <v>0</v>
      </c>
      <c r="O346" s="101">
        <f>AVERAGE(B346:N346)</f>
        <v>0</v>
      </c>
    </row>
    <row r="347" spans="1:16" x14ac:dyDescent="0.2">
      <c r="A347" s="102" t="s">
        <v>501</v>
      </c>
      <c r="B347" s="103">
        <v>3212783.45</v>
      </c>
      <c r="C347" s="103">
        <v>3212696</v>
      </c>
      <c r="D347" s="103">
        <v>3212696</v>
      </c>
      <c r="E347" s="103">
        <v>3211382.55</v>
      </c>
      <c r="F347" s="103">
        <v>3211382.55</v>
      </c>
      <c r="G347" s="103">
        <v>3210153.45</v>
      </c>
      <c r="H347" s="103">
        <v>3210153.45</v>
      </c>
      <c r="I347" s="103">
        <v>3210153.45</v>
      </c>
      <c r="J347" s="103">
        <v>3210204.9</v>
      </c>
      <c r="K347" s="103">
        <v>3210204.9</v>
      </c>
      <c r="L347" s="103">
        <v>3210153.45</v>
      </c>
      <c r="M347" s="103">
        <v>3210153.45</v>
      </c>
      <c r="N347" s="103">
        <v>3210153.45</v>
      </c>
      <c r="O347" s="98">
        <f>AVERAGE(B347:N347)</f>
        <v>3210943.9269230771</v>
      </c>
      <c r="P347" s="105" t="str">
        <f>MID($A347,10,3)</f>
        <v>158</v>
      </c>
    </row>
    <row r="348" spans="1:16" x14ac:dyDescent="0.2">
      <c r="A348" s="87" t="s">
        <v>502</v>
      </c>
      <c r="O348" s="101"/>
    </row>
    <row r="349" spans="1:16" x14ac:dyDescent="0.2">
      <c r="A349" s="85" t="s">
        <v>503</v>
      </c>
      <c r="O349" s="101"/>
    </row>
    <row r="350" spans="1:16" x14ac:dyDescent="0.2">
      <c r="A350" s="87" t="s">
        <v>504</v>
      </c>
      <c r="B350" s="86">
        <v>0</v>
      </c>
      <c r="C350" s="86">
        <v>0</v>
      </c>
      <c r="D350" s="86">
        <v>0</v>
      </c>
      <c r="E350" s="86">
        <v>0</v>
      </c>
      <c r="F350" s="86">
        <v>0</v>
      </c>
      <c r="G350" s="86">
        <v>0</v>
      </c>
      <c r="H350" s="86">
        <v>0</v>
      </c>
      <c r="I350" s="86">
        <v>0</v>
      </c>
      <c r="J350" s="86">
        <v>0</v>
      </c>
      <c r="K350" s="86">
        <v>0</v>
      </c>
      <c r="L350" s="86">
        <v>0</v>
      </c>
      <c r="M350" s="86">
        <v>0</v>
      </c>
      <c r="N350" s="86">
        <v>0</v>
      </c>
      <c r="O350" s="101">
        <f>AVERAGE(B350:N350)</f>
        <v>0</v>
      </c>
    </row>
    <row r="351" spans="1:16" x14ac:dyDescent="0.2">
      <c r="A351" s="87" t="s">
        <v>505</v>
      </c>
      <c r="B351" s="86">
        <v>12766616.079999899</v>
      </c>
      <c r="C351" s="86">
        <v>12152237.6499999</v>
      </c>
      <c r="D351" s="86">
        <v>12732757.1499999</v>
      </c>
      <c r="E351" s="86">
        <v>10600479.4599999</v>
      </c>
      <c r="F351" s="86">
        <v>12534552.8199999</v>
      </c>
      <c r="G351" s="86">
        <v>12484666.429999899</v>
      </c>
      <c r="H351" s="86">
        <v>12885069.439999901</v>
      </c>
      <c r="I351" s="86">
        <v>13064367.599999901</v>
      </c>
      <c r="J351" s="86">
        <v>9214451.0899999905</v>
      </c>
      <c r="K351" s="86">
        <v>6793316.4199999897</v>
      </c>
      <c r="L351" s="86">
        <v>9896857.1199999992</v>
      </c>
      <c r="M351" s="86">
        <v>9810825.6799999997</v>
      </c>
      <c r="N351" s="86">
        <v>16459554.5599999</v>
      </c>
      <c r="O351" s="97">
        <f>AVERAGE(B351:N351)</f>
        <v>11645827.038461469</v>
      </c>
      <c r="P351" s="99"/>
    </row>
    <row r="352" spans="1:16" x14ac:dyDescent="0.2">
      <c r="A352" s="87" t="s">
        <v>506</v>
      </c>
      <c r="B352" s="86">
        <v>0</v>
      </c>
      <c r="C352" s="86">
        <v>0</v>
      </c>
      <c r="D352" s="86">
        <v>0</v>
      </c>
      <c r="E352" s="86">
        <v>0</v>
      </c>
      <c r="F352" s="86">
        <v>0</v>
      </c>
      <c r="G352" s="86">
        <v>0</v>
      </c>
      <c r="H352" s="86">
        <v>0</v>
      </c>
      <c r="I352" s="86">
        <v>0</v>
      </c>
      <c r="J352" s="86">
        <v>0</v>
      </c>
      <c r="K352" s="86">
        <v>0</v>
      </c>
      <c r="L352" s="86">
        <v>0</v>
      </c>
      <c r="M352" s="86">
        <v>0</v>
      </c>
      <c r="N352" s="86">
        <v>0</v>
      </c>
    </row>
    <row r="353" spans="1:16" x14ac:dyDescent="0.2">
      <c r="A353" s="87" t="s">
        <v>507</v>
      </c>
      <c r="B353" s="86">
        <v>-3341.47999999999</v>
      </c>
      <c r="C353" s="86">
        <v>-3341.47999999999</v>
      </c>
      <c r="D353" s="86">
        <v>-3341.47999999999</v>
      </c>
      <c r="E353" s="86">
        <v>-3341.47999999999</v>
      </c>
      <c r="F353" s="86">
        <v>-3341.47999999999</v>
      </c>
      <c r="G353" s="86">
        <v>-3341.47999999999</v>
      </c>
      <c r="H353" s="86">
        <v>-3341.47999999999</v>
      </c>
      <c r="I353" s="86">
        <v>-3341.47999999999</v>
      </c>
      <c r="J353" s="86">
        <v>-3341.47999999999</v>
      </c>
      <c r="K353" s="86">
        <v>-3341.47999999999</v>
      </c>
      <c r="L353" s="86">
        <v>-3341.47999999999</v>
      </c>
      <c r="M353" s="86">
        <v>-3341.47999999999</v>
      </c>
      <c r="N353" s="86">
        <v>-3341.47999999999</v>
      </c>
    </row>
    <row r="354" spans="1:16" x14ac:dyDescent="0.2">
      <c r="A354" s="87" t="s">
        <v>508</v>
      </c>
      <c r="B354" s="86">
        <v>2460738.33</v>
      </c>
      <c r="C354" s="86">
        <v>2460738.33</v>
      </c>
      <c r="D354" s="86">
        <v>2460738.33</v>
      </c>
      <c r="E354" s="86">
        <v>2460738.33</v>
      </c>
      <c r="F354" s="86">
        <v>2460738.33</v>
      </c>
      <c r="G354" s="86">
        <v>2460738.33</v>
      </c>
      <c r="H354" s="86">
        <v>2460738.33</v>
      </c>
      <c r="I354" s="86">
        <v>2460738.33</v>
      </c>
      <c r="J354" s="86">
        <v>2460738.33</v>
      </c>
      <c r="K354" s="86">
        <v>2460738.33</v>
      </c>
      <c r="L354" s="86">
        <v>2460738.33</v>
      </c>
      <c r="M354" s="86">
        <v>2460738.33</v>
      </c>
      <c r="N354" s="86">
        <v>2460738.33</v>
      </c>
      <c r="O354" s="101">
        <f>AVERAGE(B354:N354)</f>
        <v>2460738.3299999991</v>
      </c>
    </row>
    <row r="355" spans="1:16" x14ac:dyDescent="0.2">
      <c r="A355" s="87" t="s">
        <v>509</v>
      </c>
      <c r="B355" s="86">
        <v>2635.44</v>
      </c>
      <c r="C355" s="86">
        <v>2635.44</v>
      </c>
      <c r="D355" s="86">
        <v>2635.44</v>
      </c>
      <c r="E355" s="86">
        <v>2635.44</v>
      </c>
      <c r="F355" s="86">
        <v>2635.44</v>
      </c>
      <c r="G355" s="86">
        <v>2635.44</v>
      </c>
      <c r="H355" s="86">
        <v>2635.44</v>
      </c>
      <c r="I355" s="86">
        <v>2635.44</v>
      </c>
      <c r="J355" s="86">
        <v>2635.44</v>
      </c>
      <c r="K355" s="86">
        <v>2635.44</v>
      </c>
      <c r="L355" s="86">
        <v>2635.44</v>
      </c>
      <c r="M355" s="86">
        <v>2635.44</v>
      </c>
      <c r="N355" s="86">
        <v>2635.44</v>
      </c>
      <c r="O355" s="101">
        <f>AVERAGE(B355:N355)</f>
        <v>2635.4399999999996</v>
      </c>
    </row>
    <row r="356" spans="1:16" x14ac:dyDescent="0.2">
      <c r="A356" s="102" t="s">
        <v>510</v>
      </c>
      <c r="B356" s="103">
        <v>15226648.3699999</v>
      </c>
      <c r="C356" s="103">
        <v>14612269.939999999</v>
      </c>
      <c r="D356" s="103">
        <v>15192789.439999999</v>
      </c>
      <c r="E356" s="103">
        <v>13060511.749999899</v>
      </c>
      <c r="F356" s="103">
        <v>14994585.109999901</v>
      </c>
      <c r="G356" s="103">
        <v>14944698.7199999</v>
      </c>
      <c r="H356" s="103">
        <v>15345101.7299999</v>
      </c>
      <c r="I356" s="103">
        <v>15524399.8899999</v>
      </c>
      <c r="J356" s="103">
        <v>11674483.3799999</v>
      </c>
      <c r="K356" s="103">
        <v>9253348.7099999897</v>
      </c>
      <c r="L356" s="103">
        <v>12356889.41</v>
      </c>
      <c r="M356" s="103">
        <v>12270857.970000001</v>
      </c>
      <c r="N356" s="103">
        <v>18919586.849999901</v>
      </c>
      <c r="O356" s="98">
        <f>AVERAGE(B356:N356)</f>
        <v>14105859.328461476</v>
      </c>
      <c r="P356" s="105" t="str">
        <f>MID($A356,10,3)</f>
        <v>163</v>
      </c>
    </row>
    <row r="357" spans="1:16" x14ac:dyDescent="0.2">
      <c r="A357" s="87" t="s">
        <v>511</v>
      </c>
      <c r="O357" s="101"/>
    </row>
    <row r="358" spans="1:16" x14ac:dyDescent="0.2">
      <c r="A358" s="85" t="s">
        <v>512</v>
      </c>
      <c r="O358" s="101"/>
    </row>
    <row r="359" spans="1:16" x14ac:dyDescent="0.2">
      <c r="A359" s="87" t="s">
        <v>513</v>
      </c>
      <c r="B359" s="86">
        <v>264.41000000000003</v>
      </c>
      <c r="C359" s="86">
        <v>264.41000000000003</v>
      </c>
      <c r="D359" s="86">
        <v>264.41000000000003</v>
      </c>
      <c r="E359" s="86">
        <v>264.41000000000003</v>
      </c>
      <c r="F359" s="86">
        <v>264.41000000000003</v>
      </c>
      <c r="G359" s="86">
        <v>264.41000000000003</v>
      </c>
      <c r="H359" s="86">
        <v>264.41000000000003</v>
      </c>
      <c r="I359" s="86">
        <v>264.41000000000003</v>
      </c>
      <c r="J359" s="86">
        <v>264.41000000000003</v>
      </c>
      <c r="K359" s="86">
        <v>264.41000000000003</v>
      </c>
      <c r="L359" s="86">
        <v>264.41000000000003</v>
      </c>
      <c r="M359" s="86">
        <v>264.41000000000003</v>
      </c>
      <c r="N359" s="86">
        <v>264.41000000000003</v>
      </c>
      <c r="O359" s="101">
        <f t="shared" ref="O359:O371" si="9">AVERAGE(B359:N359)</f>
        <v>264.40999999999997</v>
      </c>
    </row>
    <row r="360" spans="1:16" x14ac:dyDescent="0.2">
      <c r="A360" s="87" t="s">
        <v>514</v>
      </c>
      <c r="B360" s="86">
        <v>0</v>
      </c>
      <c r="C360" s="86">
        <v>0</v>
      </c>
      <c r="D360" s="86">
        <v>0</v>
      </c>
      <c r="E360" s="86">
        <v>0</v>
      </c>
      <c r="F360" s="86">
        <v>0</v>
      </c>
      <c r="G360" s="86">
        <v>0</v>
      </c>
      <c r="H360" s="86">
        <v>0</v>
      </c>
      <c r="I360" s="86">
        <v>0</v>
      </c>
      <c r="J360" s="86">
        <v>0</v>
      </c>
      <c r="K360" s="86">
        <v>0</v>
      </c>
      <c r="L360" s="86">
        <v>0</v>
      </c>
      <c r="M360" s="86">
        <v>0</v>
      </c>
      <c r="N360" s="86">
        <v>0</v>
      </c>
      <c r="O360" s="101">
        <f t="shared" si="9"/>
        <v>0</v>
      </c>
    </row>
    <row r="361" spans="1:16" x14ac:dyDescent="0.2">
      <c r="A361" s="87" t="s">
        <v>515</v>
      </c>
      <c r="B361" s="86">
        <v>28218238.460000001</v>
      </c>
      <c r="C361" s="86">
        <v>28218568.039999999</v>
      </c>
      <c r="D361" s="86">
        <v>28218568.039999999</v>
      </c>
      <c r="E361" s="86">
        <v>30130959.77</v>
      </c>
      <c r="F361" s="86">
        <v>30006439.52</v>
      </c>
      <c r="G361" s="86">
        <v>30006439.52</v>
      </c>
      <c r="H361" s="86">
        <v>32627774.300000001</v>
      </c>
      <c r="I361" s="86">
        <v>32627774.300000001</v>
      </c>
      <c r="J361" s="86">
        <v>32627774.300000001</v>
      </c>
      <c r="K361" s="86">
        <v>35387664.409999996</v>
      </c>
      <c r="L361" s="86">
        <v>35398759.100000001</v>
      </c>
      <c r="M361" s="86">
        <v>35386674.909999996</v>
      </c>
      <c r="N361" s="86">
        <v>37566735.390000001</v>
      </c>
      <c r="O361" s="101">
        <f t="shared" si="9"/>
        <v>32032490.004615381</v>
      </c>
    </row>
    <row r="362" spans="1:16" x14ac:dyDescent="0.2">
      <c r="A362" s="87" t="s">
        <v>516</v>
      </c>
      <c r="B362" s="86">
        <v>3856456.54</v>
      </c>
      <c r="C362" s="86">
        <v>0</v>
      </c>
      <c r="D362" s="86">
        <v>69838.28</v>
      </c>
      <c r="E362" s="86">
        <v>3442272.61</v>
      </c>
      <c r="F362" s="86">
        <v>0</v>
      </c>
      <c r="G362" s="86">
        <v>0</v>
      </c>
      <c r="H362" s="86">
        <v>3483676.74</v>
      </c>
      <c r="I362" s="86">
        <v>0</v>
      </c>
      <c r="J362" s="86">
        <v>0</v>
      </c>
      <c r="K362" s="86">
        <v>3027568.63</v>
      </c>
      <c r="L362" s="86">
        <v>3030867.57</v>
      </c>
      <c r="M362" s="86">
        <v>3030867.13</v>
      </c>
      <c r="N362" s="86">
        <v>6168018.9900000002</v>
      </c>
      <c r="O362" s="101">
        <f t="shared" si="9"/>
        <v>2008428.1915384617</v>
      </c>
    </row>
    <row r="363" spans="1:16" x14ac:dyDescent="0.2">
      <c r="A363" s="87" t="s">
        <v>517</v>
      </c>
      <c r="B363" s="86">
        <v>31715633.68</v>
      </c>
      <c r="C363" s="86">
        <v>33037726.66</v>
      </c>
      <c r="D363" s="86">
        <v>33037726.66</v>
      </c>
      <c r="E363" s="86">
        <v>36981624.5</v>
      </c>
      <c r="F363" s="86">
        <v>36981584.380000003</v>
      </c>
      <c r="G363" s="86">
        <v>26249914.379999999</v>
      </c>
      <c r="H363" s="86">
        <v>30927460.789999999</v>
      </c>
      <c r="I363" s="86">
        <v>30927460.789999999</v>
      </c>
      <c r="J363" s="86">
        <v>30927460.789999999</v>
      </c>
      <c r="K363" s="86">
        <v>34781120.990000002</v>
      </c>
      <c r="L363" s="86">
        <v>18172844.989999998</v>
      </c>
      <c r="M363" s="86">
        <v>18172844.989999998</v>
      </c>
      <c r="N363" s="86">
        <v>21767190.699999999</v>
      </c>
      <c r="O363" s="101">
        <f t="shared" si="9"/>
        <v>29513891.86923077</v>
      </c>
    </row>
    <row r="364" spans="1:16" x14ac:dyDescent="0.2">
      <c r="A364" s="87" t="s">
        <v>518</v>
      </c>
      <c r="B364" s="86">
        <v>0</v>
      </c>
      <c r="C364" s="86">
        <v>0</v>
      </c>
      <c r="D364" s="86">
        <v>0</v>
      </c>
      <c r="E364" s="86">
        <v>0</v>
      </c>
      <c r="F364" s="86">
        <v>0</v>
      </c>
      <c r="G364" s="86">
        <v>0</v>
      </c>
      <c r="H364" s="86">
        <v>0</v>
      </c>
      <c r="I364" s="86">
        <v>0</v>
      </c>
      <c r="J364" s="86">
        <v>0</v>
      </c>
      <c r="K364" s="86">
        <v>0</v>
      </c>
      <c r="L364" s="86">
        <v>0</v>
      </c>
      <c r="M364" s="86">
        <v>0</v>
      </c>
      <c r="N364" s="86">
        <v>0</v>
      </c>
      <c r="O364" s="101">
        <f t="shared" si="9"/>
        <v>0</v>
      </c>
    </row>
    <row r="365" spans="1:16" x14ac:dyDescent="0.2">
      <c r="A365" s="87" t="s">
        <v>519</v>
      </c>
      <c r="B365" s="86">
        <v>999170</v>
      </c>
      <c r="C365" s="86">
        <v>0</v>
      </c>
      <c r="D365" s="86">
        <v>0</v>
      </c>
      <c r="E365" s="86">
        <v>0</v>
      </c>
      <c r="F365" s="86">
        <v>0</v>
      </c>
      <c r="G365" s="86">
        <v>0</v>
      </c>
      <c r="H365" s="86">
        <v>0</v>
      </c>
      <c r="I365" s="86">
        <v>0</v>
      </c>
      <c r="J365" s="86">
        <v>0</v>
      </c>
      <c r="K365" s="86">
        <v>0</v>
      </c>
      <c r="L365" s="86">
        <v>0</v>
      </c>
      <c r="M365" s="86">
        <v>115080</v>
      </c>
      <c r="N365" s="86">
        <v>1016920.67</v>
      </c>
      <c r="O365" s="101">
        <f t="shared" si="9"/>
        <v>163936.20538461537</v>
      </c>
    </row>
    <row r="366" spans="1:16" x14ac:dyDescent="0.2">
      <c r="A366" s="87" t="s">
        <v>520</v>
      </c>
      <c r="B366" s="86">
        <v>0</v>
      </c>
      <c r="C366" s="86">
        <v>20182780.75</v>
      </c>
      <c r="D366" s="86">
        <v>18347982.5</v>
      </c>
      <c r="E366" s="86">
        <v>16513184.249999899</v>
      </c>
      <c r="F366" s="86">
        <v>14678386</v>
      </c>
      <c r="G366" s="86">
        <v>12843587.75</v>
      </c>
      <c r="H366" s="86">
        <v>11008789.5</v>
      </c>
      <c r="I366" s="86">
        <v>9173991.25</v>
      </c>
      <c r="J366" s="86">
        <v>7339193</v>
      </c>
      <c r="K366" s="86">
        <v>5504394.75</v>
      </c>
      <c r="L366" s="86">
        <v>3669596.5</v>
      </c>
      <c r="M366" s="86">
        <v>1834798.25</v>
      </c>
      <c r="N366" s="86">
        <v>0</v>
      </c>
      <c r="O366" s="101">
        <f t="shared" si="9"/>
        <v>9315129.5769230686</v>
      </c>
    </row>
    <row r="367" spans="1:16" x14ac:dyDescent="0.2">
      <c r="A367" s="87" t="s">
        <v>521</v>
      </c>
      <c r="B367" s="86">
        <v>0</v>
      </c>
      <c r="C367" s="86">
        <v>0</v>
      </c>
      <c r="D367" s="86">
        <v>0</v>
      </c>
      <c r="E367" s="86">
        <v>0</v>
      </c>
      <c r="F367" s="86">
        <v>0</v>
      </c>
      <c r="G367" s="86">
        <v>0</v>
      </c>
      <c r="H367" s="86">
        <v>0</v>
      </c>
      <c r="I367" s="86">
        <v>0</v>
      </c>
      <c r="J367" s="86">
        <v>0</v>
      </c>
      <c r="K367" s="86">
        <v>0</v>
      </c>
      <c r="L367" s="86">
        <v>0</v>
      </c>
      <c r="M367" s="86">
        <v>0</v>
      </c>
      <c r="N367" s="86">
        <v>0</v>
      </c>
      <c r="O367" s="101">
        <f t="shared" si="9"/>
        <v>0</v>
      </c>
    </row>
    <row r="368" spans="1:16" x14ac:dyDescent="0.2">
      <c r="A368" s="87" t="s">
        <v>522</v>
      </c>
      <c r="B368" s="86">
        <v>0</v>
      </c>
      <c r="C368" s="86">
        <v>0</v>
      </c>
      <c r="D368" s="86">
        <v>0</v>
      </c>
      <c r="E368" s="86">
        <v>0</v>
      </c>
      <c r="F368" s="86">
        <v>0</v>
      </c>
      <c r="G368" s="86">
        <v>0</v>
      </c>
      <c r="H368" s="86">
        <v>0</v>
      </c>
      <c r="I368" s="86">
        <v>0</v>
      </c>
      <c r="J368" s="86">
        <v>0</v>
      </c>
      <c r="K368" s="86">
        <v>0</v>
      </c>
      <c r="L368" s="86">
        <v>0</v>
      </c>
      <c r="M368" s="86">
        <v>0</v>
      </c>
      <c r="N368" s="86">
        <v>0</v>
      </c>
      <c r="O368" s="101">
        <f t="shared" si="9"/>
        <v>0</v>
      </c>
    </row>
    <row r="369" spans="1:16" x14ac:dyDescent="0.2">
      <c r="A369" s="87" t="s">
        <v>523</v>
      </c>
      <c r="B369" s="86">
        <v>1484790.96</v>
      </c>
      <c r="C369" s="86">
        <v>1403722.73</v>
      </c>
      <c r="D369" s="86">
        <v>1804784.41</v>
      </c>
      <c r="E369" s="86">
        <v>1108436</v>
      </c>
      <c r="F369" s="86">
        <v>1172166</v>
      </c>
      <c r="G369" s="86">
        <v>1820727.68</v>
      </c>
      <c r="H369" s="86">
        <v>1355936</v>
      </c>
      <c r="I369" s="86">
        <v>1520936</v>
      </c>
      <c r="J369" s="86">
        <v>1261997.68</v>
      </c>
      <c r="K369" s="86">
        <v>861571.03</v>
      </c>
      <c r="L369" s="86">
        <v>635.03</v>
      </c>
      <c r="M369" s="86">
        <v>304165.43</v>
      </c>
      <c r="N369" s="86">
        <v>581020.05000000005</v>
      </c>
      <c r="O369" s="101">
        <f t="shared" si="9"/>
        <v>1129299.1538461538</v>
      </c>
    </row>
    <row r="370" spans="1:16" x14ac:dyDescent="0.2">
      <c r="A370" s="87" t="s">
        <v>524</v>
      </c>
      <c r="B370" s="86">
        <v>79905</v>
      </c>
      <c r="C370" s="86">
        <v>79905</v>
      </c>
      <c r="D370" s="86">
        <v>79905</v>
      </c>
      <c r="E370" s="86">
        <v>79905</v>
      </c>
      <c r="F370" s="86">
        <v>79905</v>
      </c>
      <c r="G370" s="86">
        <v>79905</v>
      </c>
      <c r="H370" s="86">
        <v>79905</v>
      </c>
      <c r="I370" s="86">
        <v>79905</v>
      </c>
      <c r="J370" s="86">
        <v>79905</v>
      </c>
      <c r="K370" s="86">
        <v>79905</v>
      </c>
      <c r="L370" s="86">
        <v>79905</v>
      </c>
      <c r="M370" s="86">
        <v>79905</v>
      </c>
      <c r="N370" s="86">
        <v>79905</v>
      </c>
      <c r="O370" s="101">
        <f t="shared" si="9"/>
        <v>79905</v>
      </c>
    </row>
    <row r="371" spans="1:16" x14ac:dyDescent="0.2">
      <c r="A371" s="87" t="s">
        <v>525</v>
      </c>
      <c r="B371" s="86">
        <v>0</v>
      </c>
      <c r="C371" s="86">
        <v>0</v>
      </c>
      <c r="D371" s="86">
        <v>0</v>
      </c>
      <c r="E371" s="86">
        <v>0</v>
      </c>
      <c r="F371" s="86">
        <v>0</v>
      </c>
      <c r="G371" s="86">
        <v>0</v>
      </c>
      <c r="H371" s="86">
        <v>0</v>
      </c>
      <c r="I371" s="86">
        <v>0</v>
      </c>
      <c r="J371" s="86">
        <v>0</v>
      </c>
      <c r="K371" s="86">
        <v>0</v>
      </c>
      <c r="L371" s="86">
        <v>0</v>
      </c>
      <c r="M371" s="86">
        <v>0</v>
      </c>
      <c r="N371" s="86">
        <v>0</v>
      </c>
      <c r="O371" s="97">
        <f t="shared" si="9"/>
        <v>0</v>
      </c>
      <c r="P371" s="99"/>
    </row>
    <row r="372" spans="1:16" x14ac:dyDescent="0.2">
      <c r="A372" s="87" t="s">
        <v>526</v>
      </c>
      <c r="B372" s="86">
        <v>0</v>
      </c>
      <c r="C372" s="86">
        <v>0</v>
      </c>
      <c r="D372" s="86">
        <v>755</v>
      </c>
      <c r="E372" s="86">
        <v>0</v>
      </c>
      <c r="F372" s="86">
        <v>0</v>
      </c>
      <c r="G372" s="86">
        <v>0</v>
      </c>
      <c r="H372" s="86">
        <v>0</v>
      </c>
      <c r="I372" s="86">
        <v>-755</v>
      </c>
      <c r="J372" s="86">
        <v>-755</v>
      </c>
      <c r="K372" s="86">
        <v>-755</v>
      </c>
      <c r="L372" s="86">
        <v>-225.27</v>
      </c>
      <c r="M372" s="86">
        <v>-225.27</v>
      </c>
      <c r="N372" s="86">
        <v>-225.27</v>
      </c>
    </row>
    <row r="373" spans="1:16" x14ac:dyDescent="0.2">
      <c r="A373" s="87" t="s">
        <v>527</v>
      </c>
      <c r="B373" s="86">
        <v>0</v>
      </c>
      <c r="C373" s="86">
        <v>0</v>
      </c>
      <c r="D373" s="86">
        <v>0</v>
      </c>
      <c r="E373" s="86">
        <v>0</v>
      </c>
      <c r="F373" s="86">
        <v>0</v>
      </c>
      <c r="G373" s="86">
        <v>0</v>
      </c>
      <c r="H373" s="86">
        <v>0</v>
      </c>
      <c r="I373" s="86">
        <v>0</v>
      </c>
      <c r="J373" s="86">
        <v>0</v>
      </c>
      <c r="K373" s="86">
        <v>0</v>
      </c>
      <c r="L373" s="86">
        <v>0</v>
      </c>
      <c r="M373" s="86">
        <v>0</v>
      </c>
      <c r="N373" s="86">
        <v>0</v>
      </c>
    </row>
    <row r="374" spans="1:16" x14ac:dyDescent="0.2">
      <c r="A374" s="87" t="s">
        <v>528</v>
      </c>
      <c r="B374" s="86">
        <v>0</v>
      </c>
      <c r="C374" s="86">
        <v>0</v>
      </c>
      <c r="D374" s="86">
        <v>0</v>
      </c>
      <c r="E374" s="86">
        <v>0</v>
      </c>
      <c r="F374" s="86">
        <v>0</v>
      </c>
      <c r="G374" s="86">
        <v>0</v>
      </c>
      <c r="H374" s="86">
        <v>0</v>
      </c>
      <c r="I374" s="86">
        <v>0</v>
      </c>
      <c r="J374" s="86">
        <v>0</v>
      </c>
      <c r="K374" s="86">
        <v>0</v>
      </c>
      <c r="L374" s="86">
        <v>0</v>
      </c>
      <c r="M374" s="86">
        <v>0</v>
      </c>
      <c r="N374" s="86">
        <v>0</v>
      </c>
      <c r="O374" s="101">
        <f>AVERAGE(B374:N374)</f>
        <v>0</v>
      </c>
    </row>
    <row r="375" spans="1:16" x14ac:dyDescent="0.2">
      <c r="A375" s="87" t="s">
        <v>529</v>
      </c>
      <c r="B375" s="86">
        <v>0</v>
      </c>
      <c r="C375" s="86">
        <v>0</v>
      </c>
      <c r="D375" s="86">
        <v>0</v>
      </c>
      <c r="E375" s="86">
        <v>0</v>
      </c>
      <c r="F375" s="86">
        <v>0</v>
      </c>
      <c r="G375" s="86">
        <v>0</v>
      </c>
      <c r="H375" s="86">
        <v>0</v>
      </c>
      <c r="I375" s="86">
        <v>0</v>
      </c>
      <c r="J375" s="86">
        <v>0</v>
      </c>
      <c r="K375" s="86">
        <v>0</v>
      </c>
      <c r="L375" s="86">
        <v>0</v>
      </c>
      <c r="M375" s="86">
        <v>0</v>
      </c>
      <c r="N375" s="86">
        <v>0</v>
      </c>
      <c r="O375" s="101">
        <f>AVERAGE(B375:N375)</f>
        <v>0</v>
      </c>
    </row>
    <row r="376" spans="1:16" x14ac:dyDescent="0.2">
      <c r="A376" s="87" t="s">
        <v>530</v>
      </c>
      <c r="B376" s="86">
        <v>0</v>
      </c>
      <c r="C376" s="86">
        <v>0</v>
      </c>
      <c r="D376" s="86">
        <v>0</v>
      </c>
      <c r="E376" s="86">
        <v>0</v>
      </c>
      <c r="F376" s="86">
        <v>0</v>
      </c>
      <c r="G376" s="86">
        <v>0</v>
      </c>
      <c r="H376" s="86">
        <v>0</v>
      </c>
      <c r="I376" s="86">
        <v>0</v>
      </c>
      <c r="J376" s="86">
        <v>0</v>
      </c>
      <c r="K376" s="86">
        <v>0</v>
      </c>
      <c r="L376" s="86">
        <v>0</v>
      </c>
      <c r="M376" s="86">
        <v>0</v>
      </c>
      <c r="N376" s="86">
        <v>0</v>
      </c>
      <c r="O376" s="97">
        <f>AVERAGE(B376:N376)</f>
        <v>0</v>
      </c>
      <c r="P376" s="99"/>
    </row>
    <row r="377" spans="1:16" x14ac:dyDescent="0.2">
      <c r="A377" s="87" t="s">
        <v>531</v>
      </c>
      <c r="B377" s="86">
        <v>0</v>
      </c>
      <c r="C377" s="86">
        <v>0</v>
      </c>
      <c r="D377" s="86">
        <v>0</v>
      </c>
      <c r="E377" s="86">
        <v>0</v>
      </c>
      <c r="F377" s="86">
        <v>0</v>
      </c>
      <c r="G377" s="86">
        <v>0</v>
      </c>
      <c r="H377" s="86">
        <v>0</v>
      </c>
      <c r="I377" s="86">
        <v>0</v>
      </c>
      <c r="J377" s="86">
        <v>0</v>
      </c>
      <c r="K377" s="86">
        <v>0</v>
      </c>
      <c r="L377" s="86">
        <v>0</v>
      </c>
      <c r="M377" s="86">
        <v>0</v>
      </c>
      <c r="N377" s="86">
        <v>0</v>
      </c>
    </row>
    <row r="378" spans="1:16" x14ac:dyDescent="0.2">
      <c r="A378" s="102" t="s">
        <v>532</v>
      </c>
      <c r="B378" s="103">
        <v>66354459.0499999</v>
      </c>
      <c r="C378" s="103">
        <v>82922967.590000004</v>
      </c>
      <c r="D378" s="103">
        <v>81559824.299999997</v>
      </c>
      <c r="E378" s="103">
        <v>88256646.540000007</v>
      </c>
      <c r="F378" s="103">
        <v>82918745.310000002</v>
      </c>
      <c r="G378" s="103">
        <v>71000838.739999995</v>
      </c>
      <c r="H378" s="103">
        <v>79483806.739999995</v>
      </c>
      <c r="I378" s="103">
        <v>74329576.75</v>
      </c>
      <c r="J378" s="103">
        <v>72235840.179999903</v>
      </c>
      <c r="K378" s="103">
        <v>79641734.219999999</v>
      </c>
      <c r="L378" s="103">
        <v>60352647.329999998</v>
      </c>
      <c r="M378" s="103">
        <v>58924374.849999897</v>
      </c>
      <c r="N378" s="103">
        <v>67179829.939999998</v>
      </c>
      <c r="O378" s="98">
        <f>AVERAGE(B378:N378)</f>
        <v>74243176.272307664</v>
      </c>
      <c r="P378" s="105" t="str">
        <f>MID($A378,10,3)</f>
        <v>165</v>
      </c>
    </row>
    <row r="379" spans="1:16" x14ac:dyDescent="0.2">
      <c r="A379" s="87" t="s">
        <v>533</v>
      </c>
    </row>
    <row r="380" spans="1:16" x14ac:dyDescent="0.2">
      <c r="A380" s="85" t="s">
        <v>534</v>
      </c>
      <c r="O380" s="101"/>
    </row>
    <row r="381" spans="1:16" x14ac:dyDescent="0.2">
      <c r="A381" s="87" t="s">
        <v>535</v>
      </c>
      <c r="B381" s="86">
        <v>0</v>
      </c>
      <c r="C381" s="86">
        <v>0</v>
      </c>
      <c r="D381" s="86">
        <v>0</v>
      </c>
      <c r="E381" s="86">
        <v>0</v>
      </c>
      <c r="F381" s="86">
        <v>0</v>
      </c>
      <c r="G381" s="86">
        <v>0</v>
      </c>
      <c r="H381" s="86">
        <v>0</v>
      </c>
      <c r="I381" s="86">
        <v>0</v>
      </c>
      <c r="J381" s="86">
        <v>0</v>
      </c>
      <c r="K381" s="86">
        <v>0</v>
      </c>
      <c r="L381" s="86">
        <v>0</v>
      </c>
      <c r="M381" s="86">
        <v>0</v>
      </c>
      <c r="N381" s="86">
        <v>0</v>
      </c>
      <c r="O381" s="97">
        <f>AVERAGE(B381:N381)</f>
        <v>0</v>
      </c>
      <c r="P381" s="99"/>
    </row>
    <row r="382" spans="1:16" x14ac:dyDescent="0.2">
      <c r="A382" s="87" t="s">
        <v>536</v>
      </c>
      <c r="B382" s="86">
        <v>0</v>
      </c>
      <c r="C382" s="86">
        <v>0</v>
      </c>
      <c r="D382" s="86">
        <v>0</v>
      </c>
      <c r="E382" s="86">
        <v>0</v>
      </c>
      <c r="F382" s="86">
        <v>0</v>
      </c>
      <c r="G382" s="86">
        <v>0</v>
      </c>
      <c r="H382" s="86">
        <v>0</v>
      </c>
      <c r="I382" s="86">
        <v>0</v>
      </c>
      <c r="J382" s="86">
        <v>0</v>
      </c>
      <c r="K382" s="86">
        <v>0</v>
      </c>
      <c r="L382" s="86">
        <v>0</v>
      </c>
      <c r="M382" s="86">
        <v>0</v>
      </c>
      <c r="N382" s="86">
        <v>0</v>
      </c>
    </row>
    <row r="383" spans="1:16" x14ac:dyDescent="0.2">
      <c r="A383" s="102" t="s">
        <v>537</v>
      </c>
      <c r="B383" s="103">
        <v>0</v>
      </c>
      <c r="C383" s="103">
        <v>0</v>
      </c>
      <c r="D383" s="103">
        <v>0</v>
      </c>
      <c r="E383" s="103">
        <v>0</v>
      </c>
      <c r="F383" s="103">
        <v>0</v>
      </c>
      <c r="G383" s="103">
        <v>0</v>
      </c>
      <c r="H383" s="103">
        <v>0</v>
      </c>
      <c r="I383" s="103">
        <v>0</v>
      </c>
      <c r="J383" s="103">
        <v>0</v>
      </c>
      <c r="K383" s="103">
        <v>0</v>
      </c>
      <c r="L383" s="103">
        <v>0</v>
      </c>
      <c r="M383" s="103">
        <v>0</v>
      </c>
      <c r="N383" s="103">
        <v>0</v>
      </c>
      <c r="O383" s="104">
        <f>AVERAGE(B383:N383)</f>
        <v>0</v>
      </c>
      <c r="P383" s="105" t="str">
        <f>MID($A383,10,3)</f>
        <v>171</v>
      </c>
    </row>
    <row r="384" spans="1:16" x14ac:dyDescent="0.2">
      <c r="A384" s="87" t="s">
        <v>538</v>
      </c>
      <c r="O384" s="101"/>
    </row>
    <row r="385" spans="1:16" x14ac:dyDescent="0.2">
      <c r="A385" s="85" t="s">
        <v>539</v>
      </c>
      <c r="O385" s="101"/>
    </row>
    <row r="386" spans="1:16" x14ac:dyDescent="0.2">
      <c r="A386" s="87" t="s">
        <v>540</v>
      </c>
      <c r="B386" s="86">
        <v>0</v>
      </c>
      <c r="C386" s="86">
        <v>0</v>
      </c>
      <c r="D386" s="86">
        <v>0</v>
      </c>
      <c r="E386" s="86">
        <v>0</v>
      </c>
      <c r="F386" s="86">
        <v>0</v>
      </c>
      <c r="G386" s="86">
        <v>0</v>
      </c>
      <c r="H386" s="86">
        <v>0</v>
      </c>
      <c r="I386" s="86">
        <v>0</v>
      </c>
      <c r="J386" s="86">
        <v>0</v>
      </c>
      <c r="K386" s="86">
        <v>0</v>
      </c>
      <c r="L386" s="86">
        <v>0</v>
      </c>
      <c r="M386" s="86">
        <v>0</v>
      </c>
      <c r="N386" s="86">
        <v>0</v>
      </c>
      <c r="O386" s="97">
        <f>AVERAGE(B386:N386)</f>
        <v>0</v>
      </c>
      <c r="P386" s="99"/>
    </row>
    <row r="387" spans="1:16" x14ac:dyDescent="0.2">
      <c r="A387" s="87" t="s">
        <v>541</v>
      </c>
      <c r="B387" s="86">
        <v>182130.82</v>
      </c>
      <c r="C387" s="86">
        <v>134034.84</v>
      </c>
      <c r="D387" s="86">
        <v>106437.9</v>
      </c>
      <c r="E387" s="86">
        <v>112080.55</v>
      </c>
      <c r="F387" s="86">
        <v>114708.91</v>
      </c>
      <c r="G387" s="86">
        <v>112432.32000000001</v>
      </c>
      <c r="H387" s="86">
        <v>86820.64</v>
      </c>
      <c r="I387" s="86">
        <v>65186.12</v>
      </c>
      <c r="J387" s="86">
        <v>101575.52</v>
      </c>
      <c r="K387" s="86">
        <v>167433.54</v>
      </c>
      <c r="L387" s="86">
        <v>109510.31</v>
      </c>
      <c r="M387" s="86">
        <v>56903.54</v>
      </c>
      <c r="N387" s="86">
        <v>73536.759999999995</v>
      </c>
    </row>
    <row r="388" spans="1:16" x14ac:dyDescent="0.2">
      <c r="A388" s="102" t="s">
        <v>542</v>
      </c>
      <c r="B388" s="103">
        <v>182130.82</v>
      </c>
      <c r="C388" s="103">
        <v>134034.84</v>
      </c>
      <c r="D388" s="103">
        <v>106437.9</v>
      </c>
      <c r="E388" s="103">
        <v>112080.55</v>
      </c>
      <c r="F388" s="103">
        <v>114708.91</v>
      </c>
      <c r="G388" s="103">
        <v>112432.32000000001</v>
      </c>
      <c r="H388" s="103">
        <v>86820.64</v>
      </c>
      <c r="I388" s="103">
        <v>65186.12</v>
      </c>
      <c r="J388" s="103">
        <v>101575.52</v>
      </c>
      <c r="K388" s="103">
        <v>167433.54</v>
      </c>
      <c r="L388" s="103">
        <v>109510.31</v>
      </c>
      <c r="M388" s="103">
        <v>56903.54</v>
      </c>
      <c r="N388" s="103">
        <v>73536.759999999995</v>
      </c>
      <c r="O388" s="98">
        <f>AVERAGE(B388:N388)</f>
        <v>109445.52076923079</v>
      </c>
      <c r="P388" s="105" t="str">
        <f>MID($A388,10,3)</f>
        <v>172</v>
      </c>
    </row>
    <row r="389" spans="1:16" x14ac:dyDescent="0.2">
      <c r="A389" s="87" t="s">
        <v>543</v>
      </c>
    </row>
    <row r="390" spans="1:16" x14ac:dyDescent="0.2">
      <c r="A390" s="85" t="s">
        <v>544</v>
      </c>
    </row>
    <row r="391" spans="1:16" x14ac:dyDescent="0.2">
      <c r="A391" s="87" t="s">
        <v>545</v>
      </c>
      <c r="B391" s="86">
        <v>72613906</v>
      </c>
      <c r="C391" s="86">
        <v>123227339</v>
      </c>
      <c r="D391" s="86">
        <v>106555216</v>
      </c>
      <c r="E391" s="86">
        <v>109280084.999999</v>
      </c>
      <c r="F391" s="86">
        <v>113704300</v>
      </c>
      <c r="G391" s="86">
        <v>145285219</v>
      </c>
      <c r="H391" s="86">
        <v>153960840</v>
      </c>
      <c r="I391" s="86">
        <v>147715206</v>
      </c>
      <c r="J391" s="86">
        <v>143858595.41999999</v>
      </c>
      <c r="K391" s="86">
        <v>94925484</v>
      </c>
      <c r="L391" s="86">
        <v>106472683.2</v>
      </c>
      <c r="M391" s="86">
        <v>109675732.43000001</v>
      </c>
      <c r="N391" s="86">
        <v>122821339.26000001</v>
      </c>
    </row>
    <row r="392" spans="1:16" x14ac:dyDescent="0.2">
      <c r="A392" s="87" t="s">
        <v>546</v>
      </c>
      <c r="B392" s="86">
        <v>0</v>
      </c>
      <c r="C392" s="86">
        <v>0</v>
      </c>
      <c r="D392" s="86">
        <v>0</v>
      </c>
      <c r="E392" s="86">
        <v>0</v>
      </c>
      <c r="F392" s="86">
        <v>0</v>
      </c>
      <c r="G392" s="86">
        <v>0</v>
      </c>
      <c r="H392" s="86">
        <v>0</v>
      </c>
      <c r="I392" s="86">
        <v>0</v>
      </c>
      <c r="J392" s="86">
        <v>0</v>
      </c>
      <c r="K392" s="86">
        <v>0</v>
      </c>
      <c r="L392" s="86">
        <v>0</v>
      </c>
      <c r="M392" s="86">
        <v>0</v>
      </c>
      <c r="N392" s="86">
        <v>0</v>
      </c>
      <c r="O392" s="101">
        <f>AVERAGE(B392:N392)</f>
        <v>0</v>
      </c>
    </row>
    <row r="393" spans="1:16" x14ac:dyDescent="0.2">
      <c r="A393" s="102" t="s">
        <v>547</v>
      </c>
      <c r="B393" s="103">
        <v>72613906</v>
      </c>
      <c r="C393" s="103">
        <v>123227339</v>
      </c>
      <c r="D393" s="103">
        <v>106555216</v>
      </c>
      <c r="E393" s="103">
        <v>109280084.999999</v>
      </c>
      <c r="F393" s="103">
        <v>113704300</v>
      </c>
      <c r="G393" s="103">
        <v>145285219</v>
      </c>
      <c r="H393" s="103">
        <v>153960840</v>
      </c>
      <c r="I393" s="103">
        <v>147715206</v>
      </c>
      <c r="J393" s="103">
        <v>143858595.41999999</v>
      </c>
      <c r="K393" s="103">
        <v>94925484</v>
      </c>
      <c r="L393" s="103">
        <v>106472683.2</v>
      </c>
      <c r="M393" s="103">
        <v>109675732.43000001</v>
      </c>
      <c r="N393" s="103">
        <v>122821339.26000001</v>
      </c>
      <c r="O393" s="98">
        <f>AVERAGE(B393:N393)</f>
        <v>119238149.63923071</v>
      </c>
      <c r="P393" s="105" t="str">
        <f>MID($A393,10,3)</f>
        <v>173</v>
      </c>
    </row>
    <row r="394" spans="1:16" x14ac:dyDescent="0.2">
      <c r="A394" s="87" t="s">
        <v>548</v>
      </c>
    </row>
    <row r="395" spans="1:16" x14ac:dyDescent="0.2">
      <c r="A395" s="85" t="s">
        <v>549</v>
      </c>
    </row>
    <row r="396" spans="1:16" x14ac:dyDescent="0.2">
      <c r="A396" s="87" t="s">
        <v>550</v>
      </c>
      <c r="B396" s="86">
        <v>0</v>
      </c>
      <c r="C396" s="86">
        <v>0</v>
      </c>
      <c r="D396" s="86">
        <v>0</v>
      </c>
      <c r="E396" s="86">
        <v>0</v>
      </c>
      <c r="F396" s="86">
        <v>0</v>
      </c>
      <c r="G396" s="86">
        <v>2500000</v>
      </c>
      <c r="H396" s="86">
        <v>0</v>
      </c>
      <c r="I396" s="86">
        <v>3400000</v>
      </c>
      <c r="J396" s="86">
        <v>0</v>
      </c>
      <c r="K396" s="86">
        <v>0</v>
      </c>
      <c r="L396" s="86">
        <v>0</v>
      </c>
      <c r="M396" s="86">
        <v>0</v>
      </c>
      <c r="N396" s="86">
        <v>0</v>
      </c>
      <c r="O396" s="101">
        <f>AVERAGE(B396:N396)</f>
        <v>453846.15384615387</v>
      </c>
    </row>
    <row r="397" spans="1:16" x14ac:dyDescent="0.2">
      <c r="A397" s="87" t="s">
        <v>551</v>
      </c>
      <c r="B397" s="86">
        <v>0</v>
      </c>
      <c r="C397" s="86">
        <v>0</v>
      </c>
      <c r="D397" s="86">
        <v>0</v>
      </c>
      <c r="E397" s="86">
        <v>0</v>
      </c>
      <c r="F397" s="86">
        <v>0</v>
      </c>
      <c r="G397" s="86">
        <v>0</v>
      </c>
      <c r="H397" s="86">
        <v>0</v>
      </c>
      <c r="I397" s="86">
        <v>0</v>
      </c>
      <c r="J397" s="86">
        <v>0</v>
      </c>
      <c r="K397" s="86">
        <v>0</v>
      </c>
      <c r="L397" s="86">
        <v>0</v>
      </c>
      <c r="M397" s="86">
        <v>0</v>
      </c>
      <c r="N397" s="86">
        <v>0</v>
      </c>
      <c r="O397" s="101">
        <f>AVERAGE(B397:N397)</f>
        <v>0</v>
      </c>
    </row>
    <row r="398" spans="1:16" x14ac:dyDescent="0.2">
      <c r="A398" s="87" t="s">
        <v>552</v>
      </c>
      <c r="B398" s="86">
        <v>0</v>
      </c>
      <c r="C398" s="86">
        <v>0</v>
      </c>
      <c r="D398" s="86">
        <v>0</v>
      </c>
      <c r="E398" s="86">
        <v>0</v>
      </c>
      <c r="F398" s="86">
        <v>0</v>
      </c>
      <c r="G398" s="86">
        <v>0</v>
      </c>
      <c r="H398" s="86">
        <v>0</v>
      </c>
      <c r="I398" s="86">
        <v>0</v>
      </c>
      <c r="J398" s="86">
        <v>0</v>
      </c>
      <c r="K398" s="86">
        <v>0</v>
      </c>
      <c r="L398" s="86">
        <v>0</v>
      </c>
      <c r="M398" s="86">
        <v>0</v>
      </c>
      <c r="N398" s="86">
        <v>0</v>
      </c>
    </row>
    <row r="399" spans="1:16" x14ac:dyDescent="0.2">
      <c r="A399" s="87" t="s">
        <v>553</v>
      </c>
      <c r="B399" s="86">
        <v>0</v>
      </c>
      <c r="C399" s="86">
        <v>0</v>
      </c>
      <c r="D399" s="86">
        <v>0</v>
      </c>
      <c r="E399" s="86">
        <v>0</v>
      </c>
      <c r="F399" s="86">
        <v>0</v>
      </c>
      <c r="G399" s="86">
        <v>0</v>
      </c>
      <c r="H399" s="86">
        <v>0</v>
      </c>
      <c r="I399" s="86">
        <v>0</v>
      </c>
      <c r="J399" s="86">
        <v>0</v>
      </c>
      <c r="K399" s="86">
        <v>0</v>
      </c>
      <c r="L399" s="86">
        <v>0</v>
      </c>
      <c r="M399" s="86">
        <v>0</v>
      </c>
      <c r="N399" s="86">
        <v>0</v>
      </c>
    </row>
    <row r="400" spans="1:16" x14ac:dyDescent="0.2">
      <c r="A400" s="102" t="s">
        <v>554</v>
      </c>
      <c r="B400" s="103">
        <v>0</v>
      </c>
      <c r="C400" s="103">
        <v>0</v>
      </c>
      <c r="D400" s="103">
        <v>0</v>
      </c>
      <c r="E400" s="103">
        <v>0</v>
      </c>
      <c r="F400" s="103">
        <v>0</v>
      </c>
      <c r="G400" s="103">
        <v>2500000</v>
      </c>
      <c r="H400" s="103">
        <v>0</v>
      </c>
      <c r="I400" s="103">
        <v>3400000</v>
      </c>
      <c r="J400" s="103">
        <v>0</v>
      </c>
      <c r="K400" s="103">
        <v>0</v>
      </c>
      <c r="L400" s="103">
        <v>0</v>
      </c>
      <c r="M400" s="103">
        <v>0</v>
      </c>
      <c r="N400" s="103">
        <v>0</v>
      </c>
      <c r="O400" s="104">
        <f>AVERAGE(B400:N400)</f>
        <v>453846.15384615387</v>
      </c>
      <c r="P400" s="105" t="str">
        <f>MID($A400,10,3)</f>
        <v>174</v>
      </c>
    </row>
    <row r="401" spans="1:16" x14ac:dyDescent="0.2">
      <c r="A401" s="87" t="s">
        <v>555</v>
      </c>
      <c r="O401" s="101"/>
    </row>
    <row r="402" spans="1:16" x14ac:dyDescent="0.2">
      <c r="A402" s="85" t="s">
        <v>556</v>
      </c>
      <c r="O402" s="101"/>
    </row>
    <row r="403" spans="1:16" x14ac:dyDescent="0.2">
      <c r="A403" s="102" t="s">
        <v>557</v>
      </c>
      <c r="B403" s="103">
        <v>0</v>
      </c>
      <c r="C403" s="103">
        <v>0</v>
      </c>
      <c r="D403" s="103">
        <v>0</v>
      </c>
      <c r="E403" s="103">
        <v>0</v>
      </c>
      <c r="F403" s="103">
        <v>0</v>
      </c>
      <c r="G403" s="103">
        <v>0</v>
      </c>
      <c r="H403" s="103">
        <v>0</v>
      </c>
      <c r="I403" s="103">
        <v>0</v>
      </c>
      <c r="J403" s="103">
        <v>0</v>
      </c>
      <c r="K403" s="103">
        <v>0</v>
      </c>
      <c r="L403" s="103">
        <v>0</v>
      </c>
      <c r="M403" s="103">
        <v>0</v>
      </c>
      <c r="N403" s="103">
        <v>17162290.379999999</v>
      </c>
      <c r="O403" s="104">
        <f>AVERAGE(B403:N403)</f>
        <v>1320176.183076923</v>
      </c>
      <c r="P403" s="105">
        <v>175</v>
      </c>
    </row>
    <row r="404" spans="1:16" x14ac:dyDescent="0.2">
      <c r="A404" s="87" t="s">
        <v>558</v>
      </c>
      <c r="B404" s="86">
        <v>0</v>
      </c>
      <c r="C404" s="86">
        <v>0</v>
      </c>
      <c r="D404" s="86">
        <v>0</v>
      </c>
      <c r="E404" s="86">
        <v>0</v>
      </c>
      <c r="F404" s="86">
        <v>0</v>
      </c>
      <c r="G404" s="86">
        <v>0</v>
      </c>
      <c r="H404" s="86">
        <v>0</v>
      </c>
      <c r="I404" s="86">
        <v>0</v>
      </c>
      <c r="J404" s="86">
        <v>0</v>
      </c>
      <c r="K404" s="86">
        <v>0</v>
      </c>
      <c r="L404" s="86">
        <v>0</v>
      </c>
      <c r="M404" s="86">
        <v>0</v>
      </c>
      <c r="N404" s="86">
        <v>0</v>
      </c>
    </row>
    <row r="405" spans="1:16" x14ac:dyDescent="0.2">
      <c r="A405" s="87" t="s">
        <v>559</v>
      </c>
    </row>
    <row r="406" spans="1:16" x14ac:dyDescent="0.2">
      <c r="A406" s="85" t="s">
        <v>560</v>
      </c>
      <c r="O406" s="101"/>
    </row>
    <row r="407" spans="1:16" x14ac:dyDescent="0.2">
      <c r="A407" s="87" t="s">
        <v>561</v>
      </c>
      <c r="B407" s="86">
        <v>0</v>
      </c>
      <c r="C407" s="86">
        <v>0</v>
      </c>
      <c r="D407" s="86">
        <v>0</v>
      </c>
      <c r="E407" s="86">
        <v>39727222</v>
      </c>
      <c r="F407" s="86">
        <v>39727222</v>
      </c>
      <c r="G407" s="86">
        <v>39727222</v>
      </c>
      <c r="H407" s="86">
        <v>0</v>
      </c>
      <c r="I407" s="86">
        <v>0</v>
      </c>
      <c r="J407" s="86">
        <v>0</v>
      </c>
      <c r="K407" s="86">
        <v>22226865.469999999</v>
      </c>
      <c r="L407" s="86">
        <v>22226865.469999999</v>
      </c>
      <c r="M407" s="86">
        <v>22226865.469999999</v>
      </c>
      <c r="N407" s="86">
        <v>0</v>
      </c>
      <c r="O407" s="101">
        <f>AVERAGE(B407:N407)</f>
        <v>14297097.108461538</v>
      </c>
    </row>
    <row r="408" spans="1:16" x14ac:dyDescent="0.2">
      <c r="A408" s="87" t="s">
        <v>562</v>
      </c>
      <c r="B408" s="86">
        <v>0</v>
      </c>
      <c r="C408" s="86">
        <v>0</v>
      </c>
      <c r="D408" s="86">
        <v>0</v>
      </c>
      <c r="E408" s="86">
        <v>0</v>
      </c>
      <c r="F408" s="86">
        <v>0</v>
      </c>
      <c r="G408" s="86">
        <v>0</v>
      </c>
      <c r="H408" s="86">
        <v>0</v>
      </c>
      <c r="I408" s="86">
        <v>0</v>
      </c>
      <c r="J408" s="86">
        <v>0</v>
      </c>
      <c r="K408" s="86">
        <v>0</v>
      </c>
      <c r="L408" s="86">
        <v>0</v>
      </c>
      <c r="M408" s="86">
        <v>0</v>
      </c>
      <c r="N408" s="86">
        <v>0</v>
      </c>
      <c r="O408" s="101">
        <f>AVERAGE(B408:N408)</f>
        <v>0</v>
      </c>
    </row>
    <row r="409" spans="1:16" x14ac:dyDescent="0.2">
      <c r="A409" s="87" t="s">
        <v>563</v>
      </c>
      <c r="B409" s="86">
        <v>0</v>
      </c>
      <c r="C409" s="86">
        <v>0</v>
      </c>
      <c r="D409" s="86">
        <v>0</v>
      </c>
      <c r="E409" s="86">
        <v>0</v>
      </c>
      <c r="F409" s="86">
        <v>0</v>
      </c>
      <c r="G409" s="86">
        <v>0</v>
      </c>
      <c r="H409" s="86">
        <v>0</v>
      </c>
      <c r="I409" s="86">
        <v>0</v>
      </c>
      <c r="J409" s="86">
        <v>0</v>
      </c>
      <c r="K409" s="86">
        <v>0</v>
      </c>
      <c r="L409" s="86">
        <v>0</v>
      </c>
      <c r="M409" s="86">
        <v>0</v>
      </c>
      <c r="N409" s="86">
        <v>0</v>
      </c>
      <c r="O409" s="101">
        <f>AVERAGE(B409:N409)</f>
        <v>0</v>
      </c>
    </row>
    <row r="410" spans="1:16" x14ac:dyDescent="0.2">
      <c r="A410" s="102" t="s">
        <v>564</v>
      </c>
      <c r="B410" s="103">
        <v>0</v>
      </c>
      <c r="C410" s="103">
        <v>0</v>
      </c>
      <c r="D410" s="103">
        <v>0</v>
      </c>
      <c r="E410" s="103">
        <v>39727222</v>
      </c>
      <c r="F410" s="103">
        <v>39727222</v>
      </c>
      <c r="G410" s="103">
        <v>39727222</v>
      </c>
      <c r="H410" s="103">
        <v>0</v>
      </c>
      <c r="I410" s="103">
        <v>0</v>
      </c>
      <c r="J410" s="103">
        <v>0</v>
      </c>
      <c r="K410" s="103">
        <v>22226865.469999999</v>
      </c>
      <c r="L410" s="103">
        <v>22226865.469999999</v>
      </c>
      <c r="M410" s="103">
        <v>22226865.469999999</v>
      </c>
      <c r="N410" s="103">
        <v>0</v>
      </c>
      <c r="O410" s="104">
        <f>AVERAGE(B410:N410)</f>
        <v>14297097.108461538</v>
      </c>
      <c r="P410" s="105" t="str">
        <f>MID($A410,10,3)</f>
        <v>176</v>
      </c>
    </row>
    <row r="411" spans="1:16" x14ac:dyDescent="0.2">
      <c r="A411" s="87" t="s">
        <v>565</v>
      </c>
      <c r="O411" s="101"/>
    </row>
    <row r="412" spans="1:16" x14ac:dyDescent="0.2">
      <c r="A412" s="85" t="s">
        <v>566</v>
      </c>
      <c r="O412" s="101"/>
    </row>
    <row r="413" spans="1:16" x14ac:dyDescent="0.2">
      <c r="A413" s="87" t="s">
        <v>567</v>
      </c>
      <c r="B413" s="86">
        <v>0</v>
      </c>
      <c r="C413" s="86">
        <v>5784352.1699999999</v>
      </c>
      <c r="D413" s="86">
        <v>5735525.3399999999</v>
      </c>
      <c r="E413" s="86">
        <v>5686698.5</v>
      </c>
      <c r="F413" s="86">
        <v>5637871.6699999999</v>
      </c>
      <c r="G413" s="86">
        <v>5589044.8300000001</v>
      </c>
      <c r="H413" s="86">
        <v>5540218</v>
      </c>
      <c r="I413" s="86">
        <v>5491391.1699999999</v>
      </c>
      <c r="J413" s="86">
        <v>5442564.3300000001</v>
      </c>
      <c r="K413" s="86">
        <v>5393737.5</v>
      </c>
      <c r="L413" s="86">
        <v>5344910.67</v>
      </c>
      <c r="M413" s="86">
        <v>5296083.84</v>
      </c>
      <c r="N413" s="86">
        <v>5247257</v>
      </c>
      <c r="O413" s="101">
        <f t="shared" ref="O413:O432" si="10">AVERAGE(B413:N413)</f>
        <v>5091511.9246153841</v>
      </c>
    </row>
    <row r="414" spans="1:16" x14ac:dyDescent="0.2">
      <c r="A414" s="87" t="s">
        <v>568</v>
      </c>
      <c r="B414" s="86">
        <v>0</v>
      </c>
      <c r="C414" s="86">
        <v>5970405.5999999996</v>
      </c>
      <c r="D414" s="86">
        <v>5953750.2000000002</v>
      </c>
      <c r="E414" s="86">
        <v>5937094.7999999998</v>
      </c>
      <c r="F414" s="86">
        <v>5920439.4000000004</v>
      </c>
      <c r="G414" s="86">
        <v>5903784</v>
      </c>
      <c r="H414" s="86">
        <v>5887128.5999999996</v>
      </c>
      <c r="I414" s="86">
        <v>5870473.2000000002</v>
      </c>
      <c r="J414" s="86">
        <v>5853817.7999999998</v>
      </c>
      <c r="K414" s="86">
        <v>5837162.4000000004</v>
      </c>
      <c r="L414" s="86">
        <v>5820507</v>
      </c>
      <c r="M414" s="86">
        <v>5803851.5999999996</v>
      </c>
      <c r="N414" s="86">
        <v>5787196.2000000002</v>
      </c>
      <c r="O414" s="101">
        <f t="shared" si="10"/>
        <v>5426585.4461538456</v>
      </c>
    </row>
    <row r="415" spans="1:16" x14ac:dyDescent="0.2">
      <c r="A415" s="87" t="s">
        <v>569</v>
      </c>
      <c r="B415" s="86">
        <v>11873394.859999999</v>
      </c>
      <c r="C415" s="86">
        <v>53101.64</v>
      </c>
      <c r="D415" s="86">
        <v>53101.64</v>
      </c>
      <c r="E415" s="86">
        <v>81525.03</v>
      </c>
      <c r="F415" s="86">
        <v>81525.03</v>
      </c>
      <c r="G415" s="86">
        <v>87963.39</v>
      </c>
      <c r="H415" s="86">
        <v>87963.39</v>
      </c>
      <c r="I415" s="86">
        <v>87963.39</v>
      </c>
      <c r="J415" s="86">
        <v>87963.39</v>
      </c>
      <c r="K415" s="86">
        <v>87963.39</v>
      </c>
      <c r="L415" s="86">
        <v>165475.62</v>
      </c>
      <c r="M415" s="86">
        <v>-320536.61</v>
      </c>
      <c r="N415" s="86">
        <v>61098.38</v>
      </c>
      <c r="O415" s="101">
        <f t="shared" si="10"/>
        <v>960654.04153846181</v>
      </c>
    </row>
    <row r="416" spans="1:16" x14ac:dyDescent="0.2">
      <c r="A416" s="87" t="s">
        <v>570</v>
      </c>
      <c r="B416" s="86">
        <v>-272099.5</v>
      </c>
      <c r="C416" s="86">
        <v>-283082.59000000003</v>
      </c>
      <c r="D416" s="86">
        <v>-294065.68</v>
      </c>
      <c r="E416" s="86">
        <v>142414.04999999999</v>
      </c>
      <c r="F416" s="86">
        <v>133025.56</v>
      </c>
      <c r="G416" s="86">
        <v>122573.48</v>
      </c>
      <c r="H416" s="86">
        <v>111590.39</v>
      </c>
      <c r="I416" s="86">
        <v>100394.03</v>
      </c>
      <c r="J416" s="86">
        <v>89197.67</v>
      </c>
      <c r="K416" s="86">
        <v>78001.31</v>
      </c>
      <c r="L416" s="86">
        <v>66976.52</v>
      </c>
      <c r="M416" s="86">
        <v>55780.160000000003</v>
      </c>
      <c r="N416" s="86">
        <v>45370.39</v>
      </c>
      <c r="O416" s="101">
        <f t="shared" si="10"/>
        <v>7390.445384615392</v>
      </c>
    </row>
    <row r="417" spans="1:16" x14ac:dyDescent="0.2">
      <c r="A417" s="87" t="s">
        <v>571</v>
      </c>
      <c r="B417" s="86">
        <v>3531662.55</v>
      </c>
      <c r="C417" s="86">
        <v>3486654.11</v>
      </c>
      <c r="D417" s="86">
        <v>3441645.67</v>
      </c>
      <c r="E417" s="86">
        <v>3396637.22</v>
      </c>
      <c r="F417" s="86">
        <v>3351628.78</v>
      </c>
      <c r="G417" s="86">
        <v>3306620.33</v>
      </c>
      <c r="H417" s="86">
        <v>3261611.89</v>
      </c>
      <c r="I417" s="86">
        <v>3216603.44</v>
      </c>
      <c r="J417" s="86">
        <v>3171595</v>
      </c>
      <c r="K417" s="86">
        <v>3126586.56</v>
      </c>
      <c r="L417" s="86">
        <v>3081578.11</v>
      </c>
      <c r="M417" s="86">
        <v>3036569.67</v>
      </c>
      <c r="N417" s="86">
        <v>2991561.23</v>
      </c>
      <c r="O417" s="101">
        <f t="shared" si="10"/>
        <v>3261611.8892307696</v>
      </c>
    </row>
    <row r="418" spans="1:16" x14ac:dyDescent="0.2">
      <c r="A418" s="87" t="s">
        <v>572</v>
      </c>
      <c r="B418" s="86">
        <v>4258591.3499999996</v>
      </c>
      <c r="C418" s="86">
        <v>4245219.18</v>
      </c>
      <c r="D418" s="86">
        <v>4231847</v>
      </c>
      <c r="E418" s="86">
        <v>4218474.83</v>
      </c>
      <c r="F418" s="86">
        <v>4205102.66</v>
      </c>
      <c r="G418" s="86">
        <v>4191730.48999999</v>
      </c>
      <c r="H418" s="86">
        <v>4178358.3099999898</v>
      </c>
      <c r="I418" s="86">
        <v>4164986.14</v>
      </c>
      <c r="J418" s="86">
        <v>4151613.97</v>
      </c>
      <c r="K418" s="86">
        <v>4138241.79</v>
      </c>
      <c r="L418" s="86">
        <v>4124869.62</v>
      </c>
      <c r="M418" s="86">
        <v>4111497.4499999899</v>
      </c>
      <c r="N418" s="86">
        <v>4098125.27</v>
      </c>
      <c r="O418" s="101">
        <f t="shared" si="10"/>
        <v>4178358.3123076898</v>
      </c>
    </row>
    <row r="419" spans="1:16" x14ac:dyDescent="0.2">
      <c r="A419" s="87" t="s">
        <v>573</v>
      </c>
      <c r="B419" s="86">
        <v>0</v>
      </c>
      <c r="C419" s="86">
        <v>0</v>
      </c>
      <c r="D419" s="86">
        <v>0</v>
      </c>
      <c r="E419" s="86">
        <v>0</v>
      </c>
      <c r="F419" s="86">
        <v>0</v>
      </c>
      <c r="G419" s="86">
        <v>0</v>
      </c>
      <c r="H419" s="86">
        <v>0</v>
      </c>
      <c r="I419" s="86">
        <v>0</v>
      </c>
      <c r="J419" s="86">
        <v>0</v>
      </c>
      <c r="K419" s="86">
        <v>0</v>
      </c>
      <c r="L419" s="86">
        <v>0</v>
      </c>
      <c r="M419" s="86">
        <v>0</v>
      </c>
      <c r="N419" s="86">
        <v>0</v>
      </c>
      <c r="O419" s="101">
        <f t="shared" si="10"/>
        <v>0</v>
      </c>
    </row>
    <row r="420" spans="1:16" x14ac:dyDescent="0.2">
      <c r="A420" s="87" t="s">
        <v>574</v>
      </c>
      <c r="B420" s="86">
        <v>0</v>
      </c>
      <c r="C420" s="86">
        <v>0</v>
      </c>
      <c r="D420" s="86">
        <v>0</v>
      </c>
      <c r="E420" s="86">
        <v>0</v>
      </c>
      <c r="F420" s="86">
        <v>0</v>
      </c>
      <c r="G420" s="86">
        <v>0</v>
      </c>
      <c r="H420" s="86">
        <v>0</v>
      </c>
      <c r="I420" s="86">
        <v>0</v>
      </c>
      <c r="J420" s="86">
        <v>0</v>
      </c>
      <c r="K420" s="86">
        <v>0</v>
      </c>
      <c r="L420" s="86">
        <v>0</v>
      </c>
      <c r="M420" s="86">
        <v>4205060.3600000003</v>
      </c>
      <c r="N420" s="86">
        <v>6020686.2999999998</v>
      </c>
      <c r="O420" s="101">
        <f t="shared" si="10"/>
        <v>786595.89692307694</v>
      </c>
    </row>
    <row r="421" spans="1:16" x14ac:dyDescent="0.2">
      <c r="A421" s="87" t="s">
        <v>575</v>
      </c>
      <c r="B421" s="86">
        <v>3957961.84</v>
      </c>
      <c r="C421" s="86">
        <v>3918954.33</v>
      </c>
      <c r="D421" s="86">
        <v>3879946.83</v>
      </c>
      <c r="E421" s="86">
        <v>3840939.32</v>
      </c>
      <c r="F421" s="86">
        <v>3801931.81</v>
      </c>
      <c r="G421" s="86">
        <v>3762924.3</v>
      </c>
      <c r="H421" s="86">
        <v>3723916.79</v>
      </c>
      <c r="I421" s="86">
        <v>3684909.28</v>
      </c>
      <c r="J421" s="86">
        <v>3645901.77</v>
      </c>
      <c r="K421" s="86">
        <v>3606894.27</v>
      </c>
      <c r="L421" s="86">
        <v>3567886.76</v>
      </c>
      <c r="M421" s="86">
        <v>3528879.25</v>
      </c>
      <c r="N421" s="86">
        <v>3489871.74</v>
      </c>
      <c r="O421" s="101">
        <f t="shared" si="10"/>
        <v>3723916.791538462</v>
      </c>
    </row>
    <row r="422" spans="1:16" x14ac:dyDescent="0.2">
      <c r="A422" s="87" t="s">
        <v>576</v>
      </c>
      <c r="B422" s="86">
        <v>5984247.4699999997</v>
      </c>
      <c r="C422" s="86">
        <v>5964098.4900000002</v>
      </c>
      <c r="D422" s="86">
        <v>5943949.5099999998</v>
      </c>
      <c r="E422" s="86">
        <v>5923800.5199999996</v>
      </c>
      <c r="F422" s="86">
        <v>5903651.54</v>
      </c>
      <c r="G422" s="86">
        <v>5883502.5599999996</v>
      </c>
      <c r="H422" s="86">
        <v>5863353.5800000001</v>
      </c>
      <c r="I422" s="86">
        <v>5843204.5999999996</v>
      </c>
      <c r="J422" s="86">
        <v>5823055.6200000001</v>
      </c>
      <c r="K422" s="86">
        <v>5802906.6399999997</v>
      </c>
      <c r="L422" s="86">
        <v>5782757.6600000001</v>
      </c>
      <c r="M422" s="86">
        <v>5762608.6699999999</v>
      </c>
      <c r="N422" s="86">
        <v>5742459.6900000004</v>
      </c>
      <c r="O422" s="101">
        <f t="shared" si="10"/>
        <v>5863353.5807692306</v>
      </c>
    </row>
    <row r="423" spans="1:16" x14ac:dyDescent="0.2">
      <c r="A423" s="87" t="s">
        <v>577</v>
      </c>
      <c r="B423" s="86">
        <v>0</v>
      </c>
      <c r="C423" s="86">
        <v>0</v>
      </c>
      <c r="D423" s="86">
        <v>0</v>
      </c>
      <c r="E423" s="86">
        <v>0</v>
      </c>
      <c r="F423" s="86">
        <v>0</v>
      </c>
      <c r="G423" s="86">
        <v>0</v>
      </c>
      <c r="H423" s="86">
        <v>0</v>
      </c>
      <c r="I423" s="86">
        <v>0</v>
      </c>
      <c r="J423" s="86">
        <v>0</v>
      </c>
      <c r="K423" s="86">
        <v>0</v>
      </c>
      <c r="L423" s="86">
        <v>0</v>
      </c>
      <c r="M423" s="86">
        <v>0</v>
      </c>
      <c r="N423" s="86">
        <v>0</v>
      </c>
      <c r="O423" s="101">
        <f t="shared" si="10"/>
        <v>0</v>
      </c>
    </row>
    <row r="424" spans="1:16" x14ac:dyDescent="0.2">
      <c r="A424" s="87" t="s">
        <v>578</v>
      </c>
      <c r="B424" s="86">
        <v>2988388.87</v>
      </c>
      <c r="C424" s="86">
        <v>2938966.78</v>
      </c>
      <c r="D424" s="86">
        <v>2889544.69</v>
      </c>
      <c r="E424" s="86">
        <v>2840122.6</v>
      </c>
      <c r="F424" s="86">
        <v>2790700.52</v>
      </c>
      <c r="G424" s="86">
        <v>2741278.43</v>
      </c>
      <c r="H424" s="86">
        <v>2691856.35</v>
      </c>
      <c r="I424" s="86">
        <v>2642434.2599999998</v>
      </c>
      <c r="J424" s="86">
        <v>2593012.17</v>
      </c>
      <c r="K424" s="86">
        <v>2543590.09</v>
      </c>
      <c r="L424" s="86">
        <v>2494168</v>
      </c>
      <c r="M424" s="86">
        <v>2444745.91</v>
      </c>
      <c r="N424" s="86">
        <v>2395323.8199999998</v>
      </c>
      <c r="O424" s="101">
        <f t="shared" si="10"/>
        <v>2691856.3453846155</v>
      </c>
    </row>
    <row r="425" spans="1:16" x14ac:dyDescent="0.2">
      <c r="A425" s="87" t="s">
        <v>579</v>
      </c>
      <c r="B425" s="86">
        <v>0</v>
      </c>
      <c r="C425" s="86">
        <v>0</v>
      </c>
      <c r="D425" s="86">
        <v>0</v>
      </c>
      <c r="E425" s="86">
        <v>0</v>
      </c>
      <c r="F425" s="86">
        <v>0</v>
      </c>
      <c r="G425" s="86">
        <v>0</v>
      </c>
      <c r="H425" s="86">
        <v>0</v>
      </c>
      <c r="I425" s="86">
        <v>0</v>
      </c>
      <c r="J425" s="86">
        <v>0</v>
      </c>
      <c r="K425" s="86">
        <v>0</v>
      </c>
      <c r="L425" s="86">
        <v>0</v>
      </c>
      <c r="M425" s="86">
        <v>0</v>
      </c>
      <c r="N425" s="86">
        <v>0</v>
      </c>
      <c r="O425" s="101">
        <f t="shared" si="10"/>
        <v>0</v>
      </c>
    </row>
    <row r="426" spans="1:16" x14ac:dyDescent="0.2">
      <c r="A426" s="87" t="s">
        <v>580</v>
      </c>
      <c r="B426" s="86">
        <v>4954938.0599999996</v>
      </c>
      <c r="C426" s="86">
        <v>4902780.82</v>
      </c>
      <c r="D426" s="86">
        <v>4850623.58</v>
      </c>
      <c r="E426" s="86">
        <v>4798466.33</v>
      </c>
      <c r="F426" s="86">
        <v>4746309.09</v>
      </c>
      <c r="G426" s="86">
        <v>4694151.8499999996</v>
      </c>
      <c r="H426" s="86">
        <v>4641994.5999999996</v>
      </c>
      <c r="I426" s="86">
        <v>4589837.3600000003</v>
      </c>
      <c r="J426" s="86">
        <v>4537680.12</v>
      </c>
      <c r="K426" s="86">
        <v>4485522.88</v>
      </c>
      <c r="L426" s="86">
        <v>4433365.63</v>
      </c>
      <c r="M426" s="86">
        <v>4381208.3899999997</v>
      </c>
      <c r="N426" s="86">
        <v>4329051.1500000004</v>
      </c>
      <c r="O426" s="101">
        <f t="shared" si="10"/>
        <v>4641994.6046153847</v>
      </c>
    </row>
    <row r="427" spans="1:16" x14ac:dyDescent="0.2">
      <c r="A427" s="87" t="s">
        <v>581</v>
      </c>
      <c r="B427" s="86">
        <v>0</v>
      </c>
      <c r="C427" s="86">
        <v>0</v>
      </c>
      <c r="D427" s="86">
        <v>0</v>
      </c>
      <c r="E427" s="86">
        <v>0</v>
      </c>
      <c r="F427" s="86">
        <v>0</v>
      </c>
      <c r="G427" s="86">
        <v>0</v>
      </c>
      <c r="H427" s="86">
        <v>0</v>
      </c>
      <c r="I427" s="86">
        <v>0</v>
      </c>
      <c r="J427" s="86">
        <v>0</v>
      </c>
      <c r="K427" s="86">
        <v>0</v>
      </c>
      <c r="L427" s="86">
        <v>0</v>
      </c>
      <c r="M427" s="86">
        <v>0</v>
      </c>
      <c r="N427" s="86">
        <v>0</v>
      </c>
      <c r="O427" s="101">
        <f t="shared" si="10"/>
        <v>0</v>
      </c>
    </row>
    <row r="428" spans="1:16" x14ac:dyDescent="0.2">
      <c r="A428" s="87" t="s">
        <v>582</v>
      </c>
      <c r="B428" s="86">
        <v>0</v>
      </c>
      <c r="C428" s="86">
        <v>0</v>
      </c>
      <c r="D428" s="86">
        <v>0</v>
      </c>
      <c r="E428" s="86">
        <v>0</v>
      </c>
      <c r="F428" s="86">
        <v>0</v>
      </c>
      <c r="G428" s="86">
        <v>0</v>
      </c>
      <c r="H428" s="86">
        <v>0</v>
      </c>
      <c r="I428" s="86">
        <v>0</v>
      </c>
      <c r="J428" s="86">
        <v>0</v>
      </c>
      <c r="K428" s="86">
        <v>0</v>
      </c>
      <c r="L428" s="86">
        <v>0</v>
      </c>
      <c r="M428" s="86">
        <v>73181.929999999993</v>
      </c>
      <c r="N428" s="86">
        <v>68707.3</v>
      </c>
      <c r="O428" s="101">
        <f t="shared" si="10"/>
        <v>10914.556153846152</v>
      </c>
    </row>
    <row r="429" spans="1:16" x14ac:dyDescent="0.2">
      <c r="A429" s="87" t="s">
        <v>583</v>
      </c>
      <c r="B429" s="86">
        <v>0</v>
      </c>
      <c r="C429" s="86">
        <v>0</v>
      </c>
      <c r="D429" s="86">
        <v>0</v>
      </c>
      <c r="E429" s="86">
        <v>0</v>
      </c>
      <c r="F429" s="86">
        <v>0</v>
      </c>
      <c r="G429" s="86">
        <v>0</v>
      </c>
      <c r="H429" s="86">
        <v>0</v>
      </c>
      <c r="I429" s="86">
        <v>0</v>
      </c>
      <c r="J429" s="86">
        <v>0</v>
      </c>
      <c r="K429" s="86">
        <v>0</v>
      </c>
      <c r="L429" s="86">
        <v>0</v>
      </c>
      <c r="M429" s="86">
        <v>0</v>
      </c>
      <c r="N429" s="86">
        <v>0</v>
      </c>
      <c r="O429" s="101">
        <f t="shared" si="10"/>
        <v>0</v>
      </c>
    </row>
    <row r="430" spans="1:16" x14ac:dyDescent="0.2">
      <c r="A430" s="87" t="s">
        <v>584</v>
      </c>
      <c r="B430" s="86">
        <v>2202132.2799999998</v>
      </c>
      <c r="C430" s="86">
        <v>2158525.7200000002</v>
      </c>
      <c r="D430" s="86">
        <v>2114919.16</v>
      </c>
      <c r="E430" s="86">
        <v>2818030.33</v>
      </c>
      <c r="F430" s="86">
        <v>2770721.5</v>
      </c>
      <c r="G430" s="86">
        <v>2723412.68</v>
      </c>
      <c r="H430" s="86">
        <v>2676103.85</v>
      </c>
      <c r="I430" s="86">
        <v>2628795.02</v>
      </c>
      <c r="J430" s="86">
        <v>2581486.19</v>
      </c>
      <c r="K430" s="86">
        <v>2534177.37</v>
      </c>
      <c r="L430" s="86">
        <v>2486868.54</v>
      </c>
      <c r="M430" s="86">
        <v>2439559.71</v>
      </c>
      <c r="N430" s="86">
        <v>2392250.88</v>
      </c>
      <c r="O430" s="101">
        <f t="shared" si="10"/>
        <v>2502075.633076923</v>
      </c>
    </row>
    <row r="431" spans="1:16" x14ac:dyDescent="0.2">
      <c r="A431" s="87" t="s">
        <v>585</v>
      </c>
      <c r="B431" s="86">
        <v>1120660.69</v>
      </c>
      <c r="C431" s="86">
        <v>1105309.18</v>
      </c>
      <c r="D431" s="86">
        <v>1089957.6599999999</v>
      </c>
      <c r="E431" s="86">
        <v>1074606.1499999999</v>
      </c>
      <c r="F431" s="86">
        <v>1059254.6299999999</v>
      </c>
      <c r="G431" s="86">
        <v>1043903.12</v>
      </c>
      <c r="H431" s="86">
        <v>1028551.6</v>
      </c>
      <c r="I431" s="86">
        <v>1013200.09</v>
      </c>
      <c r="J431" s="86">
        <v>997848.57</v>
      </c>
      <c r="K431" s="86">
        <v>982497.05</v>
      </c>
      <c r="L431" s="86">
        <v>967145.54</v>
      </c>
      <c r="M431" s="86">
        <v>951794.02</v>
      </c>
      <c r="N431" s="86">
        <v>936442.5</v>
      </c>
      <c r="O431" s="101">
        <f t="shared" si="10"/>
        <v>1028551.6000000001</v>
      </c>
    </row>
    <row r="432" spans="1:16" x14ac:dyDescent="0.2">
      <c r="A432" s="87" t="s">
        <v>586</v>
      </c>
      <c r="B432" s="86">
        <v>1113554.04</v>
      </c>
      <c r="C432" s="86">
        <v>1105243.93</v>
      </c>
      <c r="D432" s="86">
        <v>1096933.83</v>
      </c>
      <c r="E432" s="86">
        <v>1088623.72</v>
      </c>
      <c r="F432" s="86">
        <v>1080313.6200000001</v>
      </c>
      <c r="G432" s="86">
        <v>1072003.52</v>
      </c>
      <c r="H432" s="86">
        <v>1063693.4099999999</v>
      </c>
      <c r="I432" s="86">
        <v>1055383.31</v>
      </c>
      <c r="J432" s="86">
        <v>1047073.2</v>
      </c>
      <c r="K432" s="86">
        <v>1038763.09999999</v>
      </c>
      <c r="L432" s="86">
        <v>1030452.99</v>
      </c>
      <c r="M432" s="86">
        <v>1022142.89</v>
      </c>
      <c r="N432" s="86">
        <v>1013832.78</v>
      </c>
      <c r="O432" s="97">
        <f t="shared" si="10"/>
        <v>1063693.41076923</v>
      </c>
      <c r="P432" s="99"/>
    </row>
    <row r="433" spans="1:16" x14ac:dyDescent="0.2">
      <c r="A433" s="87" t="s">
        <v>587</v>
      </c>
      <c r="B433" s="86">
        <v>0</v>
      </c>
      <c r="C433" s="86">
        <v>0</v>
      </c>
      <c r="D433" s="86">
        <v>0</v>
      </c>
      <c r="E433" s="86">
        <v>0</v>
      </c>
      <c r="F433" s="86">
        <v>0</v>
      </c>
      <c r="G433" s="86">
        <v>0</v>
      </c>
      <c r="H433" s="86">
        <v>0</v>
      </c>
      <c r="I433" s="86">
        <v>0</v>
      </c>
      <c r="J433" s="86">
        <v>0</v>
      </c>
      <c r="K433" s="86">
        <v>0</v>
      </c>
      <c r="L433" s="86">
        <v>0</v>
      </c>
      <c r="M433" s="86">
        <v>0</v>
      </c>
      <c r="N433" s="86">
        <v>0</v>
      </c>
    </row>
    <row r="434" spans="1:16" x14ac:dyDescent="0.2">
      <c r="A434" s="87" t="s">
        <v>588</v>
      </c>
      <c r="B434" s="86">
        <v>3512228.97</v>
      </c>
      <c r="C434" s="86">
        <v>3493593.16</v>
      </c>
      <c r="D434" s="86">
        <v>3474957.35</v>
      </c>
      <c r="E434" s="86">
        <v>3456321.54</v>
      </c>
      <c r="F434" s="86">
        <v>3437685.73</v>
      </c>
      <c r="G434" s="86">
        <v>3419049.92</v>
      </c>
      <c r="H434" s="86">
        <v>3400414.11</v>
      </c>
      <c r="I434" s="86">
        <v>3381778.3</v>
      </c>
      <c r="J434" s="86">
        <v>3363142.49</v>
      </c>
      <c r="K434" s="86">
        <v>3344506.68</v>
      </c>
      <c r="L434" s="86">
        <v>3325870.87</v>
      </c>
      <c r="M434" s="86">
        <v>3307235.06</v>
      </c>
      <c r="N434" s="86">
        <v>3288599.25</v>
      </c>
    </row>
    <row r="435" spans="1:16" x14ac:dyDescent="0.2">
      <c r="A435" s="87" t="s">
        <v>589</v>
      </c>
      <c r="B435" s="86">
        <v>0</v>
      </c>
      <c r="C435" s="86">
        <v>0</v>
      </c>
      <c r="D435" s="86">
        <v>0</v>
      </c>
      <c r="E435" s="86">
        <v>0</v>
      </c>
      <c r="F435" s="86">
        <v>0</v>
      </c>
      <c r="G435" s="86">
        <v>0</v>
      </c>
      <c r="H435" s="86">
        <v>0</v>
      </c>
      <c r="I435" s="86">
        <v>0</v>
      </c>
      <c r="J435" s="86">
        <v>0</v>
      </c>
      <c r="K435" s="86">
        <v>0</v>
      </c>
      <c r="L435" s="86">
        <v>0</v>
      </c>
      <c r="M435" s="86">
        <v>0</v>
      </c>
      <c r="N435" s="86">
        <v>0</v>
      </c>
      <c r="O435" s="101">
        <f>AVERAGE(B435:N435)</f>
        <v>0</v>
      </c>
    </row>
    <row r="436" spans="1:16" x14ac:dyDescent="0.2">
      <c r="A436" s="87" t="s">
        <v>590</v>
      </c>
      <c r="B436" s="86">
        <v>2851192.83</v>
      </c>
      <c r="C436" s="86">
        <v>2838173.69</v>
      </c>
      <c r="D436" s="86">
        <v>2825154.54</v>
      </c>
      <c r="E436" s="86">
        <v>2812135.4</v>
      </c>
      <c r="F436" s="86">
        <v>2799116.25</v>
      </c>
      <c r="G436" s="86">
        <v>2786097.1</v>
      </c>
      <c r="H436" s="86">
        <v>2773077.96</v>
      </c>
      <c r="I436" s="86">
        <v>2760058.81</v>
      </c>
      <c r="J436" s="86">
        <v>2747039.67</v>
      </c>
      <c r="K436" s="86">
        <v>2734020.52</v>
      </c>
      <c r="L436" s="86">
        <v>2721001.38</v>
      </c>
      <c r="M436" s="86">
        <v>2707982.23</v>
      </c>
      <c r="N436" s="86">
        <v>2694963.09</v>
      </c>
      <c r="O436" s="101">
        <f>AVERAGE(B436:N436)</f>
        <v>2773077.959230769</v>
      </c>
    </row>
    <row r="437" spans="1:16" x14ac:dyDescent="0.2">
      <c r="A437" s="87" t="s">
        <v>591</v>
      </c>
      <c r="B437" s="86">
        <v>7206375.9800000004</v>
      </c>
      <c r="C437" s="86">
        <v>7169881.8499999996</v>
      </c>
      <c r="D437" s="86">
        <v>7133387.71</v>
      </c>
      <c r="E437" s="86">
        <v>7096893.5700000003</v>
      </c>
      <c r="F437" s="86">
        <v>7060399.4299999997</v>
      </c>
      <c r="G437" s="86">
        <v>7023905.2999999998</v>
      </c>
      <c r="H437" s="86">
        <v>6987411.1600000001</v>
      </c>
      <c r="I437" s="86">
        <v>6950917.0199999996</v>
      </c>
      <c r="J437" s="86">
        <v>6914422.8799999999</v>
      </c>
      <c r="K437" s="86">
        <v>6877928.7400000002</v>
      </c>
      <c r="L437" s="86">
        <v>6841434.5999999996</v>
      </c>
      <c r="M437" s="86">
        <v>6804940.46</v>
      </c>
      <c r="N437" s="86">
        <v>6768446.3200000003</v>
      </c>
      <c r="O437" s="101">
        <f>AVERAGE(B437:N437)</f>
        <v>6987411.1553846141</v>
      </c>
    </row>
    <row r="438" spans="1:16" x14ac:dyDescent="0.2">
      <c r="A438" s="87" t="s">
        <v>592</v>
      </c>
      <c r="B438" s="86">
        <v>3388664.09</v>
      </c>
      <c r="C438" s="86">
        <v>3375134.69</v>
      </c>
      <c r="D438" s="86">
        <v>3361605.28</v>
      </c>
      <c r="E438" s="86">
        <v>3348075.88</v>
      </c>
      <c r="F438" s="86">
        <v>3334546.48</v>
      </c>
      <c r="G438" s="86">
        <v>3321017.08</v>
      </c>
      <c r="H438" s="86">
        <v>3307487.67</v>
      </c>
      <c r="I438" s="86">
        <v>3293958.27</v>
      </c>
      <c r="J438" s="86">
        <v>3280428.87</v>
      </c>
      <c r="K438" s="86">
        <v>3266899.47</v>
      </c>
      <c r="L438" s="86">
        <v>3253370.06</v>
      </c>
      <c r="M438" s="86">
        <v>3239840.66</v>
      </c>
      <c r="N438" s="86">
        <v>3226311.26</v>
      </c>
      <c r="O438" s="101">
        <f>AVERAGE(B438:N438)</f>
        <v>3307487.6738461535</v>
      </c>
    </row>
    <row r="439" spans="1:16" x14ac:dyDescent="0.2">
      <c r="A439" s="102" t="s">
        <v>593</v>
      </c>
      <c r="B439" s="103">
        <v>58671894.379999898</v>
      </c>
      <c r="C439" s="103">
        <v>58227312.749999903</v>
      </c>
      <c r="D439" s="103">
        <v>57782784.310000002</v>
      </c>
      <c r="E439" s="103">
        <v>58560859.789999999</v>
      </c>
      <c r="F439" s="103">
        <v>58114223.699999899</v>
      </c>
      <c r="G439" s="103">
        <v>57672962.379999898</v>
      </c>
      <c r="H439" s="103">
        <v>57224731.659999996</v>
      </c>
      <c r="I439" s="103">
        <v>56776287.689999998</v>
      </c>
      <c r="J439" s="103">
        <v>56327843.710000001</v>
      </c>
      <c r="K439" s="103">
        <v>55879399.759999901</v>
      </c>
      <c r="L439" s="103">
        <v>55508639.57</v>
      </c>
      <c r="M439" s="103">
        <v>58852425.649999999</v>
      </c>
      <c r="N439" s="103">
        <v>60597554.549999997</v>
      </c>
      <c r="O439" s="98">
        <f>AVERAGE(B439:N439)</f>
        <v>57707455.376923032</v>
      </c>
      <c r="P439" s="105" t="str">
        <f>MID($A439,10,3)</f>
        <v>181</v>
      </c>
    </row>
    <row r="440" spans="1:16" x14ac:dyDescent="0.2">
      <c r="A440" s="87" t="s">
        <v>594</v>
      </c>
      <c r="O440" s="101"/>
    </row>
    <row r="441" spans="1:16" x14ac:dyDescent="0.2">
      <c r="A441" s="85" t="s">
        <v>595</v>
      </c>
      <c r="O441" s="101"/>
    </row>
    <row r="442" spans="1:16" x14ac:dyDescent="0.2">
      <c r="A442" s="87" t="s">
        <v>596</v>
      </c>
      <c r="B442" s="86">
        <v>0</v>
      </c>
      <c r="C442" s="86">
        <v>0</v>
      </c>
      <c r="D442" s="86">
        <v>0</v>
      </c>
      <c r="E442" s="86">
        <v>0</v>
      </c>
      <c r="F442" s="86">
        <v>0</v>
      </c>
      <c r="G442" s="86">
        <v>0</v>
      </c>
      <c r="H442" s="86">
        <v>0</v>
      </c>
      <c r="I442" s="86">
        <v>0</v>
      </c>
      <c r="J442" s="86">
        <v>0</v>
      </c>
      <c r="K442" s="86">
        <v>0</v>
      </c>
      <c r="L442" s="86">
        <v>0</v>
      </c>
      <c r="M442" s="86">
        <v>0</v>
      </c>
      <c r="N442" s="86">
        <v>0</v>
      </c>
      <c r="O442" s="101">
        <f t="shared" ref="O442:O464" si="11">AVERAGE(B442:N442)</f>
        <v>0</v>
      </c>
    </row>
    <row r="443" spans="1:16" x14ac:dyDescent="0.2">
      <c r="A443" s="87" t="s">
        <v>597</v>
      </c>
      <c r="B443" s="86">
        <v>0</v>
      </c>
      <c r="C443" s="86">
        <v>0</v>
      </c>
      <c r="D443" s="86">
        <v>0</v>
      </c>
      <c r="E443" s="86">
        <v>0</v>
      </c>
      <c r="F443" s="86">
        <v>0</v>
      </c>
      <c r="G443" s="86">
        <v>0</v>
      </c>
      <c r="H443" s="86">
        <v>0</v>
      </c>
      <c r="I443" s="86">
        <v>0</v>
      </c>
      <c r="J443" s="86">
        <v>0</v>
      </c>
      <c r="K443" s="86">
        <v>0</v>
      </c>
      <c r="L443" s="86">
        <v>0</v>
      </c>
      <c r="M443" s="86">
        <v>0</v>
      </c>
      <c r="N443" s="86">
        <v>0</v>
      </c>
      <c r="O443" s="101">
        <f t="shared" si="11"/>
        <v>0</v>
      </c>
    </row>
    <row r="444" spans="1:16" x14ac:dyDescent="0.2">
      <c r="A444" s="87" t="s">
        <v>598</v>
      </c>
      <c r="B444" s="86">
        <v>0</v>
      </c>
      <c r="C444" s="86">
        <v>0</v>
      </c>
      <c r="D444" s="86">
        <v>0</v>
      </c>
      <c r="E444" s="86">
        <v>0</v>
      </c>
      <c r="F444" s="86">
        <v>0</v>
      </c>
      <c r="G444" s="86">
        <v>0</v>
      </c>
      <c r="H444" s="86">
        <v>0</v>
      </c>
      <c r="I444" s="86">
        <v>0</v>
      </c>
      <c r="J444" s="86">
        <v>0</v>
      </c>
      <c r="K444" s="86">
        <v>0</v>
      </c>
      <c r="L444" s="86">
        <v>0</v>
      </c>
      <c r="M444" s="86">
        <v>0</v>
      </c>
      <c r="N444" s="86">
        <v>0</v>
      </c>
      <c r="O444" s="101">
        <f t="shared" si="11"/>
        <v>0</v>
      </c>
    </row>
    <row r="445" spans="1:16" x14ac:dyDescent="0.2">
      <c r="A445" s="87" t="s">
        <v>599</v>
      </c>
      <c r="B445" s="86">
        <v>0</v>
      </c>
      <c r="C445" s="86">
        <v>0</v>
      </c>
      <c r="D445" s="86">
        <v>0</v>
      </c>
      <c r="E445" s="86">
        <v>0</v>
      </c>
      <c r="F445" s="86">
        <v>0</v>
      </c>
      <c r="G445" s="86">
        <v>0</v>
      </c>
      <c r="H445" s="86">
        <v>0</v>
      </c>
      <c r="I445" s="86">
        <v>0</v>
      </c>
      <c r="J445" s="86">
        <v>0</v>
      </c>
      <c r="K445" s="86">
        <v>0</v>
      </c>
      <c r="L445" s="86">
        <v>0</v>
      </c>
      <c r="M445" s="86">
        <v>0</v>
      </c>
      <c r="N445" s="86">
        <v>0</v>
      </c>
      <c r="O445" s="101">
        <f t="shared" si="11"/>
        <v>0</v>
      </c>
    </row>
    <row r="446" spans="1:16" x14ac:dyDescent="0.2">
      <c r="A446" s="87" t="s">
        <v>600</v>
      </c>
      <c r="B446" s="86">
        <v>0</v>
      </c>
      <c r="C446" s="86">
        <v>0</v>
      </c>
      <c r="D446" s="86">
        <v>0</v>
      </c>
      <c r="E446" s="86">
        <v>0</v>
      </c>
      <c r="F446" s="86">
        <v>0</v>
      </c>
      <c r="G446" s="86">
        <v>0</v>
      </c>
      <c r="H446" s="86">
        <v>0</v>
      </c>
      <c r="I446" s="86">
        <v>0</v>
      </c>
      <c r="J446" s="86">
        <v>0</v>
      </c>
      <c r="K446" s="86">
        <v>0</v>
      </c>
      <c r="L446" s="86">
        <v>0</v>
      </c>
      <c r="M446" s="86">
        <v>0</v>
      </c>
      <c r="N446" s="86">
        <v>0</v>
      </c>
      <c r="O446" s="101">
        <f t="shared" si="11"/>
        <v>0</v>
      </c>
    </row>
    <row r="447" spans="1:16" x14ac:dyDescent="0.2">
      <c r="A447" s="87" t="s">
        <v>601</v>
      </c>
      <c r="B447" s="86">
        <v>0</v>
      </c>
      <c r="C447" s="86">
        <v>0</v>
      </c>
      <c r="D447" s="86">
        <v>0</v>
      </c>
      <c r="E447" s="86">
        <v>0</v>
      </c>
      <c r="F447" s="86">
        <v>0</v>
      </c>
      <c r="G447" s="86">
        <v>0</v>
      </c>
      <c r="H447" s="86">
        <v>0</v>
      </c>
      <c r="I447" s="86">
        <v>0</v>
      </c>
      <c r="J447" s="86">
        <v>0</v>
      </c>
      <c r="K447" s="86">
        <v>0</v>
      </c>
      <c r="L447" s="86">
        <v>0</v>
      </c>
      <c r="M447" s="86">
        <v>0</v>
      </c>
      <c r="N447" s="86">
        <v>0</v>
      </c>
      <c r="O447" s="97">
        <f t="shared" si="11"/>
        <v>0</v>
      </c>
    </row>
    <row r="448" spans="1:16" x14ac:dyDescent="0.2">
      <c r="A448" s="87" t="s">
        <v>602</v>
      </c>
      <c r="B448" s="86">
        <v>0</v>
      </c>
      <c r="C448" s="86">
        <v>1224282.42</v>
      </c>
      <c r="D448" s="86">
        <v>2448564.84</v>
      </c>
      <c r="E448" s="86">
        <v>3672847.26</v>
      </c>
      <c r="F448" s="86">
        <v>4897129.68</v>
      </c>
      <c r="G448" s="86">
        <v>6121412.0999999996</v>
      </c>
      <c r="H448" s="86">
        <v>7345694.5199999996</v>
      </c>
      <c r="I448" s="86">
        <v>8569976.9399999995</v>
      </c>
      <c r="J448" s="86">
        <v>9794259.3599999994</v>
      </c>
      <c r="K448" s="86">
        <v>11018541.779999999</v>
      </c>
      <c r="L448" s="86">
        <v>12242824.199999999</v>
      </c>
      <c r="M448" s="86">
        <v>13467106.619999999</v>
      </c>
      <c r="N448" s="86">
        <v>14691389.039999999</v>
      </c>
      <c r="O448" s="97">
        <f t="shared" si="11"/>
        <v>7345694.5199999996</v>
      </c>
    </row>
    <row r="449" spans="1:16" x14ac:dyDescent="0.2">
      <c r="A449" s="87" t="s">
        <v>603</v>
      </c>
      <c r="B449" s="86">
        <v>0</v>
      </c>
      <c r="C449" s="86">
        <v>0</v>
      </c>
      <c r="D449" s="86">
        <v>0</v>
      </c>
      <c r="E449" s="86">
        <v>0</v>
      </c>
      <c r="F449" s="86">
        <v>0</v>
      </c>
      <c r="G449" s="86">
        <v>0</v>
      </c>
      <c r="H449" s="86">
        <v>0</v>
      </c>
      <c r="I449" s="86">
        <v>0</v>
      </c>
      <c r="J449" s="86">
        <v>0</v>
      </c>
      <c r="K449" s="86">
        <v>0</v>
      </c>
      <c r="L449" s="86">
        <v>0</v>
      </c>
      <c r="M449" s="86">
        <v>0</v>
      </c>
      <c r="N449" s="86">
        <v>0</v>
      </c>
      <c r="O449" s="97">
        <f t="shared" si="11"/>
        <v>0</v>
      </c>
    </row>
    <row r="450" spans="1:16" x14ac:dyDescent="0.2">
      <c r="A450" s="87" t="s">
        <v>604</v>
      </c>
      <c r="B450" s="86">
        <v>4290097.78</v>
      </c>
      <c r="C450" s="86">
        <v>4290097.78</v>
      </c>
      <c r="D450" s="86">
        <v>4193401.78</v>
      </c>
      <c r="E450" s="86">
        <v>4145053.78</v>
      </c>
      <c r="F450" s="86">
        <v>4096705.78</v>
      </c>
      <c r="G450" s="86">
        <v>4048357.78</v>
      </c>
      <c r="H450" s="86">
        <v>4000009.78</v>
      </c>
      <c r="I450" s="86">
        <v>3951661.78</v>
      </c>
      <c r="J450" s="86">
        <v>3903313.78</v>
      </c>
      <c r="K450" s="86">
        <v>8286307.8499999996</v>
      </c>
      <c r="L450" s="86">
        <v>8198252.8499999903</v>
      </c>
      <c r="M450" s="86">
        <v>8110197.8499999996</v>
      </c>
      <c r="N450" s="86">
        <v>10218601.07</v>
      </c>
      <c r="O450" s="97">
        <f t="shared" si="11"/>
        <v>5517850.7415384613</v>
      </c>
    </row>
    <row r="451" spans="1:16" x14ac:dyDescent="0.2">
      <c r="A451" s="87" t="s">
        <v>605</v>
      </c>
      <c r="B451" s="86">
        <v>0</v>
      </c>
      <c r="C451" s="86">
        <v>0</v>
      </c>
      <c r="D451" s="86">
        <v>28820988</v>
      </c>
      <c r="E451" s="86">
        <v>28820988</v>
      </c>
      <c r="F451" s="86">
        <v>28641976</v>
      </c>
      <c r="G451" s="86">
        <v>28552470</v>
      </c>
      <c r="H451" s="86">
        <v>28462964</v>
      </c>
      <c r="I451" s="86">
        <v>28373458</v>
      </c>
      <c r="J451" s="86">
        <v>28283952</v>
      </c>
      <c r="K451" s="86">
        <v>28194446</v>
      </c>
      <c r="L451" s="86">
        <v>28104940</v>
      </c>
      <c r="M451" s="86">
        <v>28015434</v>
      </c>
      <c r="N451" s="86">
        <v>27925928</v>
      </c>
      <c r="O451" s="97">
        <f t="shared" si="11"/>
        <v>24015195.692307692</v>
      </c>
    </row>
    <row r="452" spans="1:16" x14ac:dyDescent="0.2">
      <c r="A452" s="87" t="s">
        <v>606</v>
      </c>
      <c r="B452" s="86">
        <v>0</v>
      </c>
      <c r="C452" s="86">
        <v>0</v>
      </c>
      <c r="D452" s="86">
        <v>0</v>
      </c>
      <c r="E452" s="86">
        <v>0</v>
      </c>
      <c r="F452" s="86">
        <v>0</v>
      </c>
      <c r="G452" s="86">
        <v>0</v>
      </c>
      <c r="H452" s="86">
        <v>0</v>
      </c>
      <c r="I452" s="86">
        <v>0</v>
      </c>
      <c r="J452" s="86">
        <v>0</v>
      </c>
      <c r="K452" s="86">
        <v>0</v>
      </c>
      <c r="L452" s="86">
        <v>0</v>
      </c>
      <c r="M452" s="86">
        <v>19673.5</v>
      </c>
      <c r="N452" s="86">
        <v>525070.4</v>
      </c>
      <c r="O452" s="97">
        <f t="shared" si="11"/>
        <v>41903.376923076925</v>
      </c>
    </row>
    <row r="453" spans="1:16" x14ac:dyDescent="0.2">
      <c r="A453" s="87" t="s">
        <v>607</v>
      </c>
      <c r="B453" s="86">
        <v>0</v>
      </c>
      <c r="C453" s="86">
        <v>0</v>
      </c>
      <c r="D453" s="86">
        <v>0</v>
      </c>
      <c r="E453" s="86">
        <v>0</v>
      </c>
      <c r="F453" s="86">
        <v>0</v>
      </c>
      <c r="G453" s="86">
        <v>0</v>
      </c>
      <c r="H453" s="86">
        <v>0</v>
      </c>
      <c r="I453" s="86">
        <v>0</v>
      </c>
      <c r="J453" s="86">
        <v>0</v>
      </c>
      <c r="K453" s="86">
        <v>0</v>
      </c>
      <c r="L453" s="86">
        <v>0</v>
      </c>
      <c r="M453" s="86">
        <v>0</v>
      </c>
      <c r="N453" s="86">
        <v>0</v>
      </c>
      <c r="O453" s="97">
        <f t="shared" si="11"/>
        <v>0</v>
      </c>
    </row>
    <row r="454" spans="1:16" x14ac:dyDescent="0.2">
      <c r="A454" s="87" t="s">
        <v>608</v>
      </c>
      <c r="B454" s="86">
        <v>0</v>
      </c>
      <c r="C454" s="86">
        <v>0</v>
      </c>
      <c r="D454" s="86">
        <v>0</v>
      </c>
      <c r="E454" s="86">
        <v>0</v>
      </c>
      <c r="F454" s="86">
        <v>0</v>
      </c>
      <c r="G454" s="86">
        <v>0</v>
      </c>
      <c r="H454" s="86">
        <v>0</v>
      </c>
      <c r="I454" s="86">
        <v>0</v>
      </c>
      <c r="J454" s="86">
        <v>0</v>
      </c>
      <c r="K454" s="86">
        <v>0</v>
      </c>
      <c r="L454" s="86">
        <v>0</v>
      </c>
      <c r="M454" s="86">
        <v>0</v>
      </c>
      <c r="N454" s="86">
        <v>0</v>
      </c>
      <c r="O454" s="97">
        <f t="shared" si="11"/>
        <v>0</v>
      </c>
    </row>
    <row r="455" spans="1:16" x14ac:dyDescent="0.2">
      <c r="A455" s="87" t="s">
        <v>609</v>
      </c>
      <c r="B455" s="86">
        <v>336026.87</v>
      </c>
      <c r="C455" s="86">
        <v>336026.87</v>
      </c>
      <c r="D455" s="86">
        <v>336026.87</v>
      </c>
      <c r="E455" s="86">
        <v>336026.87</v>
      </c>
      <c r="F455" s="86">
        <v>336026.87</v>
      </c>
      <c r="G455" s="86">
        <v>336026.87</v>
      </c>
      <c r="H455" s="86">
        <v>336026.87</v>
      </c>
      <c r="I455" s="86">
        <v>336026.87</v>
      </c>
      <c r="J455" s="86">
        <v>336026.87</v>
      </c>
      <c r="K455" s="86">
        <v>336026.87</v>
      </c>
      <c r="L455" s="86">
        <v>336026.87</v>
      </c>
      <c r="M455" s="86">
        <v>336026.87</v>
      </c>
      <c r="N455" s="86">
        <v>336026.87</v>
      </c>
      <c r="O455" s="97">
        <f t="shared" si="11"/>
        <v>336026.87000000005</v>
      </c>
    </row>
    <row r="456" spans="1:16" x14ac:dyDescent="0.2">
      <c r="A456" s="87" t="s">
        <v>610</v>
      </c>
      <c r="B456" s="86">
        <v>35533146.039999999</v>
      </c>
      <c r="C456" s="86">
        <v>35533146.039999999</v>
      </c>
      <c r="D456" s="86">
        <v>35533146.039999999</v>
      </c>
      <c r="E456" s="86">
        <v>33880852.549999997</v>
      </c>
      <c r="F456" s="86">
        <v>33880852.549999997</v>
      </c>
      <c r="G456" s="86">
        <v>33880852.549999997</v>
      </c>
      <c r="H456" s="86">
        <v>32272248.670000002</v>
      </c>
      <c r="I456" s="86">
        <v>32272248.670000002</v>
      </c>
      <c r="J456" s="86">
        <v>32272248.670000002</v>
      </c>
      <c r="K456" s="86">
        <v>30618652.510000002</v>
      </c>
      <c r="L456" s="86">
        <v>30618652.510000002</v>
      </c>
      <c r="M456" s="86">
        <v>30618652.510000002</v>
      </c>
      <c r="N456" s="86">
        <v>29127465.09</v>
      </c>
      <c r="O456" s="97">
        <f t="shared" si="11"/>
        <v>32772474.184615389</v>
      </c>
    </row>
    <row r="457" spans="1:16" x14ac:dyDescent="0.2">
      <c r="A457" s="87" t="s">
        <v>611</v>
      </c>
      <c r="B457" s="86">
        <v>0</v>
      </c>
      <c r="C457" s="86">
        <v>0</v>
      </c>
      <c r="D457" s="86">
        <v>0</v>
      </c>
      <c r="E457" s="86">
        <v>0</v>
      </c>
      <c r="F457" s="86">
        <v>0</v>
      </c>
      <c r="G457" s="86">
        <v>0</v>
      </c>
      <c r="H457" s="86">
        <v>0</v>
      </c>
      <c r="I457" s="86">
        <v>0</v>
      </c>
      <c r="J457" s="86">
        <v>0</v>
      </c>
      <c r="K457" s="86">
        <v>0</v>
      </c>
      <c r="L457" s="86">
        <v>0</v>
      </c>
      <c r="M457" s="86">
        <v>0</v>
      </c>
      <c r="N457" s="86">
        <v>230.28</v>
      </c>
      <c r="O457" s="97">
        <f t="shared" si="11"/>
        <v>17.713846153846156</v>
      </c>
    </row>
    <row r="458" spans="1:16" x14ac:dyDescent="0.2">
      <c r="A458" s="87" t="s">
        <v>612</v>
      </c>
      <c r="B458" s="86">
        <v>0</v>
      </c>
      <c r="C458" s="86">
        <v>0</v>
      </c>
      <c r="D458" s="86">
        <v>0</v>
      </c>
      <c r="E458" s="86">
        <v>0</v>
      </c>
      <c r="F458" s="86">
        <v>0</v>
      </c>
      <c r="G458" s="86">
        <v>0</v>
      </c>
      <c r="H458" s="86">
        <v>0</v>
      </c>
      <c r="I458" s="86">
        <v>0</v>
      </c>
      <c r="J458" s="86">
        <v>0</v>
      </c>
      <c r="K458" s="86">
        <v>0</v>
      </c>
      <c r="L458" s="86">
        <v>0</v>
      </c>
      <c r="M458" s="86">
        <v>0</v>
      </c>
      <c r="N458" s="86">
        <v>0</v>
      </c>
      <c r="O458" s="97">
        <f t="shared" si="11"/>
        <v>0</v>
      </c>
    </row>
    <row r="459" spans="1:16" x14ac:dyDescent="0.2">
      <c r="A459" s="87" t="s">
        <v>613</v>
      </c>
      <c r="B459" s="86">
        <v>545523.36</v>
      </c>
      <c r="C459" s="86">
        <v>500063.08</v>
      </c>
      <c r="D459" s="86">
        <v>454602.8</v>
      </c>
      <c r="E459" s="86">
        <v>409142.52</v>
      </c>
      <c r="F459" s="86">
        <v>363682.24</v>
      </c>
      <c r="G459" s="86">
        <v>318221.96000000002</v>
      </c>
      <c r="H459" s="86">
        <v>272761.68</v>
      </c>
      <c r="I459" s="86">
        <v>227301.4</v>
      </c>
      <c r="J459" s="86">
        <v>181841.12</v>
      </c>
      <c r="K459" s="86">
        <v>136380.84</v>
      </c>
      <c r="L459" s="86">
        <v>90920.56</v>
      </c>
      <c r="M459" s="86">
        <v>45460.28</v>
      </c>
      <c r="N459" s="86">
        <v>0</v>
      </c>
      <c r="O459" s="97">
        <f t="shared" si="11"/>
        <v>272761.68</v>
      </c>
    </row>
    <row r="460" spans="1:16" x14ac:dyDescent="0.2">
      <c r="A460" s="87" t="s">
        <v>614</v>
      </c>
      <c r="B460" s="86">
        <v>0</v>
      </c>
      <c r="C460" s="86">
        <v>0</v>
      </c>
      <c r="D460" s="86">
        <v>0</v>
      </c>
      <c r="E460" s="86">
        <v>0</v>
      </c>
      <c r="F460" s="86">
        <v>0</v>
      </c>
      <c r="G460" s="86">
        <v>0</v>
      </c>
      <c r="H460" s="86">
        <v>0</v>
      </c>
      <c r="I460" s="86">
        <v>0</v>
      </c>
      <c r="J460" s="86">
        <v>0</v>
      </c>
      <c r="K460" s="86">
        <v>0</v>
      </c>
      <c r="L460" s="86">
        <v>0</v>
      </c>
      <c r="M460" s="86">
        <v>0</v>
      </c>
      <c r="N460" s="86">
        <v>0</v>
      </c>
      <c r="O460" s="97">
        <f t="shared" si="11"/>
        <v>0</v>
      </c>
    </row>
    <row r="461" spans="1:16" x14ac:dyDescent="0.2">
      <c r="A461" s="87" t="s">
        <v>615</v>
      </c>
      <c r="B461" s="86">
        <v>0</v>
      </c>
      <c r="C461" s="86">
        <v>0</v>
      </c>
      <c r="D461" s="86">
        <v>0</v>
      </c>
      <c r="E461" s="86">
        <v>0</v>
      </c>
      <c r="F461" s="86">
        <v>0</v>
      </c>
      <c r="G461" s="86">
        <v>0</v>
      </c>
      <c r="H461" s="86">
        <v>0</v>
      </c>
      <c r="I461" s="86">
        <v>0</v>
      </c>
      <c r="J461" s="86">
        <v>0</v>
      </c>
      <c r="K461" s="86">
        <v>0</v>
      </c>
      <c r="L461" s="86">
        <v>0</v>
      </c>
      <c r="M461" s="86">
        <v>0</v>
      </c>
      <c r="N461" s="86">
        <v>0</v>
      </c>
      <c r="O461" s="97">
        <f t="shared" si="11"/>
        <v>0</v>
      </c>
    </row>
    <row r="462" spans="1:16" x14ac:dyDescent="0.2">
      <c r="A462" s="87" t="s">
        <v>616</v>
      </c>
      <c r="B462" s="86">
        <v>11560418</v>
      </c>
      <c r="C462" s="86">
        <v>11560418</v>
      </c>
      <c r="D462" s="86">
        <v>11441704</v>
      </c>
      <c r="E462" s="86">
        <v>11382347</v>
      </c>
      <c r="F462" s="86">
        <v>11322990</v>
      </c>
      <c r="G462" s="86">
        <v>11263633</v>
      </c>
      <c r="H462" s="86">
        <v>11204276</v>
      </c>
      <c r="I462" s="86">
        <v>11144919</v>
      </c>
      <c r="J462" s="86">
        <v>11085562</v>
      </c>
      <c r="K462" s="86">
        <v>11026205</v>
      </c>
      <c r="L462" s="86">
        <v>10966848</v>
      </c>
      <c r="M462" s="86">
        <v>10907491</v>
      </c>
      <c r="N462" s="86">
        <v>3731862.3</v>
      </c>
      <c r="O462" s="97">
        <f t="shared" si="11"/>
        <v>10661436.407692309</v>
      </c>
    </row>
    <row r="463" spans="1:16" x14ac:dyDescent="0.2">
      <c r="A463" s="87" t="s">
        <v>617</v>
      </c>
      <c r="B463" s="86">
        <v>0</v>
      </c>
      <c r="C463" s="86">
        <v>0</v>
      </c>
      <c r="D463" s="86">
        <v>0</v>
      </c>
      <c r="E463" s="86">
        <v>0</v>
      </c>
      <c r="F463" s="86">
        <v>0</v>
      </c>
      <c r="G463" s="86">
        <v>0</v>
      </c>
      <c r="H463" s="86">
        <v>0</v>
      </c>
      <c r="I463" s="86">
        <v>0</v>
      </c>
      <c r="J463" s="86">
        <v>0</v>
      </c>
      <c r="K463" s="86">
        <v>0</v>
      </c>
      <c r="L463" s="86">
        <v>0</v>
      </c>
      <c r="M463" s="86">
        <v>0</v>
      </c>
      <c r="N463" s="86">
        <v>0</v>
      </c>
      <c r="O463" s="97">
        <f t="shared" si="11"/>
        <v>0</v>
      </c>
    </row>
    <row r="464" spans="1:16" x14ac:dyDescent="0.2">
      <c r="A464" s="102" t="s">
        <v>618</v>
      </c>
      <c r="B464" s="107">
        <v>52265212.049999997</v>
      </c>
      <c r="C464" s="107">
        <v>53444034.189999998</v>
      </c>
      <c r="D464" s="107">
        <v>83228434.329999894</v>
      </c>
      <c r="E464" s="107">
        <v>82647257.9799999</v>
      </c>
      <c r="F464" s="107">
        <v>83539363.1199999</v>
      </c>
      <c r="G464" s="107">
        <v>84520974.259999901</v>
      </c>
      <c r="H464" s="107">
        <v>83893981.519999906</v>
      </c>
      <c r="I464" s="107">
        <v>84875592.659999996</v>
      </c>
      <c r="J464" s="107">
        <v>85857203.799999997</v>
      </c>
      <c r="K464" s="107">
        <v>89616560.849999994</v>
      </c>
      <c r="L464" s="107">
        <v>90558464.989999995</v>
      </c>
      <c r="M464" s="107">
        <v>91520042.629999995</v>
      </c>
      <c r="N464" s="107">
        <v>86556573.049999997</v>
      </c>
      <c r="O464" s="97">
        <f t="shared" si="11"/>
        <v>80963361.186923042</v>
      </c>
      <c r="P464" s="105"/>
    </row>
    <row r="465" spans="1:16" x14ac:dyDescent="0.2">
      <c r="A465" s="87" t="s">
        <v>619</v>
      </c>
    </row>
    <row r="466" spans="1:16" x14ac:dyDescent="0.2">
      <c r="A466" s="87" t="s">
        <v>620</v>
      </c>
      <c r="B466" s="86">
        <v>1438625.42</v>
      </c>
      <c r="C466" s="86">
        <v>1438625.42</v>
      </c>
      <c r="D466" s="86">
        <v>1427766.26</v>
      </c>
      <c r="E466" s="86">
        <v>1422336.68</v>
      </c>
      <c r="F466" s="86">
        <v>1416907.1</v>
      </c>
      <c r="G466" s="86">
        <v>1411477.52</v>
      </c>
      <c r="H466" s="86">
        <v>1406047.94</v>
      </c>
      <c r="I466" s="86">
        <v>1400618.36</v>
      </c>
      <c r="J466" s="86">
        <v>1395188.78</v>
      </c>
      <c r="K466" s="86">
        <v>1389759.2</v>
      </c>
      <c r="L466" s="86">
        <v>1384329.62</v>
      </c>
      <c r="M466" s="86">
        <v>1378900.04</v>
      </c>
      <c r="N466" s="86">
        <v>1373470.46</v>
      </c>
      <c r="O466" s="97">
        <f>AVERAGE(B466:N466)</f>
        <v>1406465.5999999999</v>
      </c>
    </row>
    <row r="467" spans="1:16" x14ac:dyDescent="0.2">
      <c r="A467" s="102" t="s">
        <v>621</v>
      </c>
      <c r="B467" s="107">
        <v>1438625.42</v>
      </c>
      <c r="C467" s="107">
        <v>1438625.42</v>
      </c>
      <c r="D467" s="107">
        <v>1427766.26</v>
      </c>
      <c r="E467" s="107">
        <v>1422336.68</v>
      </c>
      <c r="F467" s="107">
        <v>1416907.1</v>
      </c>
      <c r="G467" s="107">
        <v>1411477.52</v>
      </c>
      <c r="H467" s="107">
        <v>1406047.94</v>
      </c>
      <c r="I467" s="107">
        <v>1400618.36</v>
      </c>
      <c r="J467" s="107">
        <v>1395188.78</v>
      </c>
      <c r="K467" s="107">
        <v>1389759.2</v>
      </c>
      <c r="L467" s="107">
        <v>1384329.62</v>
      </c>
      <c r="M467" s="107">
        <v>1378900.04</v>
      </c>
      <c r="N467" s="107">
        <v>1373470.46</v>
      </c>
      <c r="O467" s="97">
        <f>AVERAGE(B467:N467)</f>
        <v>1406465.5999999999</v>
      </c>
      <c r="P467" s="105"/>
    </row>
    <row r="468" spans="1:16" x14ac:dyDescent="0.2">
      <c r="A468" s="87" t="s">
        <v>622</v>
      </c>
    </row>
    <row r="469" spans="1:16" x14ac:dyDescent="0.2">
      <c r="A469" s="87" t="s">
        <v>623</v>
      </c>
      <c r="B469" s="86">
        <v>0</v>
      </c>
      <c r="C469" s="86">
        <v>0</v>
      </c>
      <c r="D469" s="86">
        <v>0</v>
      </c>
      <c r="E469" s="86">
        <v>0</v>
      </c>
      <c r="F469" s="86">
        <v>0</v>
      </c>
      <c r="G469" s="86">
        <v>0</v>
      </c>
      <c r="H469" s="86">
        <v>0</v>
      </c>
      <c r="I469" s="86">
        <v>0</v>
      </c>
      <c r="J469" s="86">
        <v>0</v>
      </c>
      <c r="K469" s="86">
        <v>0</v>
      </c>
      <c r="L469" s="86">
        <v>0</v>
      </c>
      <c r="M469" s="86">
        <v>0</v>
      </c>
      <c r="N469" s="86">
        <v>0</v>
      </c>
      <c r="O469" s="97">
        <f t="shared" ref="O469:O495" si="12">AVERAGE(B469:N469)</f>
        <v>0</v>
      </c>
    </row>
    <row r="470" spans="1:16" x14ac:dyDescent="0.2">
      <c r="A470" s="87" t="s">
        <v>624</v>
      </c>
      <c r="B470" s="86">
        <v>0</v>
      </c>
      <c r="C470" s="86">
        <v>0</v>
      </c>
      <c r="D470" s="86">
        <v>0</v>
      </c>
      <c r="E470" s="86">
        <v>0</v>
      </c>
      <c r="F470" s="86">
        <v>0</v>
      </c>
      <c r="G470" s="86">
        <v>0</v>
      </c>
      <c r="H470" s="86">
        <v>0</v>
      </c>
      <c r="I470" s="86">
        <v>0</v>
      </c>
      <c r="J470" s="86">
        <v>0</v>
      </c>
      <c r="K470" s="86">
        <v>0</v>
      </c>
      <c r="L470" s="86">
        <v>0</v>
      </c>
      <c r="M470" s="86">
        <v>0</v>
      </c>
      <c r="N470" s="86">
        <v>0</v>
      </c>
      <c r="O470" s="97">
        <f t="shared" si="12"/>
        <v>0</v>
      </c>
    </row>
    <row r="471" spans="1:16" x14ac:dyDescent="0.2">
      <c r="A471" s="87" t="s">
        <v>625</v>
      </c>
      <c r="B471" s="86">
        <v>-17268622.170000002</v>
      </c>
      <c r="C471" s="86">
        <v>-17170926.34</v>
      </c>
      <c r="D471" s="86">
        <v>-17286933.839999899</v>
      </c>
      <c r="E471" s="86">
        <v>-17230665.57</v>
      </c>
      <c r="F471" s="86">
        <v>-16827816.449999999</v>
      </c>
      <c r="G471" s="86">
        <v>-16987311.579999998</v>
      </c>
      <c r="H471" s="86">
        <v>-16805145.239999998</v>
      </c>
      <c r="I471" s="86">
        <v>-16823885.030000001</v>
      </c>
      <c r="J471" s="86">
        <v>-16289403.02</v>
      </c>
      <c r="K471" s="86">
        <v>-16492139.589999899</v>
      </c>
      <c r="L471" s="86">
        <v>-16328639.2099999</v>
      </c>
      <c r="M471" s="86">
        <v>-16175606.060000001</v>
      </c>
      <c r="N471" s="86">
        <v>-16028862.6299999</v>
      </c>
      <c r="O471" s="97">
        <f t="shared" si="12"/>
        <v>-16747381.286923047</v>
      </c>
    </row>
    <row r="472" spans="1:16" x14ac:dyDescent="0.2">
      <c r="A472" s="87" t="s">
        <v>626</v>
      </c>
      <c r="B472" s="86">
        <v>-13530.7900000025</v>
      </c>
      <c r="C472" s="86">
        <v>-13530.7900000025</v>
      </c>
      <c r="D472" s="86">
        <v>-13530.7900000025</v>
      </c>
      <c r="E472" s="86">
        <v>-13530.7900000025</v>
      </c>
      <c r="F472" s="86">
        <v>-13530.7900000025</v>
      </c>
      <c r="G472" s="86">
        <v>-13530.7900000025</v>
      </c>
      <c r="H472" s="86">
        <v>-13530.7900000025</v>
      </c>
      <c r="I472" s="86">
        <v>-13530.7900000025</v>
      </c>
      <c r="J472" s="86">
        <v>-13530.7900000025</v>
      </c>
      <c r="K472" s="86">
        <v>-13530.7900000025</v>
      </c>
      <c r="L472" s="86">
        <v>-13530.7900000025</v>
      </c>
      <c r="M472" s="86">
        <v>-13530.7900000025</v>
      </c>
      <c r="N472" s="86">
        <v>-13530.7900000025</v>
      </c>
      <c r="O472" s="97">
        <f t="shared" si="12"/>
        <v>-13530.790000002502</v>
      </c>
    </row>
    <row r="473" spans="1:16" x14ac:dyDescent="0.2">
      <c r="A473" s="87" t="s">
        <v>627</v>
      </c>
      <c r="B473" s="86">
        <v>47208804.799999997</v>
      </c>
      <c r="C473" s="86">
        <v>47208804.799999997</v>
      </c>
      <c r="D473" s="86">
        <v>47215652.799999997</v>
      </c>
      <c r="E473" s="86">
        <v>47219076.799999997</v>
      </c>
      <c r="F473" s="86">
        <v>47222500.799999997</v>
      </c>
      <c r="G473" s="86">
        <v>47225924.799999997</v>
      </c>
      <c r="H473" s="86">
        <v>47229348.799999997</v>
      </c>
      <c r="I473" s="86">
        <v>47232772.799999997</v>
      </c>
      <c r="J473" s="86">
        <v>47236196.799999997</v>
      </c>
      <c r="K473" s="86">
        <v>47239620.799999997</v>
      </c>
      <c r="L473" s="86">
        <v>47243044.799999997</v>
      </c>
      <c r="M473" s="86">
        <v>47246468.799999997</v>
      </c>
      <c r="N473" s="86">
        <v>11660365.800000001</v>
      </c>
      <c r="O473" s="97">
        <f t="shared" si="12"/>
        <v>44491429.492307693</v>
      </c>
    </row>
    <row r="474" spans="1:16" x14ac:dyDescent="0.2">
      <c r="A474" s="87" t="s">
        <v>628</v>
      </c>
      <c r="B474" s="86">
        <v>-0.15</v>
      </c>
      <c r="C474" s="86">
        <v>-0.15</v>
      </c>
      <c r="D474" s="86">
        <v>-0.15</v>
      </c>
      <c r="E474" s="86">
        <v>-0.15</v>
      </c>
      <c r="F474" s="86">
        <v>-0.15</v>
      </c>
      <c r="G474" s="86">
        <v>-0.15</v>
      </c>
      <c r="H474" s="86">
        <v>-0.15</v>
      </c>
      <c r="I474" s="86">
        <v>-0.15</v>
      </c>
      <c r="J474" s="86">
        <v>-0.15</v>
      </c>
      <c r="K474" s="86">
        <v>-0.15</v>
      </c>
      <c r="L474" s="86">
        <v>-0.15</v>
      </c>
      <c r="M474" s="86">
        <v>-0.15</v>
      </c>
      <c r="N474" s="86">
        <v>-0.15</v>
      </c>
      <c r="O474" s="97">
        <f t="shared" si="12"/>
        <v>-0.14999999999999997</v>
      </c>
    </row>
    <row r="475" spans="1:16" x14ac:dyDescent="0.2">
      <c r="A475" s="87" t="s">
        <v>629</v>
      </c>
      <c r="B475" s="86">
        <v>9556113.0500000007</v>
      </c>
      <c r="C475" s="86">
        <v>9696012.2899999991</v>
      </c>
      <c r="D475" s="86">
        <v>9839641.7899999991</v>
      </c>
      <c r="E475" s="86">
        <v>9968564.8200000003</v>
      </c>
      <c r="F475" s="86">
        <v>10108524.939999999</v>
      </c>
      <c r="G475" s="86">
        <v>10244437.98</v>
      </c>
      <c r="H475" s="86">
        <v>10399572.99</v>
      </c>
      <c r="I475" s="86">
        <v>10542824.720000001</v>
      </c>
      <c r="J475" s="86">
        <v>10706434.960000001</v>
      </c>
      <c r="K475" s="86">
        <v>10840285.609999999</v>
      </c>
      <c r="L475" s="86">
        <v>10961304.609999999</v>
      </c>
      <c r="M475" s="86">
        <v>11055005.15</v>
      </c>
      <c r="N475" s="86">
        <v>11075799.24</v>
      </c>
      <c r="O475" s="97">
        <f t="shared" si="12"/>
        <v>10384194.011538463</v>
      </c>
    </row>
    <row r="476" spans="1:16" x14ac:dyDescent="0.2">
      <c r="A476" s="87" t="s">
        <v>630</v>
      </c>
      <c r="B476" s="86">
        <v>0</v>
      </c>
      <c r="C476" s="86">
        <v>0</v>
      </c>
      <c r="D476" s="86">
        <v>0</v>
      </c>
      <c r="E476" s="86">
        <v>0</v>
      </c>
      <c r="F476" s="86">
        <v>0</v>
      </c>
      <c r="G476" s="86">
        <v>0</v>
      </c>
      <c r="H476" s="86">
        <v>0</v>
      </c>
      <c r="I476" s="86">
        <v>0</v>
      </c>
      <c r="J476" s="86">
        <v>0</v>
      </c>
      <c r="K476" s="86">
        <v>0</v>
      </c>
      <c r="L476" s="86">
        <v>0</v>
      </c>
      <c r="M476" s="86">
        <v>0</v>
      </c>
      <c r="N476" s="86">
        <v>0</v>
      </c>
      <c r="O476" s="97">
        <f t="shared" si="12"/>
        <v>0</v>
      </c>
    </row>
    <row r="477" spans="1:16" x14ac:dyDescent="0.2">
      <c r="A477" s="87" t="s">
        <v>631</v>
      </c>
      <c r="B477" s="86">
        <v>17521839</v>
      </c>
      <c r="C477" s="86">
        <v>17521839</v>
      </c>
      <c r="D477" s="86">
        <v>17521839</v>
      </c>
      <c r="E477" s="86">
        <v>17521839</v>
      </c>
      <c r="F477" s="86">
        <v>17521839</v>
      </c>
      <c r="G477" s="86">
        <v>17521839</v>
      </c>
      <c r="H477" s="86">
        <v>17521839</v>
      </c>
      <c r="I477" s="86">
        <v>17521839</v>
      </c>
      <c r="J477" s="86">
        <v>17521839</v>
      </c>
      <c r="K477" s="86">
        <v>17521839</v>
      </c>
      <c r="L477" s="86">
        <v>17521839</v>
      </c>
      <c r="M477" s="86">
        <v>17521839</v>
      </c>
      <c r="N477" s="86">
        <v>17521839</v>
      </c>
      <c r="O477" s="97">
        <f t="shared" si="12"/>
        <v>17521839</v>
      </c>
    </row>
    <row r="478" spans="1:16" x14ac:dyDescent="0.2">
      <c r="A478" s="87" t="s">
        <v>632</v>
      </c>
      <c r="B478" s="86">
        <v>310615091.02999997</v>
      </c>
      <c r="C478" s="86">
        <v>310615091.02999997</v>
      </c>
      <c r="D478" s="86">
        <v>308554259.02999997</v>
      </c>
      <c r="E478" s="86">
        <v>307523843.02999997</v>
      </c>
      <c r="F478" s="86">
        <v>306493427.02999997</v>
      </c>
      <c r="G478" s="86">
        <v>305463011.02999997</v>
      </c>
      <c r="H478" s="86">
        <v>304432595.02999997</v>
      </c>
      <c r="I478" s="86">
        <v>303402179.02999997</v>
      </c>
      <c r="J478" s="86">
        <v>302371763.02999997</v>
      </c>
      <c r="K478" s="86">
        <v>299675097.07999998</v>
      </c>
      <c r="L478" s="86">
        <v>298987010.07999998</v>
      </c>
      <c r="M478" s="86">
        <v>298298923.07999998</v>
      </c>
      <c r="N478" s="86">
        <v>316375757.38</v>
      </c>
      <c r="O478" s="97">
        <f t="shared" si="12"/>
        <v>305600618.99153841</v>
      </c>
    </row>
    <row r="479" spans="1:16" x14ac:dyDescent="0.2">
      <c r="A479" s="87" t="s">
        <v>633</v>
      </c>
      <c r="B479" s="86">
        <v>56255429.200000003</v>
      </c>
      <c r="C479" s="86">
        <v>55647174.840000004</v>
      </c>
      <c r="D479" s="86">
        <v>55038920.469999999</v>
      </c>
      <c r="E479" s="86">
        <v>54430666.100000001</v>
      </c>
      <c r="F479" s="86">
        <v>53822411.740000002</v>
      </c>
      <c r="G479" s="86">
        <v>53214166.649999999</v>
      </c>
      <c r="H479" s="86">
        <v>52605921.539999999</v>
      </c>
      <c r="I479" s="86">
        <v>51997676.460000001</v>
      </c>
      <c r="J479" s="86">
        <v>51389431.369999997</v>
      </c>
      <c r="K479" s="86">
        <v>49411026.329999998</v>
      </c>
      <c r="L479" s="86">
        <v>48802781.229999997</v>
      </c>
      <c r="M479" s="86">
        <v>48194536.140000001</v>
      </c>
      <c r="N479" s="86">
        <v>47586291.049999997</v>
      </c>
      <c r="O479" s="97">
        <f t="shared" si="12"/>
        <v>52184341.009230763</v>
      </c>
    </row>
    <row r="480" spans="1:16" x14ac:dyDescent="0.2">
      <c r="A480" s="87" t="s">
        <v>634</v>
      </c>
      <c r="B480" s="86">
        <v>174107624.56</v>
      </c>
      <c r="C480" s="86">
        <v>174107624.56</v>
      </c>
      <c r="D480" s="86">
        <v>174107624.56</v>
      </c>
      <c r="E480" s="86">
        <v>172443523.56</v>
      </c>
      <c r="F480" s="86">
        <v>172443523.56</v>
      </c>
      <c r="G480" s="86">
        <v>172443523.56</v>
      </c>
      <c r="H480" s="86">
        <v>174701648.06</v>
      </c>
      <c r="I480" s="86">
        <v>174701648.06</v>
      </c>
      <c r="J480" s="86">
        <v>174701648.06</v>
      </c>
      <c r="K480" s="86">
        <v>170606012.97999999</v>
      </c>
      <c r="L480" s="86">
        <v>170606012.97999999</v>
      </c>
      <c r="M480" s="86">
        <v>169565214.31</v>
      </c>
      <c r="N480" s="86">
        <v>169069374.71000001</v>
      </c>
      <c r="O480" s="97">
        <f t="shared" si="12"/>
        <v>172585000.27076918</v>
      </c>
    </row>
    <row r="481" spans="1:16" x14ac:dyDescent="0.2">
      <c r="A481" s="87" t="s">
        <v>635</v>
      </c>
      <c r="B481" s="86">
        <v>14139393.439999999</v>
      </c>
      <c r="C481" s="86">
        <v>14139393.439999999</v>
      </c>
      <c r="D481" s="86">
        <v>14139393.439999999</v>
      </c>
      <c r="E481" s="86">
        <v>0</v>
      </c>
      <c r="F481" s="86">
        <v>0</v>
      </c>
      <c r="G481" s="86">
        <v>0</v>
      </c>
      <c r="H481" s="86">
        <v>32585107.379999999</v>
      </c>
      <c r="I481" s="86">
        <v>32585107.379999999</v>
      </c>
      <c r="J481" s="86">
        <v>32585107.379999999</v>
      </c>
      <c r="K481" s="86">
        <v>0</v>
      </c>
      <c r="L481" s="86">
        <v>0</v>
      </c>
      <c r="M481" s="86">
        <v>0</v>
      </c>
      <c r="N481" s="86">
        <v>18570146.829999998</v>
      </c>
      <c r="O481" s="97">
        <f t="shared" si="12"/>
        <v>12211049.945384618</v>
      </c>
    </row>
    <row r="482" spans="1:16" x14ac:dyDescent="0.2">
      <c r="A482" s="87" t="s">
        <v>636</v>
      </c>
      <c r="B482" s="86">
        <v>7051918.8499999996</v>
      </c>
      <c r="C482" s="86">
        <v>6948540.2300000004</v>
      </c>
      <c r="D482" s="86">
        <v>6845161.5999999996</v>
      </c>
      <c r="E482" s="86">
        <v>6741782.9800000004</v>
      </c>
      <c r="F482" s="86">
        <v>6638404.3499999996</v>
      </c>
      <c r="G482" s="86">
        <v>6535025.7300000004</v>
      </c>
      <c r="H482" s="86">
        <v>6431647.0999999996</v>
      </c>
      <c r="I482" s="86">
        <v>6328268.4800000004</v>
      </c>
      <c r="J482" s="86">
        <v>6224889.8499999996</v>
      </c>
      <c r="K482" s="86">
        <v>7496226.6500000004</v>
      </c>
      <c r="L482" s="86">
        <v>7392848.0199999996</v>
      </c>
      <c r="M482" s="86">
        <v>7292915.3499999996</v>
      </c>
      <c r="N482" s="86">
        <v>7292915.3499999996</v>
      </c>
      <c r="O482" s="97">
        <f t="shared" si="12"/>
        <v>6863118.8107692292</v>
      </c>
    </row>
    <row r="483" spans="1:16" x14ac:dyDescent="0.2">
      <c r="A483" s="87" t="s">
        <v>637</v>
      </c>
      <c r="B483" s="86">
        <v>2657279.04</v>
      </c>
      <c r="C483" s="86">
        <v>2435839.12</v>
      </c>
      <c r="D483" s="86">
        <v>2214399.2000000002</v>
      </c>
      <c r="E483" s="86">
        <v>1992959.28</v>
      </c>
      <c r="F483" s="86">
        <v>1771519.36</v>
      </c>
      <c r="G483" s="86">
        <v>1550079.44</v>
      </c>
      <c r="H483" s="86">
        <v>1328639.52</v>
      </c>
      <c r="I483" s="86">
        <v>1107199.6000000001</v>
      </c>
      <c r="J483" s="86">
        <v>885759.68</v>
      </c>
      <c r="K483" s="86">
        <v>664319.76</v>
      </c>
      <c r="L483" s="86">
        <v>442879.84</v>
      </c>
      <c r="M483" s="86">
        <v>221439.92</v>
      </c>
      <c r="N483" s="86">
        <v>0</v>
      </c>
      <c r="O483" s="97">
        <f t="shared" si="12"/>
        <v>1328639.52</v>
      </c>
    </row>
    <row r="484" spans="1:16" x14ac:dyDescent="0.2">
      <c r="A484" s="87" t="s">
        <v>638</v>
      </c>
      <c r="B484" s="86">
        <v>0</v>
      </c>
      <c r="C484" s="86">
        <v>0</v>
      </c>
      <c r="D484" s="86">
        <v>0</v>
      </c>
      <c r="E484" s="86">
        <v>0</v>
      </c>
      <c r="F484" s="86">
        <v>0</v>
      </c>
      <c r="G484" s="86">
        <v>0</v>
      </c>
      <c r="H484" s="86">
        <v>0</v>
      </c>
      <c r="I484" s="86">
        <v>0</v>
      </c>
      <c r="J484" s="86">
        <v>0</v>
      </c>
      <c r="K484" s="86">
        <v>0</v>
      </c>
      <c r="L484" s="86">
        <v>0</v>
      </c>
      <c r="M484" s="86">
        <v>0</v>
      </c>
      <c r="N484" s="86">
        <v>0</v>
      </c>
      <c r="O484" s="97">
        <f t="shared" si="12"/>
        <v>0</v>
      </c>
    </row>
    <row r="485" spans="1:16" x14ac:dyDescent="0.2">
      <c r="A485" s="87" t="s">
        <v>639</v>
      </c>
      <c r="B485" s="86">
        <v>0</v>
      </c>
      <c r="C485" s="86">
        <v>0</v>
      </c>
      <c r="D485" s="86">
        <v>0</v>
      </c>
      <c r="E485" s="86">
        <v>0</v>
      </c>
      <c r="F485" s="86">
        <v>0</v>
      </c>
      <c r="G485" s="86">
        <v>0</v>
      </c>
      <c r="H485" s="86">
        <v>0</v>
      </c>
      <c r="I485" s="86">
        <v>0</v>
      </c>
      <c r="J485" s="86">
        <v>0</v>
      </c>
      <c r="K485" s="86">
        <v>0</v>
      </c>
      <c r="L485" s="86">
        <v>0</v>
      </c>
      <c r="M485" s="86">
        <v>0</v>
      </c>
      <c r="N485" s="86">
        <v>0</v>
      </c>
      <c r="O485" s="97">
        <f t="shared" si="12"/>
        <v>0</v>
      </c>
    </row>
    <row r="486" spans="1:16" x14ac:dyDescent="0.2">
      <c r="A486" s="87" t="s">
        <v>640</v>
      </c>
      <c r="B486" s="86">
        <v>0</v>
      </c>
      <c r="C486" s="86">
        <v>28910494</v>
      </c>
      <c r="D486" s="86">
        <v>0</v>
      </c>
      <c r="E486" s="86">
        <v>0</v>
      </c>
      <c r="F486" s="86">
        <v>0</v>
      </c>
      <c r="G486" s="86">
        <v>0</v>
      </c>
      <c r="H486" s="86">
        <v>0</v>
      </c>
      <c r="I486" s="86">
        <v>0</v>
      </c>
      <c r="J486" s="86">
        <v>0</v>
      </c>
      <c r="K486" s="86">
        <v>0</v>
      </c>
      <c r="L486" s="86">
        <v>0</v>
      </c>
      <c r="M486" s="86">
        <v>0</v>
      </c>
      <c r="N486" s="86">
        <v>0</v>
      </c>
      <c r="O486" s="97">
        <f t="shared" si="12"/>
        <v>2223884.153846154</v>
      </c>
    </row>
    <row r="487" spans="1:16" x14ac:dyDescent="0.2">
      <c r="A487" s="87" t="s">
        <v>641</v>
      </c>
      <c r="B487" s="86">
        <v>-37729267.060000002</v>
      </c>
      <c r="C487" s="86">
        <v>-37512432.189999998</v>
      </c>
      <c r="D487" s="86">
        <v>-37295597.32</v>
      </c>
      <c r="E487" s="86">
        <v>-37078762.450000003</v>
      </c>
      <c r="F487" s="86">
        <v>-36861927.579999998</v>
      </c>
      <c r="G487" s="86">
        <v>-36645092.710000001</v>
      </c>
      <c r="H487" s="86">
        <v>-36428257.840000004</v>
      </c>
      <c r="I487" s="86">
        <v>-36211422.969999999</v>
      </c>
      <c r="J487" s="86">
        <v>-35994588.100000001</v>
      </c>
      <c r="K487" s="86">
        <v>-35777753.229999997</v>
      </c>
      <c r="L487" s="86">
        <v>-35560918.359999999</v>
      </c>
      <c r="M487" s="86">
        <v>-35344083.490000002</v>
      </c>
      <c r="N487" s="86">
        <v>-35127248.619999997</v>
      </c>
      <c r="O487" s="97">
        <f t="shared" si="12"/>
        <v>-36428257.840000004</v>
      </c>
    </row>
    <row r="488" spans="1:16" x14ac:dyDescent="0.2">
      <c r="A488" s="87" t="s">
        <v>642</v>
      </c>
      <c r="B488" s="86">
        <v>117208.85</v>
      </c>
      <c r="C488" s="86">
        <v>0</v>
      </c>
      <c r="D488" s="86">
        <v>0</v>
      </c>
      <c r="E488" s="86">
        <v>0</v>
      </c>
      <c r="F488" s="86">
        <v>0</v>
      </c>
      <c r="G488" s="86">
        <v>0</v>
      </c>
      <c r="H488" s="86">
        <v>17119</v>
      </c>
      <c r="I488" s="86">
        <v>0</v>
      </c>
      <c r="J488" s="86">
        <v>0</v>
      </c>
      <c r="K488" s="86">
        <v>0</v>
      </c>
      <c r="L488" s="86">
        <v>0</v>
      </c>
      <c r="M488" s="86">
        <v>0</v>
      </c>
      <c r="N488" s="86">
        <v>0</v>
      </c>
      <c r="O488" s="97">
        <f t="shared" si="12"/>
        <v>10332.91153846154</v>
      </c>
    </row>
    <row r="489" spans="1:16" x14ac:dyDescent="0.2">
      <c r="A489" s="87" t="s">
        <v>643</v>
      </c>
      <c r="B489" s="86">
        <v>0</v>
      </c>
      <c r="C489" s="86">
        <v>0</v>
      </c>
      <c r="D489" s="86">
        <v>0</v>
      </c>
      <c r="E489" s="86">
        <v>0</v>
      </c>
      <c r="F489" s="86">
        <v>0</v>
      </c>
      <c r="G489" s="86">
        <v>0</v>
      </c>
      <c r="H489" s="86">
        <v>0</v>
      </c>
      <c r="I489" s="86">
        <v>0</v>
      </c>
      <c r="J489" s="86">
        <v>0</v>
      </c>
      <c r="K489" s="86">
        <v>0</v>
      </c>
      <c r="L489" s="86">
        <v>0</v>
      </c>
      <c r="M489" s="86">
        <v>0</v>
      </c>
      <c r="N489" s="86">
        <v>0</v>
      </c>
      <c r="O489" s="97">
        <f t="shared" si="12"/>
        <v>0</v>
      </c>
    </row>
    <row r="490" spans="1:16" x14ac:dyDescent="0.2">
      <c r="A490" s="87" t="s">
        <v>644</v>
      </c>
      <c r="B490" s="86">
        <v>-7922451</v>
      </c>
      <c r="C490" s="86">
        <v>0</v>
      </c>
      <c r="D490" s="86">
        <v>0</v>
      </c>
      <c r="E490" s="86">
        <v>0</v>
      </c>
      <c r="F490" s="86">
        <v>0</v>
      </c>
      <c r="G490" s="86">
        <v>0</v>
      </c>
      <c r="H490" s="86">
        <v>0</v>
      </c>
      <c r="I490" s="86">
        <v>0</v>
      </c>
      <c r="J490" s="86">
        <v>0</v>
      </c>
      <c r="K490" s="86">
        <v>0</v>
      </c>
      <c r="L490" s="86">
        <v>0</v>
      </c>
      <c r="M490" s="86">
        <v>0</v>
      </c>
      <c r="N490" s="86">
        <v>0</v>
      </c>
      <c r="O490" s="97">
        <f t="shared" si="12"/>
        <v>-609419.30769230775</v>
      </c>
    </row>
    <row r="491" spans="1:16" x14ac:dyDescent="0.2">
      <c r="A491" s="87" t="s">
        <v>645</v>
      </c>
      <c r="B491" s="86">
        <v>0</v>
      </c>
      <c r="C491" s="86">
        <v>0</v>
      </c>
      <c r="D491" s="86">
        <v>0</v>
      </c>
      <c r="E491" s="86">
        <v>0</v>
      </c>
      <c r="F491" s="86">
        <v>0</v>
      </c>
      <c r="G491" s="86">
        <v>0</v>
      </c>
      <c r="H491" s="86">
        <v>0</v>
      </c>
      <c r="I491" s="86">
        <v>0</v>
      </c>
      <c r="J491" s="86">
        <v>0</v>
      </c>
      <c r="K491" s="86">
        <v>0</v>
      </c>
      <c r="L491" s="86">
        <v>0</v>
      </c>
      <c r="M491" s="86">
        <v>0</v>
      </c>
      <c r="N491" s="86">
        <v>0</v>
      </c>
      <c r="O491" s="97">
        <f t="shared" si="12"/>
        <v>0</v>
      </c>
    </row>
    <row r="492" spans="1:16" x14ac:dyDescent="0.2">
      <c r="A492" s="87" t="s">
        <v>646</v>
      </c>
      <c r="B492" s="86">
        <v>0</v>
      </c>
      <c r="C492" s="86">
        <v>0</v>
      </c>
      <c r="D492" s="86">
        <v>0</v>
      </c>
      <c r="E492" s="86">
        <v>0</v>
      </c>
      <c r="F492" s="86">
        <v>0</v>
      </c>
      <c r="G492" s="86">
        <v>0</v>
      </c>
      <c r="H492" s="86">
        <v>0</v>
      </c>
      <c r="I492" s="86">
        <v>0</v>
      </c>
      <c r="J492" s="86">
        <v>0</v>
      </c>
      <c r="K492" s="86">
        <v>0</v>
      </c>
      <c r="L492" s="86">
        <v>0</v>
      </c>
      <c r="M492" s="86">
        <v>0</v>
      </c>
      <c r="N492" s="86">
        <v>0</v>
      </c>
      <c r="O492" s="97">
        <f t="shared" si="12"/>
        <v>0</v>
      </c>
    </row>
    <row r="493" spans="1:16" x14ac:dyDescent="0.2">
      <c r="A493" s="87" t="s">
        <v>647</v>
      </c>
      <c r="B493" s="86">
        <v>29358056.02</v>
      </c>
      <c r="C493" s="86">
        <v>29017282.9599999</v>
      </c>
      <c r="D493" s="86">
        <v>28766192.93</v>
      </c>
      <c r="E493" s="86">
        <v>28484512.149999999</v>
      </c>
      <c r="F493" s="86">
        <v>27628775.849999901</v>
      </c>
      <c r="G493" s="86">
        <v>27455568.640000001</v>
      </c>
      <c r="H493" s="86">
        <v>26823290.279999901</v>
      </c>
      <c r="I493" s="86">
        <v>26470042.509999901</v>
      </c>
      <c r="J493" s="86">
        <v>25779571.25</v>
      </c>
      <c r="K493" s="86">
        <v>25684675.489999998</v>
      </c>
      <c r="L493" s="86">
        <v>24994696.149999999</v>
      </c>
      <c r="M493" s="86">
        <v>24612736.34</v>
      </c>
      <c r="N493" s="86">
        <v>24241726.679999899</v>
      </c>
      <c r="O493" s="97">
        <f t="shared" si="12"/>
        <v>26870548.249999959</v>
      </c>
    </row>
    <row r="494" spans="1:16" x14ac:dyDescent="0.2">
      <c r="A494" s="87" t="s">
        <v>648</v>
      </c>
      <c r="B494" s="86">
        <v>7411569.8599999798</v>
      </c>
      <c r="C494" s="86">
        <v>8626173.5</v>
      </c>
      <c r="D494" s="86">
        <v>10347334.9</v>
      </c>
      <c r="E494" s="86">
        <v>10655693.6199999</v>
      </c>
      <c r="F494" s="86">
        <v>11781594.18</v>
      </c>
      <c r="G494" s="86">
        <v>12685254.029999999</v>
      </c>
      <c r="H494" s="86">
        <v>12329088.73</v>
      </c>
      <c r="I494" s="86">
        <v>13310833.0599999</v>
      </c>
      <c r="J494" s="86">
        <v>14294046.589999899</v>
      </c>
      <c r="K494" s="86">
        <v>13835762.3899999</v>
      </c>
      <c r="L494" s="86">
        <v>14818015.85</v>
      </c>
      <c r="M494" s="86">
        <v>15654971.720000001</v>
      </c>
      <c r="N494" s="86">
        <v>14626957.5</v>
      </c>
      <c r="O494" s="97">
        <f t="shared" si="12"/>
        <v>12336715.07153843</v>
      </c>
    </row>
    <row r="495" spans="1:16" x14ac:dyDescent="0.2">
      <c r="A495" s="102" t="s">
        <v>649</v>
      </c>
      <c r="B495" s="107">
        <v>613066456.52999997</v>
      </c>
      <c r="C495" s="107">
        <v>650177380.29999995</v>
      </c>
      <c r="D495" s="107">
        <v>619994357.61999905</v>
      </c>
      <c r="E495" s="107">
        <v>602659502.37999904</v>
      </c>
      <c r="F495" s="107">
        <v>601729245.84000003</v>
      </c>
      <c r="G495" s="107">
        <v>600692895.62999904</v>
      </c>
      <c r="H495" s="107">
        <v>633158883.40999901</v>
      </c>
      <c r="I495" s="107">
        <v>632151552.15999997</v>
      </c>
      <c r="J495" s="107">
        <v>631399165.90999901</v>
      </c>
      <c r="K495" s="107">
        <v>590691442.32999897</v>
      </c>
      <c r="L495" s="107">
        <v>589867344.049999</v>
      </c>
      <c r="M495" s="107">
        <v>588130829.32000005</v>
      </c>
      <c r="N495" s="107">
        <v>586851531.35000002</v>
      </c>
      <c r="O495" s="104">
        <f t="shared" si="12"/>
        <v>610813122.06384563</v>
      </c>
      <c r="P495" s="105"/>
    </row>
    <row r="496" spans="1:16" x14ac:dyDescent="0.2">
      <c r="A496" s="87" t="s">
        <v>650</v>
      </c>
      <c r="P496" s="99" t="str">
        <f>MID($A496,10,3)</f>
        <v/>
      </c>
    </row>
    <row r="497" spans="1:16" x14ac:dyDescent="0.2">
      <c r="A497" s="87" t="s">
        <v>651</v>
      </c>
      <c r="B497" s="86">
        <v>0</v>
      </c>
      <c r="C497" s="86">
        <v>0</v>
      </c>
      <c r="D497" s="86">
        <v>-5115653.33</v>
      </c>
      <c r="E497" s="86">
        <v>-4889130.58</v>
      </c>
      <c r="F497" s="86">
        <v>-4662607.83</v>
      </c>
      <c r="G497" s="86">
        <v>-4436085.08</v>
      </c>
      <c r="H497" s="86">
        <v>-4209562.33</v>
      </c>
      <c r="I497" s="86">
        <v>-3983039.58</v>
      </c>
      <c r="J497" s="86">
        <v>-3756516.83</v>
      </c>
      <c r="K497" s="86">
        <v>-3529994.08</v>
      </c>
      <c r="L497" s="86">
        <v>-3303471.33</v>
      </c>
      <c r="M497" s="86">
        <v>-3076948.58</v>
      </c>
      <c r="N497" s="86">
        <v>-2850425.83</v>
      </c>
      <c r="O497" s="101">
        <f t="shared" ref="O497:O514" si="13">AVERAGE(B497:N497)</f>
        <v>-3370264.2599999988</v>
      </c>
    </row>
    <row r="498" spans="1:16" x14ac:dyDescent="0.2">
      <c r="A498" s="87" t="s">
        <v>652</v>
      </c>
      <c r="B498" s="86">
        <v>0</v>
      </c>
      <c r="C498" s="86">
        <v>0</v>
      </c>
      <c r="D498" s="86">
        <v>0</v>
      </c>
      <c r="E498" s="86">
        <v>0</v>
      </c>
      <c r="F498" s="86">
        <v>0</v>
      </c>
      <c r="G498" s="86">
        <v>0</v>
      </c>
      <c r="H498" s="86">
        <v>0</v>
      </c>
      <c r="I498" s="86">
        <v>0</v>
      </c>
      <c r="J498" s="86">
        <v>0</v>
      </c>
      <c r="K498" s="86">
        <v>0</v>
      </c>
      <c r="L498" s="86">
        <v>0</v>
      </c>
      <c r="M498" s="86">
        <v>0</v>
      </c>
      <c r="N498" s="86">
        <v>0</v>
      </c>
      <c r="O498" s="101">
        <f t="shared" si="13"/>
        <v>0</v>
      </c>
    </row>
    <row r="499" spans="1:16" x14ac:dyDescent="0.2">
      <c r="A499" s="87" t="s">
        <v>653</v>
      </c>
      <c r="B499" s="86">
        <v>412543919.27999997</v>
      </c>
      <c r="C499" s="86">
        <v>38895817.149999999</v>
      </c>
      <c r="D499" s="86">
        <v>92234614.920000002</v>
      </c>
      <c r="E499" s="86">
        <v>141630410.44999999</v>
      </c>
      <c r="F499" s="86">
        <v>197399126.97999999</v>
      </c>
      <c r="G499" s="86">
        <v>348629715.38999999</v>
      </c>
      <c r="H499" s="86">
        <v>502019309.89999998</v>
      </c>
      <c r="I499" s="86">
        <v>634914621.80999994</v>
      </c>
      <c r="J499" s="86">
        <v>862459016.99000001</v>
      </c>
      <c r="K499" s="86">
        <v>1022801769.34</v>
      </c>
      <c r="L499" s="86">
        <v>1134682312.78</v>
      </c>
      <c r="M499" s="86">
        <v>1215025191.48</v>
      </c>
      <c r="N499" s="86">
        <v>1327723250.02</v>
      </c>
      <c r="O499" s="101">
        <f t="shared" si="13"/>
        <v>610073775.11461532</v>
      </c>
    </row>
    <row r="500" spans="1:16" x14ac:dyDescent="0.2">
      <c r="A500" s="87" t="s">
        <v>654</v>
      </c>
      <c r="B500" s="86">
        <v>-0.43</v>
      </c>
      <c r="C500" s="86">
        <v>402259569.36000001</v>
      </c>
      <c r="D500" s="86">
        <v>391954354.87</v>
      </c>
      <c r="E500" s="86">
        <v>355484169.45999998</v>
      </c>
      <c r="F500" s="86">
        <v>319013984.05000001</v>
      </c>
      <c r="G500" s="86">
        <v>282543798.63999999</v>
      </c>
      <c r="H500" s="86">
        <v>246073613.22999999</v>
      </c>
      <c r="I500" s="86">
        <v>209603427.81999999</v>
      </c>
      <c r="J500" s="86">
        <v>173133242.41</v>
      </c>
      <c r="K500" s="86">
        <v>136663057</v>
      </c>
      <c r="L500" s="86">
        <v>100192871.59</v>
      </c>
      <c r="M500" s="86">
        <v>63722686.18</v>
      </c>
      <c r="N500" s="86">
        <v>27252500.77</v>
      </c>
      <c r="O500" s="101">
        <f t="shared" si="13"/>
        <v>208299790.38076922</v>
      </c>
      <c r="P500" s="99"/>
    </row>
    <row r="501" spans="1:16" x14ac:dyDescent="0.2">
      <c r="A501" s="87" t="s">
        <v>655</v>
      </c>
      <c r="B501" s="86">
        <v>0</v>
      </c>
      <c r="C501" s="86">
        <v>0</v>
      </c>
      <c r="D501" s="86">
        <v>6487652.8899999997</v>
      </c>
      <c r="E501" s="86">
        <v>7817099.3600000003</v>
      </c>
      <c r="F501" s="86">
        <v>10428798.949999999</v>
      </c>
      <c r="G501" s="86">
        <v>8711834.3399999999</v>
      </c>
      <c r="H501" s="86">
        <v>6056954.0199999996</v>
      </c>
      <c r="I501" s="86">
        <v>4209562.33</v>
      </c>
      <c r="J501" s="86">
        <v>3983039.58</v>
      </c>
      <c r="K501" s="86">
        <v>3756516.83</v>
      </c>
      <c r="L501" s="86">
        <v>3529994.08</v>
      </c>
      <c r="M501" s="86">
        <v>3303471.33</v>
      </c>
      <c r="N501" s="86">
        <v>3076948.58</v>
      </c>
      <c r="O501" s="101">
        <f t="shared" si="13"/>
        <v>4720144.0223076921</v>
      </c>
    </row>
    <row r="502" spans="1:16" x14ac:dyDescent="0.2">
      <c r="A502" s="87" t="s">
        <v>656</v>
      </c>
      <c r="B502" s="86">
        <v>0</v>
      </c>
      <c r="C502" s="86">
        <v>0</v>
      </c>
      <c r="D502" s="86">
        <v>0</v>
      </c>
      <c r="E502" s="86">
        <v>0</v>
      </c>
      <c r="F502" s="86">
        <v>0</v>
      </c>
      <c r="G502" s="86">
        <v>0</v>
      </c>
      <c r="H502" s="86">
        <v>0</v>
      </c>
      <c r="I502" s="86">
        <v>0</v>
      </c>
      <c r="J502" s="86">
        <v>0</v>
      </c>
      <c r="K502" s="86">
        <v>0</v>
      </c>
      <c r="L502" s="86">
        <v>0</v>
      </c>
      <c r="M502" s="86">
        <v>0</v>
      </c>
      <c r="N502" s="86">
        <v>0</v>
      </c>
      <c r="O502" s="101">
        <f t="shared" si="13"/>
        <v>0</v>
      </c>
    </row>
    <row r="503" spans="1:16" x14ac:dyDescent="0.2">
      <c r="A503" s="87" t="s">
        <v>657</v>
      </c>
      <c r="B503" s="86">
        <v>460648795.64999998</v>
      </c>
      <c r="C503" s="86">
        <v>460648795.64999998</v>
      </c>
      <c r="D503" s="86">
        <v>460648795.64999998</v>
      </c>
      <c r="E503" s="86">
        <v>460648795.64999998</v>
      </c>
      <c r="F503" s="86">
        <v>460648795.64999998</v>
      </c>
      <c r="G503" s="86">
        <v>460648795.64999998</v>
      </c>
      <c r="H503" s="86">
        <v>460648795.64999998</v>
      </c>
      <c r="I503" s="86">
        <v>460648795.64999998</v>
      </c>
      <c r="J503" s="86">
        <v>460648795.64999998</v>
      </c>
      <c r="K503" s="86">
        <v>460648795.64999998</v>
      </c>
      <c r="L503" s="86">
        <v>460648795.64999998</v>
      </c>
      <c r="M503" s="86">
        <v>460648795.64999998</v>
      </c>
      <c r="N503" s="86">
        <v>460648795.64999998</v>
      </c>
      <c r="O503" s="101">
        <f t="shared" si="13"/>
        <v>460648795.64999992</v>
      </c>
    </row>
    <row r="504" spans="1:16" x14ac:dyDescent="0.2">
      <c r="A504" s="87" t="s">
        <v>658</v>
      </c>
      <c r="B504" s="86">
        <v>0</v>
      </c>
      <c r="C504" s="86">
        <v>0</v>
      </c>
      <c r="D504" s="86">
        <v>0</v>
      </c>
      <c r="E504" s="86">
        <v>0</v>
      </c>
      <c r="F504" s="86">
        <v>0</v>
      </c>
      <c r="G504" s="86">
        <v>0</v>
      </c>
      <c r="H504" s="86">
        <v>0</v>
      </c>
      <c r="I504" s="86">
        <v>0</v>
      </c>
      <c r="J504" s="86">
        <v>0</v>
      </c>
      <c r="K504" s="86">
        <v>0</v>
      </c>
      <c r="L504" s="86">
        <v>0</v>
      </c>
      <c r="M504" s="86">
        <v>0</v>
      </c>
      <c r="N504" s="86">
        <v>0</v>
      </c>
      <c r="O504" s="101">
        <f t="shared" si="13"/>
        <v>0</v>
      </c>
    </row>
    <row r="505" spans="1:16" x14ac:dyDescent="0.2">
      <c r="A505" s="87" t="s">
        <v>659</v>
      </c>
      <c r="B505" s="86">
        <v>0</v>
      </c>
      <c r="C505" s="86">
        <v>0</v>
      </c>
      <c r="D505" s="86">
        <v>0</v>
      </c>
      <c r="E505" s="86">
        <v>0</v>
      </c>
      <c r="F505" s="86">
        <v>0</v>
      </c>
      <c r="G505" s="86">
        <v>0</v>
      </c>
      <c r="H505" s="86">
        <v>0</v>
      </c>
      <c r="I505" s="86">
        <v>0</v>
      </c>
      <c r="J505" s="86">
        <v>0</v>
      </c>
      <c r="K505" s="86">
        <v>0</v>
      </c>
      <c r="L505" s="86">
        <v>0</v>
      </c>
      <c r="M505" s="86">
        <v>0</v>
      </c>
      <c r="N505" s="86">
        <v>0</v>
      </c>
      <c r="O505" s="101">
        <f t="shared" si="13"/>
        <v>0</v>
      </c>
    </row>
    <row r="506" spans="1:16" x14ac:dyDescent="0.2">
      <c r="A506" s="87" t="s">
        <v>660</v>
      </c>
      <c r="B506" s="86">
        <v>0</v>
      </c>
      <c r="C506" s="86">
        <v>0</v>
      </c>
      <c r="D506" s="86">
        <v>0</v>
      </c>
      <c r="E506" s="86">
        <v>0</v>
      </c>
      <c r="F506" s="86">
        <v>0</v>
      </c>
      <c r="G506" s="86">
        <v>0</v>
      </c>
      <c r="H506" s="86">
        <v>0</v>
      </c>
      <c r="I506" s="86">
        <v>0</v>
      </c>
      <c r="J506" s="86">
        <v>0</v>
      </c>
      <c r="K506" s="86">
        <v>0</v>
      </c>
      <c r="L506" s="86">
        <v>0</v>
      </c>
      <c r="M506" s="86">
        <v>0</v>
      </c>
      <c r="N506" s="86">
        <v>0</v>
      </c>
      <c r="O506" s="101">
        <f t="shared" si="13"/>
        <v>0</v>
      </c>
    </row>
    <row r="507" spans="1:16" x14ac:dyDescent="0.2">
      <c r="A507" s="102" t="s">
        <v>661</v>
      </c>
      <c r="B507" s="107">
        <v>873192714.5</v>
      </c>
      <c r="C507" s="107">
        <v>901804182.15999997</v>
      </c>
      <c r="D507" s="107">
        <v>946209765</v>
      </c>
      <c r="E507" s="107">
        <v>960691344.33999896</v>
      </c>
      <c r="F507" s="107">
        <v>982828097.79999995</v>
      </c>
      <c r="G507" s="107">
        <v>1096098058.93999</v>
      </c>
      <c r="H507" s="107">
        <v>1210589110.47</v>
      </c>
      <c r="I507" s="107">
        <v>1305393368.03</v>
      </c>
      <c r="J507" s="107">
        <v>1496467577.8</v>
      </c>
      <c r="K507" s="107">
        <v>1620340144.74</v>
      </c>
      <c r="L507" s="107">
        <v>1695750502.77</v>
      </c>
      <c r="M507" s="107">
        <v>1739623196.0599999</v>
      </c>
      <c r="N507" s="107">
        <v>1815851069.1900001</v>
      </c>
      <c r="O507" s="104">
        <f t="shared" si="13"/>
        <v>1280372240.9076915</v>
      </c>
      <c r="P507" s="105"/>
    </row>
    <row r="508" spans="1:16" x14ac:dyDescent="0.2">
      <c r="A508" s="87" t="s">
        <v>662</v>
      </c>
      <c r="B508" s="86">
        <v>13035390</v>
      </c>
      <c r="C508" s="86">
        <v>12492249</v>
      </c>
      <c r="D508" s="86">
        <v>11949108</v>
      </c>
      <c r="E508" s="86">
        <v>11405967</v>
      </c>
      <c r="F508" s="86">
        <v>10862826</v>
      </c>
      <c r="G508" s="86">
        <v>10319685</v>
      </c>
      <c r="H508" s="86">
        <v>9776544</v>
      </c>
      <c r="I508" s="86">
        <v>9233403</v>
      </c>
      <c r="J508" s="86">
        <v>8690262</v>
      </c>
      <c r="K508" s="86">
        <v>8147121</v>
      </c>
      <c r="L508" s="86">
        <v>7603980</v>
      </c>
      <c r="M508" s="86">
        <v>7060839</v>
      </c>
      <c r="N508" s="86">
        <v>6517698</v>
      </c>
      <c r="O508" s="101">
        <f t="shared" si="13"/>
        <v>9776544</v>
      </c>
    </row>
    <row r="509" spans="1:16" x14ac:dyDescent="0.2">
      <c r="A509" s="87" t="s">
        <v>663</v>
      </c>
      <c r="B509" s="86">
        <v>81345810</v>
      </c>
      <c r="C509" s="86">
        <v>80799865</v>
      </c>
      <c r="D509" s="86">
        <v>80253920</v>
      </c>
      <c r="E509" s="86">
        <v>79707975</v>
      </c>
      <c r="F509" s="86">
        <v>79162030</v>
      </c>
      <c r="G509" s="86">
        <v>78616085</v>
      </c>
      <c r="H509" s="86">
        <v>78070140</v>
      </c>
      <c r="I509" s="86">
        <v>77524195</v>
      </c>
      <c r="J509" s="86">
        <v>76978250</v>
      </c>
      <c r="K509" s="86">
        <v>76432305</v>
      </c>
      <c r="L509" s="86">
        <v>75886360</v>
      </c>
      <c r="M509" s="86">
        <v>75340415</v>
      </c>
      <c r="N509" s="86">
        <v>74794470</v>
      </c>
      <c r="O509" s="101">
        <f t="shared" si="13"/>
        <v>78070140</v>
      </c>
    </row>
    <row r="510" spans="1:16" x14ac:dyDescent="0.2">
      <c r="A510" s="87" t="s">
        <v>664</v>
      </c>
      <c r="B510" s="86">
        <v>0</v>
      </c>
      <c r="C510" s="86">
        <v>0</v>
      </c>
      <c r="D510" s="86">
        <v>0</v>
      </c>
      <c r="E510" s="86">
        <v>0</v>
      </c>
      <c r="F510" s="86">
        <v>0</v>
      </c>
      <c r="G510" s="86">
        <v>0</v>
      </c>
      <c r="H510" s="86">
        <v>0</v>
      </c>
      <c r="I510" s="86">
        <v>0</v>
      </c>
      <c r="J510" s="86">
        <v>0</v>
      </c>
      <c r="K510" s="86">
        <v>0</v>
      </c>
      <c r="L510" s="86">
        <v>0</v>
      </c>
      <c r="M510" s="86">
        <v>0</v>
      </c>
      <c r="N510" s="86">
        <v>0</v>
      </c>
      <c r="O510" s="101">
        <f t="shared" si="13"/>
        <v>0</v>
      </c>
    </row>
    <row r="511" spans="1:16" x14ac:dyDescent="0.2">
      <c r="A511" s="87" t="s">
        <v>665</v>
      </c>
      <c r="B511" s="86">
        <v>2324082.4500000002</v>
      </c>
      <c r="C511" s="86">
        <v>2275664.0699999998</v>
      </c>
      <c r="D511" s="86">
        <v>2227245.69</v>
      </c>
      <c r="E511" s="86">
        <v>2178827.31</v>
      </c>
      <c r="F511" s="86">
        <v>2130408.9300000002</v>
      </c>
      <c r="G511" s="86">
        <v>2081990.55</v>
      </c>
      <c r="H511" s="86">
        <v>2033572.17</v>
      </c>
      <c r="I511" s="86">
        <v>1985153.79</v>
      </c>
      <c r="J511" s="86">
        <v>1936735.41</v>
      </c>
      <c r="K511" s="86">
        <v>1888317.03</v>
      </c>
      <c r="L511" s="86">
        <v>1839898.65</v>
      </c>
      <c r="M511" s="86">
        <v>1791480.27</v>
      </c>
      <c r="N511" s="86">
        <v>1743061.89</v>
      </c>
      <c r="O511" s="101">
        <f t="shared" si="13"/>
        <v>2033572.1700000002</v>
      </c>
    </row>
    <row r="512" spans="1:16" x14ac:dyDescent="0.2">
      <c r="A512" s="87" t="s">
        <v>666</v>
      </c>
      <c r="B512" s="86">
        <v>0</v>
      </c>
      <c r="C512" s="86">
        <v>0</v>
      </c>
      <c r="D512" s="86">
        <v>0</v>
      </c>
      <c r="E512" s="86">
        <v>0</v>
      </c>
      <c r="F512" s="86">
        <v>0</v>
      </c>
      <c r="G512" s="86">
        <v>0</v>
      </c>
      <c r="H512" s="86">
        <v>0</v>
      </c>
      <c r="I512" s="86">
        <v>0</v>
      </c>
      <c r="J512" s="86">
        <v>0</v>
      </c>
      <c r="K512" s="86">
        <v>0</v>
      </c>
      <c r="L512" s="86">
        <v>0</v>
      </c>
      <c r="M512" s="86">
        <v>0</v>
      </c>
      <c r="N512" s="86">
        <v>0</v>
      </c>
      <c r="O512" s="101">
        <f t="shared" si="13"/>
        <v>0</v>
      </c>
    </row>
    <row r="513" spans="1:16" x14ac:dyDescent="0.2">
      <c r="A513" s="87" t="s">
        <v>667</v>
      </c>
      <c r="B513" s="86">
        <v>0</v>
      </c>
      <c r="C513" s="86">
        <v>0</v>
      </c>
      <c r="D513" s="86">
        <v>0</v>
      </c>
      <c r="E513" s="86">
        <v>0</v>
      </c>
      <c r="F513" s="86">
        <v>0</v>
      </c>
      <c r="G513" s="86">
        <v>0</v>
      </c>
      <c r="H513" s="86">
        <v>0</v>
      </c>
      <c r="I513" s="86">
        <v>0</v>
      </c>
      <c r="J513" s="86">
        <v>0</v>
      </c>
      <c r="K513" s="86">
        <v>0</v>
      </c>
      <c r="L513" s="86">
        <v>0</v>
      </c>
      <c r="M513" s="86">
        <v>0</v>
      </c>
      <c r="N513" s="86">
        <v>0</v>
      </c>
      <c r="O513" s="101">
        <f t="shared" si="13"/>
        <v>0</v>
      </c>
    </row>
    <row r="514" spans="1:16" x14ac:dyDescent="0.2">
      <c r="A514" s="102" t="s">
        <v>668</v>
      </c>
      <c r="B514" s="103">
        <v>1636668290.95</v>
      </c>
      <c r="C514" s="103">
        <v>1702432000.1400001</v>
      </c>
      <c r="D514" s="103">
        <v>1745290596.8999901</v>
      </c>
      <c r="E514" s="103">
        <v>1740713210.68999</v>
      </c>
      <c r="F514" s="103">
        <v>1761668878.7899899</v>
      </c>
      <c r="G514" s="103">
        <v>1873741166.8999901</v>
      </c>
      <c r="H514" s="103">
        <v>2018928279.50999</v>
      </c>
      <c r="I514" s="103">
        <v>2112563883</v>
      </c>
      <c r="J514" s="103">
        <v>2302724383.6999998</v>
      </c>
      <c r="K514" s="103">
        <v>2388505650.1499901</v>
      </c>
      <c r="L514" s="103">
        <v>2462890880.0799899</v>
      </c>
      <c r="M514" s="103">
        <v>2504845702.3200002</v>
      </c>
      <c r="N514" s="103">
        <v>2573687873.9400001</v>
      </c>
      <c r="O514" s="98">
        <f t="shared" si="13"/>
        <v>2063435445.9284563</v>
      </c>
      <c r="P514" s="105" t="str">
        <f>MID($A514,10,3)</f>
        <v>182</v>
      </c>
    </row>
    <row r="515" spans="1:16" x14ac:dyDescent="0.2">
      <c r="A515" s="87" t="s">
        <v>669</v>
      </c>
      <c r="O515" s="101"/>
    </row>
    <row r="516" spans="1:16" x14ac:dyDescent="0.2">
      <c r="A516" s="85" t="s">
        <v>670</v>
      </c>
      <c r="O516" s="101"/>
    </row>
    <row r="517" spans="1:16" x14ac:dyDescent="0.2">
      <c r="A517" s="87" t="s">
        <v>671</v>
      </c>
      <c r="B517" s="86">
        <v>3538463.55</v>
      </c>
      <c r="C517" s="86">
        <v>3869482.3499999898</v>
      </c>
      <c r="D517" s="86">
        <v>4339884.8199999901</v>
      </c>
      <c r="E517" s="86">
        <v>7063131.6899999902</v>
      </c>
      <c r="F517" s="86">
        <v>10504969.119999999</v>
      </c>
      <c r="G517" s="86">
        <v>10741548.07</v>
      </c>
      <c r="H517" s="86">
        <v>11671284.390000001</v>
      </c>
      <c r="I517" s="86">
        <v>13658215.869999999</v>
      </c>
      <c r="J517" s="86">
        <v>19633871.169999901</v>
      </c>
      <c r="K517" s="86">
        <v>20554258.4799999</v>
      </c>
      <c r="L517" s="86">
        <v>25333038.07</v>
      </c>
      <c r="M517" s="86">
        <v>4525925.84</v>
      </c>
      <c r="N517" s="86">
        <v>5261412.97</v>
      </c>
      <c r="O517" s="101">
        <f>AVERAGE(B517:N517)</f>
        <v>10822729.722307675</v>
      </c>
    </row>
    <row r="518" spans="1:16" x14ac:dyDescent="0.2">
      <c r="A518" s="87" t="s">
        <v>672</v>
      </c>
      <c r="B518" s="86">
        <v>0</v>
      </c>
      <c r="C518" s="86">
        <v>0</v>
      </c>
      <c r="D518" s="86">
        <v>0</v>
      </c>
      <c r="E518" s="86">
        <v>0</v>
      </c>
      <c r="F518" s="86">
        <v>0</v>
      </c>
      <c r="G518" s="86">
        <v>0</v>
      </c>
      <c r="H518" s="86">
        <v>0</v>
      </c>
      <c r="I518" s="86">
        <v>0</v>
      </c>
      <c r="J518" s="86">
        <v>0</v>
      </c>
      <c r="K518" s="86">
        <v>0</v>
      </c>
      <c r="L518" s="86">
        <v>0</v>
      </c>
      <c r="M518" s="86">
        <v>0</v>
      </c>
      <c r="N518" s="86">
        <v>0</v>
      </c>
      <c r="O518" s="101">
        <f>AVERAGE(B518:N518)</f>
        <v>0</v>
      </c>
    </row>
    <row r="519" spans="1:16" x14ac:dyDescent="0.2">
      <c r="A519" s="102" t="s">
        <v>673</v>
      </c>
      <c r="B519" s="103">
        <v>3538463.55</v>
      </c>
      <c r="C519" s="103">
        <v>3869482.3499999898</v>
      </c>
      <c r="D519" s="103">
        <v>4339884.8199999901</v>
      </c>
      <c r="E519" s="103">
        <v>7063131.6899999902</v>
      </c>
      <c r="F519" s="103">
        <v>10504969.119999999</v>
      </c>
      <c r="G519" s="103">
        <v>10741548.07</v>
      </c>
      <c r="H519" s="103">
        <v>11671284.390000001</v>
      </c>
      <c r="I519" s="103">
        <v>13658215.869999999</v>
      </c>
      <c r="J519" s="103">
        <v>19633871.169999901</v>
      </c>
      <c r="K519" s="103">
        <v>20554258.4799999</v>
      </c>
      <c r="L519" s="103">
        <v>25333038.07</v>
      </c>
      <c r="M519" s="103">
        <v>4525925.84</v>
      </c>
      <c r="N519" s="103">
        <v>5261412.97</v>
      </c>
      <c r="O519" s="98">
        <f>AVERAGE(B519:N519)</f>
        <v>10822729.722307675</v>
      </c>
      <c r="P519" s="105" t="str">
        <f>MID($A519,10,3)</f>
        <v>183</v>
      </c>
    </row>
    <row r="520" spans="1:16" x14ac:dyDescent="0.2">
      <c r="A520" s="87" t="s">
        <v>674</v>
      </c>
      <c r="O520" s="101"/>
    </row>
    <row r="521" spans="1:16" x14ac:dyDescent="0.2">
      <c r="A521" s="85" t="s">
        <v>675</v>
      </c>
      <c r="O521" s="101"/>
    </row>
    <row r="522" spans="1:16" x14ac:dyDescent="0.2">
      <c r="A522" s="87" t="s">
        <v>676</v>
      </c>
      <c r="B522" s="86">
        <v>-25340.07</v>
      </c>
      <c r="C522" s="86">
        <v>-5316.13</v>
      </c>
      <c r="D522" s="86">
        <v>3493.39</v>
      </c>
      <c r="E522" s="86">
        <v>14570</v>
      </c>
      <c r="F522" s="86">
        <v>24130.2</v>
      </c>
      <c r="G522" s="86">
        <v>18906.939999999999</v>
      </c>
      <c r="H522" s="86">
        <v>17878</v>
      </c>
      <c r="I522" s="86">
        <v>13445.51</v>
      </c>
      <c r="J522" s="86">
        <v>15995.4</v>
      </c>
      <c r="K522" s="86">
        <v>14419.92</v>
      </c>
      <c r="L522" s="86">
        <v>19067.34</v>
      </c>
      <c r="M522" s="86">
        <v>18745.330000000002</v>
      </c>
      <c r="N522" s="86">
        <v>8474.92</v>
      </c>
      <c r="O522" s="97">
        <f>AVERAGE(B522:N522)</f>
        <v>10651.596153846154</v>
      </c>
      <c r="P522" s="99"/>
    </row>
    <row r="523" spans="1:16" x14ac:dyDescent="0.2">
      <c r="A523" s="87" t="s">
        <v>677</v>
      </c>
      <c r="B523" s="86">
        <v>0</v>
      </c>
      <c r="C523" s="86">
        <v>0</v>
      </c>
      <c r="D523" s="86">
        <v>0</v>
      </c>
      <c r="E523" s="86">
        <v>0</v>
      </c>
      <c r="F523" s="86">
        <v>0</v>
      </c>
      <c r="G523" s="86">
        <v>0</v>
      </c>
      <c r="H523" s="86">
        <v>0</v>
      </c>
      <c r="I523" s="86">
        <v>0</v>
      </c>
      <c r="J523" s="86">
        <v>0</v>
      </c>
      <c r="K523" s="86">
        <v>0</v>
      </c>
      <c r="L523" s="86">
        <v>0</v>
      </c>
      <c r="M523" s="86">
        <v>0</v>
      </c>
      <c r="N523" s="86">
        <v>0</v>
      </c>
    </row>
    <row r="524" spans="1:16" x14ac:dyDescent="0.2">
      <c r="A524" s="87" t="s">
        <v>678</v>
      </c>
      <c r="B524" s="86">
        <v>0</v>
      </c>
      <c r="C524" s="86">
        <v>0</v>
      </c>
      <c r="D524" s="86">
        <v>0</v>
      </c>
      <c r="E524" s="86">
        <v>0</v>
      </c>
      <c r="F524" s="86">
        <v>0</v>
      </c>
      <c r="G524" s="86">
        <v>0</v>
      </c>
      <c r="H524" s="86">
        <v>0</v>
      </c>
      <c r="I524" s="86">
        <v>0</v>
      </c>
      <c r="J524" s="86">
        <v>0</v>
      </c>
      <c r="K524" s="86">
        <v>0</v>
      </c>
      <c r="L524" s="86">
        <v>0</v>
      </c>
      <c r="M524" s="86">
        <v>0</v>
      </c>
      <c r="N524" s="86">
        <v>0</v>
      </c>
    </row>
    <row r="525" spans="1:16" x14ac:dyDescent="0.2">
      <c r="A525" s="87" t="s">
        <v>679</v>
      </c>
      <c r="B525" s="86">
        <v>0</v>
      </c>
      <c r="C525" s="86">
        <v>0</v>
      </c>
      <c r="D525" s="86">
        <v>0</v>
      </c>
      <c r="E525" s="86">
        <v>0</v>
      </c>
      <c r="F525" s="86">
        <v>0</v>
      </c>
      <c r="G525" s="86">
        <v>0</v>
      </c>
      <c r="H525" s="86">
        <v>0</v>
      </c>
      <c r="I525" s="86">
        <v>0</v>
      </c>
      <c r="J525" s="86">
        <v>0</v>
      </c>
      <c r="K525" s="86">
        <v>0</v>
      </c>
      <c r="L525" s="86">
        <v>0</v>
      </c>
      <c r="M525" s="86">
        <v>0</v>
      </c>
      <c r="N525" s="86">
        <v>0</v>
      </c>
      <c r="O525" s="101">
        <f>AVERAGE(B525:N525)</f>
        <v>0</v>
      </c>
    </row>
    <row r="526" spans="1:16" x14ac:dyDescent="0.2">
      <c r="A526" s="87" t="s">
        <v>680</v>
      </c>
      <c r="B526" s="86">
        <v>0</v>
      </c>
      <c r="C526" s="86">
        <v>0</v>
      </c>
      <c r="D526" s="86">
        <v>0</v>
      </c>
      <c r="E526" s="86">
        <v>0</v>
      </c>
      <c r="F526" s="86">
        <v>0</v>
      </c>
      <c r="G526" s="86">
        <v>0</v>
      </c>
      <c r="H526" s="86">
        <v>0</v>
      </c>
      <c r="I526" s="86">
        <v>0</v>
      </c>
      <c r="J526" s="86">
        <v>0</v>
      </c>
      <c r="K526" s="86">
        <v>0</v>
      </c>
      <c r="L526" s="86">
        <v>0</v>
      </c>
      <c r="M526" s="86">
        <v>0</v>
      </c>
      <c r="N526" s="86">
        <v>0</v>
      </c>
      <c r="O526" s="97">
        <f>AVERAGE(B526:N526)</f>
        <v>0</v>
      </c>
      <c r="P526" s="99"/>
    </row>
    <row r="527" spans="1:16" x14ac:dyDescent="0.2">
      <c r="A527" s="87" t="s">
        <v>681</v>
      </c>
      <c r="B527" s="86">
        <v>0</v>
      </c>
      <c r="C527" s="86">
        <v>0</v>
      </c>
      <c r="D527" s="86">
        <v>0</v>
      </c>
      <c r="E527" s="86">
        <v>0</v>
      </c>
      <c r="F527" s="86">
        <v>0</v>
      </c>
      <c r="G527" s="86">
        <v>0</v>
      </c>
      <c r="H527" s="86">
        <v>0</v>
      </c>
      <c r="I527" s="86">
        <v>0</v>
      </c>
      <c r="J527" s="86">
        <v>0</v>
      </c>
      <c r="K527" s="86">
        <v>0</v>
      </c>
      <c r="L527" s="86">
        <v>0</v>
      </c>
      <c r="M527" s="86">
        <v>0</v>
      </c>
      <c r="N527" s="86">
        <v>0</v>
      </c>
    </row>
    <row r="528" spans="1:16" x14ac:dyDescent="0.2">
      <c r="A528" s="87" t="s">
        <v>682</v>
      </c>
      <c r="B528" s="86">
        <v>0</v>
      </c>
      <c r="C528" s="86">
        <v>0</v>
      </c>
      <c r="D528" s="86">
        <v>0</v>
      </c>
      <c r="E528" s="86">
        <v>0</v>
      </c>
      <c r="F528" s="86">
        <v>0</v>
      </c>
      <c r="G528" s="86">
        <v>0</v>
      </c>
      <c r="H528" s="86">
        <v>0</v>
      </c>
      <c r="I528" s="86">
        <v>0</v>
      </c>
      <c r="J528" s="86">
        <v>0</v>
      </c>
      <c r="K528" s="86">
        <v>0</v>
      </c>
      <c r="L528" s="86">
        <v>0</v>
      </c>
      <c r="M528" s="86">
        <v>0</v>
      </c>
      <c r="N528" s="86">
        <v>0</v>
      </c>
    </row>
    <row r="529" spans="1:16" x14ac:dyDescent="0.2">
      <c r="A529" s="87" t="s">
        <v>683</v>
      </c>
      <c r="B529" s="86">
        <v>0</v>
      </c>
      <c r="C529" s="86">
        <v>0</v>
      </c>
      <c r="D529" s="86">
        <v>0</v>
      </c>
      <c r="E529" s="86">
        <v>0</v>
      </c>
      <c r="F529" s="86">
        <v>0</v>
      </c>
      <c r="G529" s="86">
        <v>0</v>
      </c>
      <c r="H529" s="86">
        <v>0</v>
      </c>
      <c r="I529" s="86">
        <v>0</v>
      </c>
      <c r="J529" s="86">
        <v>0</v>
      </c>
      <c r="K529" s="86">
        <v>0</v>
      </c>
      <c r="L529" s="86">
        <v>38232.78</v>
      </c>
      <c r="M529" s="86">
        <v>0</v>
      </c>
      <c r="N529" s="86">
        <v>0</v>
      </c>
      <c r="O529" s="101">
        <f t="shared" ref="O529:O542" si="14">AVERAGE(B529:N529)</f>
        <v>2940.9830769230766</v>
      </c>
    </row>
    <row r="530" spans="1:16" x14ac:dyDescent="0.2">
      <c r="A530" s="87" t="s">
        <v>684</v>
      </c>
      <c r="B530" s="86">
        <v>0</v>
      </c>
      <c r="C530" s="86">
        <v>0</v>
      </c>
      <c r="D530" s="86">
        <v>0</v>
      </c>
      <c r="E530" s="86">
        <v>0</v>
      </c>
      <c r="F530" s="86">
        <v>0</v>
      </c>
      <c r="G530" s="86">
        <v>0</v>
      </c>
      <c r="H530" s="86">
        <v>0</v>
      </c>
      <c r="I530" s="86">
        <v>0</v>
      </c>
      <c r="J530" s="86">
        <v>0</v>
      </c>
      <c r="K530" s="86">
        <v>0</v>
      </c>
      <c r="L530" s="86">
        <v>0</v>
      </c>
      <c r="M530" s="86">
        <v>0</v>
      </c>
      <c r="N530" s="86">
        <v>0</v>
      </c>
      <c r="O530" s="101">
        <f t="shared" si="14"/>
        <v>0</v>
      </c>
    </row>
    <row r="531" spans="1:16" x14ac:dyDescent="0.2">
      <c r="A531" s="87" t="s">
        <v>685</v>
      </c>
      <c r="B531" s="86">
        <v>0</v>
      </c>
      <c r="C531" s="86">
        <v>0</v>
      </c>
      <c r="D531" s="86">
        <v>0</v>
      </c>
      <c r="E531" s="86">
        <v>0</v>
      </c>
      <c r="F531" s="86">
        <v>0</v>
      </c>
      <c r="G531" s="86">
        <v>0</v>
      </c>
      <c r="H531" s="86">
        <v>0</v>
      </c>
      <c r="I531" s="86">
        <v>0</v>
      </c>
      <c r="J531" s="86">
        <v>0</v>
      </c>
      <c r="K531" s="86">
        <v>0</v>
      </c>
      <c r="L531" s="86">
        <v>0</v>
      </c>
      <c r="M531" s="86">
        <v>0</v>
      </c>
      <c r="N531" s="86">
        <v>0</v>
      </c>
      <c r="O531" s="101">
        <f t="shared" si="14"/>
        <v>0</v>
      </c>
    </row>
    <row r="532" spans="1:16" x14ac:dyDescent="0.2">
      <c r="A532" s="87" t="s">
        <v>686</v>
      </c>
      <c r="B532" s="86">
        <v>0</v>
      </c>
      <c r="C532" s="86">
        <v>0</v>
      </c>
      <c r="D532" s="86">
        <v>0</v>
      </c>
      <c r="E532" s="86">
        <v>0</v>
      </c>
      <c r="F532" s="86">
        <v>0</v>
      </c>
      <c r="G532" s="86">
        <v>0</v>
      </c>
      <c r="H532" s="86">
        <v>0</v>
      </c>
      <c r="I532" s="86">
        <v>0</v>
      </c>
      <c r="J532" s="86">
        <v>0</v>
      </c>
      <c r="K532" s="86">
        <v>0</v>
      </c>
      <c r="L532" s="86">
        <v>0</v>
      </c>
      <c r="M532" s="86">
        <v>0</v>
      </c>
      <c r="N532" s="86">
        <v>0</v>
      </c>
      <c r="O532" s="101">
        <f t="shared" si="14"/>
        <v>0</v>
      </c>
    </row>
    <row r="533" spans="1:16" x14ac:dyDescent="0.2">
      <c r="A533" s="87" t="s">
        <v>687</v>
      </c>
      <c r="B533" s="86">
        <v>0</v>
      </c>
      <c r="C533" s="86">
        <v>0</v>
      </c>
      <c r="D533" s="86">
        <v>0</v>
      </c>
      <c r="E533" s="86">
        <v>0</v>
      </c>
      <c r="F533" s="86">
        <v>0</v>
      </c>
      <c r="G533" s="86">
        <v>0</v>
      </c>
      <c r="H533" s="86">
        <v>0</v>
      </c>
      <c r="I533" s="86">
        <v>0</v>
      </c>
      <c r="J533" s="86">
        <v>0</v>
      </c>
      <c r="K533" s="86">
        <v>0</v>
      </c>
      <c r="L533" s="86">
        <v>0</v>
      </c>
      <c r="M533" s="86">
        <v>0</v>
      </c>
      <c r="N533" s="86">
        <v>0</v>
      </c>
      <c r="O533" s="101">
        <f t="shared" si="14"/>
        <v>0</v>
      </c>
    </row>
    <row r="534" spans="1:16" x14ac:dyDescent="0.2">
      <c r="A534" s="87" t="s">
        <v>688</v>
      </c>
      <c r="B534" s="86">
        <v>0</v>
      </c>
      <c r="C534" s="86">
        <v>0</v>
      </c>
      <c r="D534" s="86">
        <v>0</v>
      </c>
      <c r="E534" s="86">
        <v>0</v>
      </c>
      <c r="F534" s="86">
        <v>0</v>
      </c>
      <c r="G534" s="86">
        <v>0</v>
      </c>
      <c r="H534" s="86">
        <v>0</v>
      </c>
      <c r="I534" s="86">
        <v>0</v>
      </c>
      <c r="J534" s="86">
        <v>0</v>
      </c>
      <c r="K534" s="86">
        <v>0</v>
      </c>
      <c r="L534" s="86">
        <v>0</v>
      </c>
      <c r="M534" s="86">
        <v>0</v>
      </c>
      <c r="N534" s="86">
        <v>0</v>
      </c>
      <c r="O534" s="101">
        <f t="shared" si="14"/>
        <v>0</v>
      </c>
    </row>
    <row r="535" spans="1:16" x14ac:dyDescent="0.2">
      <c r="A535" s="87" t="s">
        <v>689</v>
      </c>
      <c r="B535" s="86">
        <v>0</v>
      </c>
      <c r="C535" s="86">
        <v>255130.9</v>
      </c>
      <c r="D535" s="86">
        <v>510261.8</v>
      </c>
      <c r="E535" s="86">
        <v>767735.47</v>
      </c>
      <c r="F535" s="86">
        <v>1040256.63</v>
      </c>
      <c r="G535" s="86">
        <v>1310703.75</v>
      </c>
      <c r="H535" s="86">
        <v>1581150.87</v>
      </c>
      <c r="I535" s="86">
        <v>1851597.99</v>
      </c>
      <c r="J535" s="86">
        <v>2122062.91</v>
      </c>
      <c r="K535" s="86">
        <v>2392634.77</v>
      </c>
      <c r="L535" s="86">
        <v>2665749.7799999998</v>
      </c>
      <c r="M535" s="86">
        <v>2953018.05</v>
      </c>
      <c r="N535" s="86">
        <v>0</v>
      </c>
      <c r="O535" s="101">
        <f t="shared" si="14"/>
        <v>1342330.9938461536</v>
      </c>
    </row>
    <row r="536" spans="1:16" x14ac:dyDescent="0.2">
      <c r="A536" s="87" t="s">
        <v>690</v>
      </c>
      <c r="B536" s="86">
        <v>0</v>
      </c>
      <c r="C536" s="86">
        <v>-4337438.05</v>
      </c>
      <c r="D536" s="86">
        <v>-8251149.4800000004</v>
      </c>
      <c r="E536" s="86">
        <v>-12251570.07</v>
      </c>
      <c r="F536" s="86">
        <v>-16390713.68</v>
      </c>
      <c r="G536" s="86">
        <v>-20495101.859999999</v>
      </c>
      <c r="H536" s="86">
        <v>-24650574.32</v>
      </c>
      <c r="I536" s="86">
        <v>-30357716.640000001</v>
      </c>
      <c r="J536" s="86">
        <v>-34445727.280000001</v>
      </c>
      <c r="K536" s="86">
        <v>-38597026.509999998</v>
      </c>
      <c r="L536" s="86">
        <v>-42304903.579999998</v>
      </c>
      <c r="M536" s="86">
        <v>-46587899.710000001</v>
      </c>
      <c r="N536" s="86">
        <v>0</v>
      </c>
      <c r="O536" s="101">
        <f t="shared" si="14"/>
        <v>-21436140.090769228</v>
      </c>
    </row>
    <row r="537" spans="1:16" x14ac:dyDescent="0.2">
      <c r="A537" s="87" t="s">
        <v>691</v>
      </c>
      <c r="B537" s="86">
        <v>0</v>
      </c>
      <c r="C537" s="86">
        <v>1216643.3500000001</v>
      </c>
      <c r="D537" s="86">
        <v>1796483.08</v>
      </c>
      <c r="E537" s="86">
        <v>2891526.88</v>
      </c>
      <c r="F537" s="86">
        <v>3840530.47</v>
      </c>
      <c r="G537" s="86">
        <v>4941060.0199999996</v>
      </c>
      <c r="H537" s="86">
        <v>6520523.2800000003</v>
      </c>
      <c r="I537" s="86">
        <v>8958606.5199999996</v>
      </c>
      <c r="J537" s="86">
        <v>10262856.85</v>
      </c>
      <c r="K537" s="86">
        <v>11306909.49</v>
      </c>
      <c r="L537" s="86">
        <v>12447965.640000001</v>
      </c>
      <c r="M537" s="86">
        <v>14380879.93</v>
      </c>
      <c r="N537" s="86">
        <v>0</v>
      </c>
      <c r="O537" s="101">
        <f t="shared" si="14"/>
        <v>6043383.5007692315</v>
      </c>
    </row>
    <row r="538" spans="1:16" x14ac:dyDescent="0.2">
      <c r="A538" s="87" t="s">
        <v>692</v>
      </c>
      <c r="B538" s="86">
        <v>0</v>
      </c>
      <c r="C538" s="86">
        <v>2279176.9900000002</v>
      </c>
      <c r="D538" s="86">
        <v>2758364.22</v>
      </c>
      <c r="E538" s="86">
        <v>3318714.39</v>
      </c>
      <c r="F538" s="86">
        <v>4494579.3</v>
      </c>
      <c r="G538" s="86">
        <v>5255303.4000000004</v>
      </c>
      <c r="H538" s="86">
        <v>5986414.6399999997</v>
      </c>
      <c r="I538" s="86">
        <v>7417711.6299999999</v>
      </c>
      <c r="J538" s="86">
        <v>7636733.1399999997</v>
      </c>
      <c r="K538" s="86">
        <v>8812995.6600000001</v>
      </c>
      <c r="L538" s="86">
        <v>9029928.3599999994</v>
      </c>
      <c r="M538" s="86">
        <v>10547680.189999999</v>
      </c>
      <c r="N538" s="86">
        <v>0</v>
      </c>
      <c r="O538" s="101">
        <f t="shared" si="14"/>
        <v>5195200.1476923078</v>
      </c>
    </row>
    <row r="539" spans="1:16" x14ac:dyDescent="0.2">
      <c r="A539" s="87" t="s">
        <v>693</v>
      </c>
      <c r="B539" s="86">
        <v>0</v>
      </c>
      <c r="C539" s="86">
        <v>635512.89</v>
      </c>
      <c r="D539" s="86">
        <v>1184373.3</v>
      </c>
      <c r="E539" s="86">
        <v>1602938.41</v>
      </c>
      <c r="F539" s="86">
        <v>2004476.57</v>
      </c>
      <c r="G539" s="86">
        <v>2348960.9900000002</v>
      </c>
      <c r="H539" s="86">
        <v>2842501.19</v>
      </c>
      <c r="I539" s="86">
        <v>3661001.74</v>
      </c>
      <c r="J539" s="86">
        <v>4269618.84</v>
      </c>
      <c r="K539" s="86">
        <v>4803813.58</v>
      </c>
      <c r="L539" s="86">
        <v>5280777.53</v>
      </c>
      <c r="M539" s="86">
        <v>5708817.0899999999</v>
      </c>
      <c r="N539" s="86">
        <v>0</v>
      </c>
      <c r="O539" s="101">
        <f t="shared" si="14"/>
        <v>2641753.2407692303</v>
      </c>
    </row>
    <row r="540" spans="1:16" x14ac:dyDescent="0.2">
      <c r="A540" s="87" t="s">
        <v>694</v>
      </c>
      <c r="B540" s="86">
        <v>0</v>
      </c>
      <c r="C540" s="86">
        <v>1088008.8400000001</v>
      </c>
      <c r="D540" s="86">
        <v>2111140.56</v>
      </c>
      <c r="E540" s="86">
        <v>2966590.08</v>
      </c>
      <c r="F540" s="86">
        <v>3877144.31</v>
      </c>
      <c r="G540" s="86">
        <v>4803646.54</v>
      </c>
      <c r="H540" s="86">
        <v>5745667.79</v>
      </c>
      <c r="I540" s="86">
        <v>6922855.0300000003</v>
      </c>
      <c r="J540" s="86">
        <v>7735288.9100000001</v>
      </c>
      <c r="K540" s="86">
        <v>8438678.7400000002</v>
      </c>
      <c r="L540" s="86">
        <v>9068117.3900000006</v>
      </c>
      <c r="M540" s="86">
        <v>9825127.8200000003</v>
      </c>
      <c r="N540" s="86">
        <v>0</v>
      </c>
      <c r="O540" s="101">
        <f t="shared" si="14"/>
        <v>4814020.4623076925</v>
      </c>
    </row>
    <row r="541" spans="1:16" x14ac:dyDescent="0.2">
      <c r="A541" s="87" t="s">
        <v>695</v>
      </c>
      <c r="B541" s="86">
        <v>0</v>
      </c>
      <c r="C541" s="86">
        <v>0</v>
      </c>
      <c r="D541" s="86">
        <v>0</v>
      </c>
      <c r="E541" s="86">
        <v>0</v>
      </c>
      <c r="F541" s="86">
        <v>0</v>
      </c>
      <c r="G541" s="86">
        <v>0</v>
      </c>
      <c r="H541" s="86">
        <v>0</v>
      </c>
      <c r="I541" s="86">
        <v>0</v>
      </c>
      <c r="J541" s="86">
        <v>0</v>
      </c>
      <c r="K541" s="86">
        <v>0</v>
      </c>
      <c r="L541" s="86">
        <v>0</v>
      </c>
      <c r="M541" s="86">
        <v>0</v>
      </c>
      <c r="N541" s="86">
        <v>0</v>
      </c>
      <c r="O541" s="101">
        <f t="shared" si="14"/>
        <v>0</v>
      </c>
    </row>
    <row r="542" spans="1:16" x14ac:dyDescent="0.2">
      <c r="A542" s="102" t="s">
        <v>696</v>
      </c>
      <c r="B542" s="103">
        <v>-25340.07</v>
      </c>
      <c r="C542" s="103">
        <v>1131718.79</v>
      </c>
      <c r="D542" s="103">
        <v>112966.87</v>
      </c>
      <c r="E542" s="103">
        <v>-689494.84000000102</v>
      </c>
      <c r="F542" s="103">
        <v>-1109596.2</v>
      </c>
      <c r="G542" s="103">
        <v>-1816520.21999999</v>
      </c>
      <c r="H542" s="103">
        <v>-1956438.54999999</v>
      </c>
      <c r="I542" s="103">
        <v>-1532498.22</v>
      </c>
      <c r="J542" s="103">
        <v>-2403171.2299999902</v>
      </c>
      <c r="K542" s="103">
        <v>-2827574.35</v>
      </c>
      <c r="L542" s="103">
        <v>-3755064.75999999</v>
      </c>
      <c r="M542" s="103">
        <v>-3153631.29999999</v>
      </c>
      <c r="N542" s="103">
        <v>8474.92</v>
      </c>
      <c r="O542" s="98">
        <f t="shared" si="14"/>
        <v>-1385859.1661538424</v>
      </c>
      <c r="P542" s="105" t="str">
        <f>MID($A542,10,3)</f>
        <v>184</v>
      </c>
    </row>
    <row r="543" spans="1:16" x14ac:dyDescent="0.2">
      <c r="A543" s="87" t="s">
        <v>697</v>
      </c>
      <c r="O543" s="101"/>
    </row>
    <row r="544" spans="1:16" x14ac:dyDescent="0.2">
      <c r="A544" s="85" t="s">
        <v>698</v>
      </c>
      <c r="O544" s="101"/>
    </row>
    <row r="545" spans="1:16" x14ac:dyDescent="0.2">
      <c r="A545" s="87" t="s">
        <v>699</v>
      </c>
      <c r="B545" s="86">
        <v>0</v>
      </c>
      <c r="C545" s="86">
        <v>94032.320000000007</v>
      </c>
      <c r="D545" s="86">
        <v>183366.29</v>
      </c>
      <c r="E545" s="86">
        <v>0</v>
      </c>
      <c r="F545" s="86">
        <v>96117.14</v>
      </c>
      <c r="G545" s="86">
        <v>226480.08</v>
      </c>
      <c r="H545" s="86">
        <v>0</v>
      </c>
      <c r="I545" s="86">
        <v>134020.25</v>
      </c>
      <c r="J545" s="86">
        <v>220065.14</v>
      </c>
      <c r="K545" s="86">
        <v>0</v>
      </c>
      <c r="L545" s="86">
        <v>78721</v>
      </c>
      <c r="M545" s="86">
        <v>164985.10999999999</v>
      </c>
      <c r="N545" s="86">
        <v>0</v>
      </c>
      <c r="O545" s="101">
        <f>AVERAGE(B545:N545)</f>
        <v>92137.486923076925</v>
      </c>
    </row>
    <row r="546" spans="1:16" x14ac:dyDescent="0.2">
      <c r="A546" s="102" t="s">
        <v>700</v>
      </c>
      <c r="B546" s="107">
        <v>0</v>
      </c>
      <c r="C546" s="107">
        <v>94032.320000000007</v>
      </c>
      <c r="D546" s="107">
        <v>183366.29</v>
      </c>
      <c r="E546" s="107">
        <v>0</v>
      </c>
      <c r="F546" s="107">
        <v>96117.14</v>
      </c>
      <c r="G546" s="107">
        <v>226480.08</v>
      </c>
      <c r="H546" s="107">
        <v>0</v>
      </c>
      <c r="I546" s="107">
        <v>134020.25</v>
      </c>
      <c r="J546" s="107">
        <v>220065.14</v>
      </c>
      <c r="K546" s="107">
        <v>0</v>
      </c>
      <c r="L546" s="107">
        <v>78721</v>
      </c>
      <c r="M546" s="107">
        <v>164985.10999999999</v>
      </c>
      <c r="N546" s="107">
        <v>0</v>
      </c>
      <c r="O546" s="98">
        <f>AVERAGE(B546:N546)</f>
        <v>92137.486923076925</v>
      </c>
      <c r="P546" s="105" t="str">
        <f>MID($A546,10,3)</f>
        <v>185</v>
      </c>
    </row>
    <row r="547" spans="1:16" x14ac:dyDescent="0.2">
      <c r="A547" s="87" t="s">
        <v>701</v>
      </c>
      <c r="O547" s="101"/>
    </row>
    <row r="548" spans="1:16" x14ac:dyDescent="0.2">
      <c r="A548" s="85" t="s">
        <v>702</v>
      </c>
      <c r="O548" s="101"/>
    </row>
    <row r="549" spans="1:16" x14ac:dyDescent="0.2">
      <c r="A549" s="87" t="s">
        <v>703</v>
      </c>
      <c r="B549" s="86">
        <v>0</v>
      </c>
      <c r="C549" s="86">
        <v>0</v>
      </c>
      <c r="D549" s="86">
        <v>0</v>
      </c>
      <c r="E549" s="86">
        <v>0</v>
      </c>
      <c r="F549" s="86">
        <v>0</v>
      </c>
      <c r="G549" s="86">
        <v>-9518.1</v>
      </c>
      <c r="H549" s="86">
        <v>0</v>
      </c>
      <c r="I549" s="86">
        <v>0</v>
      </c>
      <c r="J549" s="86">
        <v>0</v>
      </c>
      <c r="K549" s="86">
        <v>0</v>
      </c>
      <c r="L549" s="86">
        <v>0</v>
      </c>
      <c r="M549" s="86">
        <v>0</v>
      </c>
      <c r="N549" s="86">
        <v>0</v>
      </c>
      <c r="O549" s="101">
        <f t="shared" ref="O549:O562" si="15">AVERAGE(B549:N549)</f>
        <v>-732.1615384615385</v>
      </c>
    </row>
    <row r="550" spans="1:16" x14ac:dyDescent="0.2">
      <c r="A550" s="87" t="s">
        <v>704</v>
      </c>
      <c r="B550" s="86">
        <v>0</v>
      </c>
      <c r="C550" s="86">
        <v>0</v>
      </c>
      <c r="D550" s="86">
        <v>0</v>
      </c>
      <c r="E550" s="86">
        <v>0</v>
      </c>
      <c r="F550" s="86">
        <v>0</v>
      </c>
      <c r="G550" s="86">
        <v>0</v>
      </c>
      <c r="H550" s="86">
        <v>0</v>
      </c>
      <c r="I550" s="86">
        <v>0</v>
      </c>
      <c r="J550" s="86">
        <v>0</v>
      </c>
      <c r="K550" s="86">
        <v>0</v>
      </c>
      <c r="L550" s="86">
        <v>0</v>
      </c>
      <c r="M550" s="86">
        <v>0</v>
      </c>
      <c r="N550" s="86">
        <v>0</v>
      </c>
      <c r="O550" s="101">
        <f t="shared" si="15"/>
        <v>0</v>
      </c>
    </row>
    <row r="551" spans="1:16" x14ac:dyDescent="0.2">
      <c r="A551" s="87" t="s">
        <v>705</v>
      </c>
      <c r="B551" s="86">
        <v>564212.88</v>
      </c>
      <c r="C551" s="86">
        <v>590176.87</v>
      </c>
      <c r="D551" s="86">
        <v>614155.78</v>
      </c>
      <c r="E551" s="86">
        <v>639839.04</v>
      </c>
      <c r="F551" s="86">
        <v>664872.86</v>
      </c>
      <c r="G551" s="86">
        <v>688664.86</v>
      </c>
      <c r="H551" s="86">
        <v>709670.96</v>
      </c>
      <c r="I551" s="86">
        <v>730917.71</v>
      </c>
      <c r="J551" s="86">
        <v>753199.09</v>
      </c>
      <c r="K551" s="86">
        <v>774490.96</v>
      </c>
      <c r="L551" s="86">
        <v>789646.07</v>
      </c>
      <c r="M551" s="86">
        <v>803676.76</v>
      </c>
      <c r="N551" s="86">
        <v>814469.08</v>
      </c>
      <c r="O551" s="101">
        <f t="shared" si="15"/>
        <v>702922.53230769234</v>
      </c>
    </row>
    <row r="552" spans="1:16" x14ac:dyDescent="0.2">
      <c r="A552" s="87" t="s">
        <v>706</v>
      </c>
      <c r="B552" s="86">
        <v>0</v>
      </c>
      <c r="C552" s="86">
        <v>0</v>
      </c>
      <c r="D552" s="86">
        <v>0</v>
      </c>
      <c r="E552" s="86">
        <v>0</v>
      </c>
      <c r="F552" s="86">
        <v>0</v>
      </c>
      <c r="G552" s="86">
        <v>0</v>
      </c>
      <c r="H552" s="86">
        <v>0</v>
      </c>
      <c r="I552" s="86">
        <v>0</v>
      </c>
      <c r="J552" s="86">
        <v>0</v>
      </c>
      <c r="K552" s="86">
        <v>0</v>
      </c>
      <c r="L552" s="86">
        <v>0</v>
      </c>
      <c r="M552" s="86">
        <v>0</v>
      </c>
      <c r="N552" s="86">
        <v>0</v>
      </c>
      <c r="O552" s="101">
        <f t="shared" si="15"/>
        <v>0</v>
      </c>
    </row>
    <row r="553" spans="1:16" x14ac:dyDescent="0.2">
      <c r="A553" s="87" t="s">
        <v>707</v>
      </c>
      <c r="B553" s="86">
        <v>0</v>
      </c>
      <c r="C553" s="86">
        <v>0</v>
      </c>
      <c r="D553" s="86">
        <v>0</v>
      </c>
      <c r="E553" s="86">
        <v>0</v>
      </c>
      <c r="F553" s="86">
        <v>0</v>
      </c>
      <c r="G553" s="86">
        <v>0</v>
      </c>
      <c r="H553" s="86">
        <v>0</v>
      </c>
      <c r="I553" s="86">
        <v>0</v>
      </c>
      <c r="J553" s="86">
        <v>0</v>
      </c>
      <c r="K553" s="86">
        <v>0</v>
      </c>
      <c r="L553" s="86">
        <v>0</v>
      </c>
      <c r="M553" s="86">
        <v>0</v>
      </c>
      <c r="N553" s="86">
        <v>0</v>
      </c>
      <c r="O553" s="101">
        <f t="shared" si="15"/>
        <v>0</v>
      </c>
    </row>
    <row r="554" spans="1:16" x14ac:dyDescent="0.2">
      <c r="A554" s="87" t="s">
        <v>708</v>
      </c>
      <c r="B554" s="86">
        <v>9299672.5</v>
      </c>
      <c r="C554" s="86">
        <v>9807983.9299999904</v>
      </c>
      <c r="D554" s="86">
        <v>9628590.0899999999</v>
      </c>
      <c r="E554" s="86">
        <v>9451280.7299999893</v>
      </c>
      <c r="F554" s="86">
        <v>9421960.4900000002</v>
      </c>
      <c r="G554" s="86">
        <v>9207862.7799999993</v>
      </c>
      <c r="H554" s="86">
        <v>9028442.8200000003</v>
      </c>
      <c r="I554" s="86">
        <v>8695997.4199999999</v>
      </c>
      <c r="J554" s="86">
        <v>8523477.8900000006</v>
      </c>
      <c r="K554" s="86">
        <v>8515827.2399999909</v>
      </c>
      <c r="L554" s="86">
        <v>8337171.2000000002</v>
      </c>
      <c r="M554" s="86">
        <v>8132565.3399999999</v>
      </c>
      <c r="N554" s="86">
        <v>6969500.4400000004</v>
      </c>
      <c r="O554" s="101">
        <f t="shared" si="15"/>
        <v>8847717.9130769223</v>
      </c>
    </row>
    <row r="555" spans="1:16" x14ac:dyDescent="0.2">
      <c r="A555" s="87" t="s">
        <v>709</v>
      </c>
      <c r="B555" s="86">
        <v>0</v>
      </c>
      <c r="C555" s="86">
        <v>0</v>
      </c>
      <c r="D555" s="86">
        <v>0</v>
      </c>
      <c r="E555" s="86">
        <v>0</v>
      </c>
      <c r="F555" s="86">
        <v>0</v>
      </c>
      <c r="G555" s="86">
        <v>0</v>
      </c>
      <c r="H555" s="86">
        <v>0</v>
      </c>
      <c r="I555" s="86">
        <v>0</v>
      </c>
      <c r="J555" s="86">
        <v>0</v>
      </c>
      <c r="K555" s="86">
        <v>0</v>
      </c>
      <c r="L555" s="86">
        <v>0</v>
      </c>
      <c r="M555" s="86">
        <v>0</v>
      </c>
      <c r="N555" s="86">
        <v>0</v>
      </c>
      <c r="O555" s="101">
        <f t="shared" si="15"/>
        <v>0</v>
      </c>
    </row>
    <row r="556" spans="1:16" x14ac:dyDescent="0.2">
      <c r="A556" s="87" t="s">
        <v>710</v>
      </c>
      <c r="B556" s="86">
        <v>0</v>
      </c>
      <c r="C556" s="86">
        <v>0</v>
      </c>
      <c r="D556" s="86">
        <v>0</v>
      </c>
      <c r="E556" s="86">
        <v>0</v>
      </c>
      <c r="F556" s="86">
        <v>0</v>
      </c>
      <c r="G556" s="86">
        <v>0</v>
      </c>
      <c r="H556" s="86">
        <v>0</v>
      </c>
      <c r="I556" s="86">
        <v>0</v>
      </c>
      <c r="J556" s="86">
        <v>0</v>
      </c>
      <c r="K556" s="86">
        <v>0</v>
      </c>
      <c r="L556" s="86">
        <v>0</v>
      </c>
      <c r="M556" s="86">
        <v>0</v>
      </c>
      <c r="N556" s="86">
        <v>0</v>
      </c>
      <c r="O556" s="101">
        <f t="shared" si="15"/>
        <v>0</v>
      </c>
    </row>
    <row r="557" spans="1:16" x14ac:dyDescent="0.2">
      <c r="A557" s="87" t="s">
        <v>711</v>
      </c>
      <c r="B557" s="86">
        <v>0</v>
      </c>
      <c r="C557" s="86">
        <v>0</v>
      </c>
      <c r="D557" s="86">
        <v>0</v>
      </c>
      <c r="E557" s="86">
        <v>0</v>
      </c>
      <c r="F557" s="86">
        <v>0</v>
      </c>
      <c r="G557" s="86">
        <v>0</v>
      </c>
      <c r="H557" s="86">
        <v>0</v>
      </c>
      <c r="I557" s="86">
        <v>0</v>
      </c>
      <c r="J557" s="86">
        <v>0</v>
      </c>
      <c r="K557" s="86">
        <v>0</v>
      </c>
      <c r="L557" s="86">
        <v>0</v>
      </c>
      <c r="M557" s="86">
        <v>0</v>
      </c>
      <c r="N557" s="86">
        <v>0</v>
      </c>
      <c r="O557" s="101">
        <f t="shared" si="15"/>
        <v>0</v>
      </c>
    </row>
    <row r="558" spans="1:16" x14ac:dyDescent="0.2">
      <c r="A558" s="87" t="s">
        <v>712</v>
      </c>
      <c r="B558" s="86">
        <v>-37748.999999849701</v>
      </c>
      <c r="C558" s="86">
        <v>-37748.999999849701</v>
      </c>
      <c r="D558" s="86">
        <v>-37748.999999849701</v>
      </c>
      <c r="E558" s="86">
        <v>1.0277290130034E-7</v>
      </c>
      <c r="F558" s="86">
        <v>1.0277290130034E-7</v>
      </c>
      <c r="G558" s="86">
        <v>1.0277290130034E-7</v>
      </c>
      <c r="H558" s="86">
        <v>1.0277290130034E-7</v>
      </c>
      <c r="I558" s="86">
        <v>1.0277290130034E-7</v>
      </c>
      <c r="J558" s="86">
        <v>1.0277290130034E-7</v>
      </c>
      <c r="K558" s="86">
        <v>1.0277290130034E-7</v>
      </c>
      <c r="L558" s="86">
        <v>1.0277290130034E-7</v>
      </c>
      <c r="M558" s="86">
        <v>1.0277290130034E-7</v>
      </c>
      <c r="N558" s="86">
        <v>1.0277290130034E-7</v>
      </c>
      <c r="O558" s="101">
        <f t="shared" si="15"/>
        <v>-8711.3076921939573</v>
      </c>
    </row>
    <row r="559" spans="1:16" x14ac:dyDescent="0.2">
      <c r="A559" s="87" t="s">
        <v>713</v>
      </c>
      <c r="B559" s="86">
        <v>96346403.200000003</v>
      </c>
      <c r="C559" s="86">
        <v>96346403.200000003</v>
      </c>
      <c r="D559" s="86">
        <v>96346403.200000003</v>
      </c>
      <c r="E559" s="86">
        <v>96346403.200000003</v>
      </c>
      <c r="F559" s="86">
        <v>96346403.200000003</v>
      </c>
      <c r="G559" s="86">
        <v>96346403.200000003</v>
      </c>
      <c r="H559" s="86">
        <v>96346403.200000003</v>
      </c>
      <c r="I559" s="86">
        <v>96346403.200000003</v>
      </c>
      <c r="J559" s="86">
        <v>96346403.200000003</v>
      </c>
      <c r="K559" s="86">
        <v>96346403.200000003</v>
      </c>
      <c r="L559" s="86">
        <v>96346403.200000003</v>
      </c>
      <c r="M559" s="86">
        <v>96346403.200000003</v>
      </c>
      <c r="N559" s="86">
        <v>96346403.200000003</v>
      </c>
      <c r="O559" s="101">
        <f t="shared" si="15"/>
        <v>96346403.200000033</v>
      </c>
    </row>
    <row r="560" spans="1:16" x14ac:dyDescent="0.2">
      <c r="A560" s="87" t="s">
        <v>714</v>
      </c>
      <c r="B560" s="86">
        <v>-2448981.7000000002</v>
      </c>
      <c r="C560" s="86">
        <v>-2448981.7000000002</v>
      </c>
      <c r="D560" s="86">
        <v>-2448981.7000000002</v>
      </c>
      <c r="E560" s="86">
        <v>-2448981.7000000002</v>
      </c>
      <c r="F560" s="86">
        <v>-2448981.7000000002</v>
      </c>
      <c r="G560" s="86">
        <v>-2448981.7000000002</v>
      </c>
      <c r="H560" s="86">
        <v>-2448981.7000000002</v>
      </c>
      <c r="I560" s="86">
        <v>-2448981.7000000002</v>
      </c>
      <c r="J560" s="86">
        <v>-2448981.7000000002</v>
      </c>
      <c r="K560" s="86">
        <v>-2448981.7000000002</v>
      </c>
      <c r="L560" s="86">
        <v>-2448981.7000000002</v>
      </c>
      <c r="M560" s="86">
        <v>-2448981.7000000002</v>
      </c>
      <c r="N560" s="86">
        <v>-2448981.7000000002</v>
      </c>
      <c r="O560" s="101">
        <f t="shared" si="15"/>
        <v>-2448981.6999999997</v>
      </c>
    </row>
    <row r="561" spans="1:16" x14ac:dyDescent="0.2">
      <c r="A561" s="87" t="s">
        <v>715</v>
      </c>
      <c r="B561" s="86">
        <v>0</v>
      </c>
      <c r="C561" s="86">
        <v>0</v>
      </c>
      <c r="D561" s="86">
        <v>0</v>
      </c>
      <c r="E561" s="86">
        <v>0</v>
      </c>
      <c r="F561" s="86">
        <v>0</v>
      </c>
      <c r="G561" s="86">
        <v>0</v>
      </c>
      <c r="H561" s="86">
        <v>0</v>
      </c>
      <c r="I561" s="86">
        <v>0</v>
      </c>
      <c r="J561" s="86">
        <v>0</v>
      </c>
      <c r="K561" s="86">
        <v>0</v>
      </c>
      <c r="L561" s="86">
        <v>0</v>
      </c>
      <c r="M561" s="86">
        <v>0</v>
      </c>
      <c r="N561" s="86">
        <v>0</v>
      </c>
      <c r="O561" s="101">
        <f t="shared" si="15"/>
        <v>0</v>
      </c>
    </row>
    <row r="562" spans="1:16" x14ac:dyDescent="0.2">
      <c r="A562" s="87" t="s">
        <v>716</v>
      </c>
      <c r="B562" s="86">
        <v>66743574.619999997</v>
      </c>
      <c r="C562" s="86">
        <v>68452491.959999993</v>
      </c>
      <c r="D562" s="86">
        <v>70316136.959999993</v>
      </c>
      <c r="E562" s="86">
        <v>71811324.200000003</v>
      </c>
      <c r="F562" s="86">
        <v>73528436.379999995</v>
      </c>
      <c r="G562" s="86">
        <v>75102071.010000005</v>
      </c>
      <c r="H562" s="86">
        <v>76235827.030000001</v>
      </c>
      <c r="I562" s="86">
        <v>77955498.670000002</v>
      </c>
      <c r="J562" s="86">
        <v>78734442.310000002</v>
      </c>
      <c r="K562" s="86">
        <v>79783112.120000005</v>
      </c>
      <c r="L562" s="86">
        <v>80267651.480000004</v>
      </c>
      <c r="M562" s="86">
        <v>80983007.430000007</v>
      </c>
      <c r="N562" s="86">
        <v>81858648</v>
      </c>
      <c r="O562" s="97">
        <f t="shared" si="15"/>
        <v>75520940.166923061</v>
      </c>
      <c r="P562" s="99"/>
    </row>
    <row r="563" spans="1:16" x14ac:dyDescent="0.2">
      <c r="A563" s="87" t="s">
        <v>717</v>
      </c>
      <c r="B563" s="86">
        <v>565138.97</v>
      </c>
      <c r="C563" s="86">
        <v>386516.11999999901</v>
      </c>
      <c r="D563" s="86">
        <v>328788.64</v>
      </c>
      <c r="E563" s="86">
        <v>744492.38</v>
      </c>
      <c r="F563" s="86">
        <v>478657.08</v>
      </c>
      <c r="G563" s="86">
        <v>578392.76999999897</v>
      </c>
      <c r="H563" s="86">
        <v>624996.12999999896</v>
      </c>
      <c r="I563" s="86">
        <v>547138.30999999901</v>
      </c>
      <c r="J563" s="86">
        <v>687153.11</v>
      </c>
      <c r="K563" s="86">
        <v>498682.25</v>
      </c>
      <c r="L563" s="86">
        <v>665530.1</v>
      </c>
      <c r="M563" s="86">
        <v>776363.16</v>
      </c>
      <c r="N563" s="86">
        <v>844498.21</v>
      </c>
    </row>
    <row r="564" spans="1:16" x14ac:dyDescent="0.2">
      <c r="A564" s="87" t="s">
        <v>718</v>
      </c>
      <c r="B564" s="86">
        <v>934820.86</v>
      </c>
      <c r="C564" s="86">
        <v>915345.43</v>
      </c>
      <c r="D564" s="86">
        <v>915345.43</v>
      </c>
      <c r="E564" s="86">
        <v>876394.57</v>
      </c>
      <c r="F564" s="86">
        <v>856919.14</v>
      </c>
      <c r="G564" s="86">
        <v>837443.71</v>
      </c>
      <c r="H564" s="86">
        <v>817968.28</v>
      </c>
      <c r="I564" s="86">
        <v>798492.85</v>
      </c>
      <c r="J564" s="86">
        <v>779017.42</v>
      </c>
      <c r="K564" s="86">
        <v>762015.76</v>
      </c>
      <c r="L564" s="86">
        <v>742540.33</v>
      </c>
      <c r="M564" s="86">
        <v>967540.01</v>
      </c>
      <c r="N564" s="86">
        <v>1014894.58</v>
      </c>
    </row>
    <row r="565" spans="1:16" x14ac:dyDescent="0.2">
      <c r="A565" s="87" t="s">
        <v>719</v>
      </c>
      <c r="B565" s="86">
        <v>914.36</v>
      </c>
      <c r="C565" s="86">
        <v>914.33</v>
      </c>
      <c r="D565" s="86">
        <v>914.3</v>
      </c>
      <c r="E565" s="86">
        <v>914.3</v>
      </c>
      <c r="F565" s="86">
        <v>914.33</v>
      </c>
      <c r="G565" s="86">
        <v>914.3</v>
      </c>
      <c r="H565" s="86">
        <v>914.3</v>
      </c>
      <c r="I565" s="86">
        <v>913.54</v>
      </c>
      <c r="J565" s="86">
        <v>913.54</v>
      </c>
      <c r="K565" s="86">
        <v>913.54</v>
      </c>
      <c r="L565" s="86">
        <v>913.54</v>
      </c>
      <c r="M565" s="86">
        <v>913.54</v>
      </c>
      <c r="N565" s="86">
        <v>913.54</v>
      </c>
      <c r="O565" s="101">
        <f>AVERAGE(B565:N565)</f>
        <v>913.95846153846173</v>
      </c>
    </row>
    <row r="566" spans="1:16" x14ac:dyDescent="0.2">
      <c r="A566" s="87" t="s">
        <v>720</v>
      </c>
      <c r="B566" s="86">
        <v>2387572.15</v>
      </c>
      <c r="C566" s="86">
        <v>2344372.7799999998</v>
      </c>
      <c r="D566" s="86">
        <v>2301173.41</v>
      </c>
      <c r="E566" s="86">
        <v>2257974.04</v>
      </c>
      <c r="F566" s="86">
        <v>2214774.67</v>
      </c>
      <c r="G566" s="86">
        <v>2171575.2999999998</v>
      </c>
      <c r="H566" s="86">
        <v>2128375.9300000002</v>
      </c>
      <c r="I566" s="86">
        <v>2085176.55999999</v>
      </c>
      <c r="J566" s="86">
        <v>2041977.19</v>
      </c>
      <c r="K566" s="86">
        <v>1998777.82</v>
      </c>
      <c r="L566" s="86">
        <v>1955578.45</v>
      </c>
      <c r="M566" s="86">
        <v>1912379.08</v>
      </c>
      <c r="N566" s="86">
        <v>1869179.71</v>
      </c>
      <c r="O566" s="97">
        <f>AVERAGE(B566:N566)</f>
        <v>2128375.9299999992</v>
      </c>
      <c r="P566" s="99"/>
    </row>
    <row r="567" spans="1:16" x14ac:dyDescent="0.2">
      <c r="A567" s="87" t="s">
        <v>721</v>
      </c>
      <c r="B567" s="86">
        <v>0</v>
      </c>
      <c r="C567" s="86">
        <v>0</v>
      </c>
      <c r="D567" s="86">
        <v>0</v>
      </c>
      <c r="E567" s="86">
        <v>0</v>
      </c>
      <c r="F567" s="86">
        <v>0</v>
      </c>
      <c r="G567" s="86">
        <v>0</v>
      </c>
      <c r="H567" s="86">
        <v>0</v>
      </c>
      <c r="I567" s="86">
        <v>0</v>
      </c>
      <c r="J567" s="86">
        <v>0</v>
      </c>
      <c r="K567" s="86">
        <v>0</v>
      </c>
      <c r="L567" s="86">
        <v>0</v>
      </c>
      <c r="M567" s="86">
        <v>0</v>
      </c>
      <c r="N567" s="86">
        <v>0</v>
      </c>
    </row>
    <row r="568" spans="1:16" x14ac:dyDescent="0.2">
      <c r="A568" s="87" t="s">
        <v>722</v>
      </c>
      <c r="B568" s="86">
        <v>0</v>
      </c>
      <c r="C568" s="86">
        <v>0</v>
      </c>
      <c r="D568" s="86">
        <v>0</v>
      </c>
      <c r="E568" s="86">
        <v>0</v>
      </c>
      <c r="F568" s="86">
        <v>0</v>
      </c>
      <c r="G568" s="86">
        <v>0</v>
      </c>
      <c r="H568" s="86">
        <v>0</v>
      </c>
      <c r="I568" s="86">
        <v>0</v>
      </c>
      <c r="J568" s="86">
        <v>0</v>
      </c>
      <c r="K568" s="86">
        <v>0</v>
      </c>
      <c r="L568" s="86">
        <v>0</v>
      </c>
      <c r="M568" s="86">
        <v>0</v>
      </c>
      <c r="N568" s="86">
        <v>0</v>
      </c>
    </row>
    <row r="569" spans="1:16" x14ac:dyDescent="0.2">
      <c r="A569" s="87" t="s">
        <v>723</v>
      </c>
      <c r="B569" s="86">
        <v>0</v>
      </c>
      <c r="C569" s="86">
        <v>0</v>
      </c>
      <c r="D569" s="86">
        <v>0</v>
      </c>
      <c r="E569" s="86">
        <v>0</v>
      </c>
      <c r="F569" s="86">
        <v>0</v>
      </c>
      <c r="G569" s="86">
        <v>0</v>
      </c>
      <c r="H569" s="86">
        <v>0</v>
      </c>
      <c r="I569" s="86">
        <v>0</v>
      </c>
      <c r="J569" s="86">
        <v>0</v>
      </c>
      <c r="K569" s="86">
        <v>0</v>
      </c>
      <c r="L569" s="86">
        <v>0</v>
      </c>
      <c r="M569" s="86">
        <v>0</v>
      </c>
      <c r="N569" s="86">
        <v>0</v>
      </c>
    </row>
    <row r="570" spans="1:16" x14ac:dyDescent="0.2">
      <c r="A570" s="87" t="s">
        <v>724</v>
      </c>
      <c r="B570" s="86">
        <v>0</v>
      </c>
      <c r="C570" s="86">
        <v>0</v>
      </c>
      <c r="D570" s="86">
        <v>0</v>
      </c>
      <c r="E570" s="86">
        <v>0</v>
      </c>
      <c r="F570" s="86">
        <v>0</v>
      </c>
      <c r="G570" s="86">
        <v>0</v>
      </c>
      <c r="H570" s="86">
        <v>0</v>
      </c>
      <c r="I570" s="86">
        <v>0</v>
      </c>
      <c r="J570" s="86">
        <v>0</v>
      </c>
      <c r="K570" s="86">
        <v>0</v>
      </c>
      <c r="L570" s="86">
        <v>0</v>
      </c>
      <c r="M570" s="86">
        <v>0</v>
      </c>
      <c r="N570" s="86">
        <v>0</v>
      </c>
      <c r="O570" s="101">
        <f t="shared" ref="O570:O581" si="16">AVERAGE(B570:N570)</f>
        <v>0</v>
      </c>
    </row>
    <row r="571" spans="1:16" x14ac:dyDescent="0.2">
      <c r="A571" s="87" t="s">
        <v>725</v>
      </c>
      <c r="B571" s="86">
        <v>-2.999999514941E-2</v>
      </c>
      <c r="C571" s="86">
        <v>-2.999999514941E-2</v>
      </c>
      <c r="D571" s="86">
        <v>-2.999999514941E-2</v>
      </c>
      <c r="E571" s="86">
        <v>-2.999999514941E-2</v>
      </c>
      <c r="F571" s="86">
        <v>-2.999999514941E-2</v>
      </c>
      <c r="G571" s="86">
        <v>-2.999999514941E-2</v>
      </c>
      <c r="H571" s="86">
        <v>-2.999999514941E-2</v>
      </c>
      <c r="I571" s="86">
        <v>-2.999999514941E-2</v>
      </c>
      <c r="J571" s="86">
        <v>-2.999999514941E-2</v>
      </c>
      <c r="K571" s="86">
        <v>174703.32999998899</v>
      </c>
      <c r="L571" s="86">
        <v>174703.32999998899</v>
      </c>
      <c r="M571" s="86">
        <v>174703.32999998899</v>
      </c>
      <c r="N571" s="86">
        <v>174703.32999998899</v>
      </c>
      <c r="O571" s="101">
        <f t="shared" si="16"/>
        <v>53754.849999999977</v>
      </c>
    </row>
    <row r="572" spans="1:16" x14ac:dyDescent="0.2">
      <c r="A572" s="87" t="s">
        <v>726</v>
      </c>
      <c r="B572" s="86">
        <v>24908287.289999899</v>
      </c>
      <c r="C572" s="86">
        <v>-763243.08999996597</v>
      </c>
      <c r="D572" s="86">
        <v>-577239.58000001498</v>
      </c>
      <c r="E572" s="86">
        <v>-587825.06999997201</v>
      </c>
      <c r="F572" s="86">
        <v>-647701.94999999797</v>
      </c>
      <c r="G572" s="86">
        <v>-46653.099999976803</v>
      </c>
      <c r="H572" s="86">
        <v>-46441.329999982299</v>
      </c>
      <c r="I572" s="86">
        <v>-46287.259999992697</v>
      </c>
      <c r="J572" s="86">
        <v>-41747.819999970401</v>
      </c>
      <c r="K572" s="86">
        <v>162095156.25999901</v>
      </c>
      <c r="L572" s="86">
        <v>316838124.00999999</v>
      </c>
      <c r="M572" s="86">
        <v>375547743.07999998</v>
      </c>
      <c r="N572" s="86">
        <v>408101242.88999999</v>
      </c>
      <c r="O572" s="101">
        <f t="shared" si="16"/>
        <v>98825647.256153762</v>
      </c>
    </row>
    <row r="573" spans="1:16" x14ac:dyDescent="0.2">
      <c r="A573" s="87" t="s">
        <v>727</v>
      </c>
      <c r="B573" s="86">
        <v>0</v>
      </c>
      <c r="C573" s="86">
        <v>0</v>
      </c>
      <c r="D573" s="86">
        <v>0</v>
      </c>
      <c r="E573" s="86">
        <v>0</v>
      </c>
      <c r="F573" s="86">
        <v>0</v>
      </c>
      <c r="G573" s="86">
        <v>0</v>
      </c>
      <c r="H573" s="86">
        <v>0</v>
      </c>
      <c r="I573" s="86">
        <v>0</v>
      </c>
      <c r="J573" s="86">
        <v>0</v>
      </c>
      <c r="K573" s="86">
        <v>0</v>
      </c>
      <c r="L573" s="86">
        <v>0</v>
      </c>
      <c r="M573" s="86">
        <v>0</v>
      </c>
      <c r="N573" s="86">
        <v>0</v>
      </c>
      <c r="O573" s="101">
        <f t="shared" si="16"/>
        <v>0</v>
      </c>
    </row>
    <row r="574" spans="1:16" x14ac:dyDescent="0.2">
      <c r="A574" s="87" t="s">
        <v>728</v>
      </c>
      <c r="B574" s="86">
        <v>3838851</v>
      </c>
      <c r="C574" s="86">
        <v>3736957.1999999899</v>
      </c>
      <c r="D574" s="86">
        <v>3687948.42</v>
      </c>
      <c r="E574" s="86">
        <v>3651690.73999999</v>
      </c>
      <c r="F574" s="86">
        <v>3614627.0799999898</v>
      </c>
      <c r="G574" s="86">
        <v>3562690.58</v>
      </c>
      <c r="H574" s="86">
        <v>3511029.63</v>
      </c>
      <c r="I574" s="86">
        <v>3459086.24</v>
      </c>
      <c r="J574" s="86">
        <v>3421712.58</v>
      </c>
      <c r="K574" s="86">
        <v>3384745.36</v>
      </c>
      <c r="L574" s="86">
        <v>3334503.5</v>
      </c>
      <c r="M574" s="86">
        <v>3231493.71999999</v>
      </c>
      <c r="N574" s="86">
        <v>3128787.04</v>
      </c>
      <c r="O574" s="101">
        <f t="shared" si="16"/>
        <v>3504932.5453846124</v>
      </c>
    </row>
    <row r="575" spans="1:16" x14ac:dyDescent="0.2">
      <c r="A575" s="87" t="s">
        <v>729</v>
      </c>
      <c r="B575" s="86">
        <v>0</v>
      </c>
      <c r="C575" s="86">
        <v>0</v>
      </c>
      <c r="D575" s="86">
        <v>0</v>
      </c>
      <c r="E575" s="86">
        <v>0</v>
      </c>
      <c r="F575" s="86">
        <v>0</v>
      </c>
      <c r="G575" s="86">
        <v>0</v>
      </c>
      <c r="H575" s="86">
        <v>0</v>
      </c>
      <c r="I575" s="86">
        <v>0</v>
      </c>
      <c r="J575" s="86">
        <v>0</v>
      </c>
      <c r="K575" s="86">
        <v>0</v>
      </c>
      <c r="L575" s="86">
        <v>0</v>
      </c>
      <c r="M575" s="86">
        <v>0</v>
      </c>
      <c r="N575" s="86">
        <v>0</v>
      </c>
      <c r="O575" s="101">
        <f t="shared" si="16"/>
        <v>0</v>
      </c>
    </row>
    <row r="576" spans="1:16" x14ac:dyDescent="0.2">
      <c r="A576" s="87" t="s">
        <v>730</v>
      </c>
      <c r="B576" s="86">
        <v>0</v>
      </c>
      <c r="C576" s="86">
        <v>12290.09</v>
      </c>
      <c r="D576" s="86">
        <v>7387.68</v>
      </c>
      <c r="E576" s="86">
        <v>24991.56</v>
      </c>
      <c r="F576" s="86">
        <v>34292.35</v>
      </c>
      <c r="G576" s="86">
        <v>53587.08</v>
      </c>
      <c r="H576" s="86">
        <v>13210.1</v>
      </c>
      <c r="I576" s="86">
        <v>5808.44</v>
      </c>
      <c r="J576" s="86">
        <v>26073.29</v>
      </c>
      <c r="K576" s="86">
        <v>17525.88</v>
      </c>
      <c r="L576" s="86">
        <v>82742.83</v>
      </c>
      <c r="M576" s="86">
        <v>5871.79</v>
      </c>
      <c r="N576" s="86">
        <v>0</v>
      </c>
      <c r="O576" s="101">
        <f t="shared" si="16"/>
        <v>21829.314615384617</v>
      </c>
    </row>
    <row r="577" spans="1:16" x14ac:dyDescent="0.2">
      <c r="A577" s="87" t="s">
        <v>731</v>
      </c>
      <c r="B577" s="86">
        <v>36</v>
      </c>
      <c r="C577" s="86">
        <v>36</v>
      </c>
      <c r="D577" s="86">
        <v>36</v>
      </c>
      <c r="E577" s="86">
        <v>36</v>
      </c>
      <c r="F577" s="86">
        <v>36</v>
      </c>
      <c r="G577" s="86">
        <v>36</v>
      </c>
      <c r="H577" s="86">
        <v>36</v>
      </c>
      <c r="I577" s="86">
        <v>36</v>
      </c>
      <c r="J577" s="86">
        <v>36</v>
      </c>
      <c r="K577" s="86">
        <v>36</v>
      </c>
      <c r="L577" s="86">
        <v>36</v>
      </c>
      <c r="M577" s="86">
        <v>36</v>
      </c>
      <c r="N577" s="86">
        <v>36</v>
      </c>
      <c r="O577" s="101">
        <f t="shared" si="16"/>
        <v>36</v>
      </c>
    </row>
    <row r="578" spans="1:16" x14ac:dyDescent="0.2">
      <c r="A578" s="87" t="s">
        <v>732</v>
      </c>
      <c r="B578" s="86">
        <v>0</v>
      </c>
      <c r="C578" s="86">
        <v>0</v>
      </c>
      <c r="D578" s="86">
        <v>0</v>
      </c>
      <c r="E578" s="86">
        <v>0</v>
      </c>
      <c r="F578" s="86">
        <v>0</v>
      </c>
      <c r="G578" s="86">
        <v>0</v>
      </c>
      <c r="H578" s="86">
        <v>0</v>
      </c>
      <c r="I578" s="86">
        <v>0</v>
      </c>
      <c r="J578" s="86">
        <v>0</v>
      </c>
      <c r="K578" s="86">
        <v>0</v>
      </c>
      <c r="L578" s="86">
        <v>0</v>
      </c>
      <c r="M578" s="86">
        <v>0</v>
      </c>
      <c r="N578" s="86">
        <v>0</v>
      </c>
      <c r="O578" s="101">
        <f t="shared" si="16"/>
        <v>0</v>
      </c>
    </row>
    <row r="579" spans="1:16" x14ac:dyDescent="0.2">
      <c r="A579" s="87" t="s">
        <v>733</v>
      </c>
      <c r="B579" s="86">
        <v>0</v>
      </c>
      <c r="C579" s="86">
        <v>0</v>
      </c>
      <c r="D579" s="86">
        <v>0</v>
      </c>
      <c r="E579" s="86">
        <v>0</v>
      </c>
      <c r="F579" s="86">
        <v>0</v>
      </c>
      <c r="G579" s="86">
        <v>0</v>
      </c>
      <c r="H579" s="86">
        <v>0</v>
      </c>
      <c r="I579" s="86">
        <v>0</v>
      </c>
      <c r="J579" s="86">
        <v>0</v>
      </c>
      <c r="K579" s="86">
        <v>0</v>
      </c>
      <c r="L579" s="86">
        <v>0</v>
      </c>
      <c r="M579" s="86">
        <v>0</v>
      </c>
      <c r="N579" s="86">
        <v>0</v>
      </c>
      <c r="O579" s="101">
        <f t="shared" si="16"/>
        <v>0</v>
      </c>
    </row>
    <row r="580" spans="1:16" x14ac:dyDescent="0.2">
      <c r="A580" s="87" t="s">
        <v>734</v>
      </c>
      <c r="B580" s="86">
        <v>11749174.529999999</v>
      </c>
      <c r="C580" s="86">
        <v>11749174.529999999</v>
      </c>
      <c r="D580" s="86">
        <v>11749174.529999999</v>
      </c>
      <c r="E580" s="86">
        <v>11749174.529999999</v>
      </c>
      <c r="F580" s="86">
        <v>11749174.529999999</v>
      </c>
      <c r="G580" s="86">
        <v>11749174.529999999</v>
      </c>
      <c r="H580" s="86">
        <v>11749174.529999999</v>
      </c>
      <c r="I580" s="86">
        <v>11749174.529999999</v>
      </c>
      <c r="J580" s="86">
        <v>11749174.529999999</v>
      </c>
      <c r="K580" s="86">
        <v>11749174.529999999</v>
      </c>
      <c r="L580" s="86">
        <v>11749174.529999999</v>
      </c>
      <c r="M580" s="86">
        <v>11749174.529999999</v>
      </c>
      <c r="N580" s="86">
        <v>8928751.5299999993</v>
      </c>
      <c r="O580" s="101">
        <f t="shared" si="16"/>
        <v>11532218.914615383</v>
      </c>
    </row>
    <row r="581" spans="1:16" x14ac:dyDescent="0.2">
      <c r="A581" s="87" t="s">
        <v>735</v>
      </c>
      <c r="B581" s="86">
        <v>0</v>
      </c>
      <c r="C581" s="86">
        <v>0</v>
      </c>
      <c r="D581" s="86">
        <v>0</v>
      </c>
      <c r="E581" s="86">
        <v>0</v>
      </c>
      <c r="F581" s="86">
        <v>0</v>
      </c>
      <c r="G581" s="86">
        <v>0</v>
      </c>
      <c r="H581" s="86">
        <v>0</v>
      </c>
      <c r="I581" s="86">
        <v>0</v>
      </c>
      <c r="J581" s="86">
        <v>0</v>
      </c>
      <c r="K581" s="86">
        <v>0</v>
      </c>
      <c r="L581" s="86">
        <v>0</v>
      </c>
      <c r="M581" s="86">
        <v>0</v>
      </c>
      <c r="N581" s="86">
        <v>0</v>
      </c>
      <c r="O581" s="97">
        <f t="shared" si="16"/>
        <v>0</v>
      </c>
      <c r="P581" s="99"/>
    </row>
    <row r="582" spans="1:16" x14ac:dyDescent="0.2">
      <c r="A582" s="87" t="s">
        <v>736</v>
      </c>
      <c r="B582" s="86">
        <v>0</v>
      </c>
      <c r="C582" s="86">
        <v>0</v>
      </c>
      <c r="D582" s="86">
        <v>0</v>
      </c>
      <c r="E582" s="86">
        <v>0</v>
      </c>
      <c r="F582" s="86">
        <v>0</v>
      </c>
      <c r="G582" s="86">
        <v>0</v>
      </c>
      <c r="H582" s="86">
        <v>0</v>
      </c>
      <c r="I582" s="86">
        <v>0</v>
      </c>
      <c r="J582" s="86">
        <v>0</v>
      </c>
      <c r="K582" s="86">
        <v>0</v>
      </c>
      <c r="L582" s="86">
        <v>0</v>
      </c>
      <c r="M582" s="86">
        <v>0</v>
      </c>
      <c r="N582" s="86">
        <v>0</v>
      </c>
    </row>
    <row r="583" spans="1:16" x14ac:dyDescent="0.2">
      <c r="A583" s="87" t="s">
        <v>737</v>
      </c>
      <c r="B583" s="86">
        <v>0</v>
      </c>
      <c r="C583" s="86">
        <v>0</v>
      </c>
      <c r="D583" s="86">
        <v>0</v>
      </c>
      <c r="E583" s="86">
        <v>0</v>
      </c>
      <c r="F583" s="86">
        <v>0</v>
      </c>
      <c r="G583" s="86">
        <v>0</v>
      </c>
      <c r="H583" s="86">
        <v>0</v>
      </c>
      <c r="I583" s="86">
        <v>0</v>
      </c>
      <c r="J583" s="86">
        <v>0</v>
      </c>
      <c r="K583" s="86">
        <v>0</v>
      </c>
      <c r="L583" s="86">
        <v>0</v>
      </c>
      <c r="M583" s="86">
        <v>0</v>
      </c>
      <c r="N583" s="86">
        <v>0</v>
      </c>
    </row>
    <row r="584" spans="1:16" x14ac:dyDescent="0.2">
      <c r="A584" s="87" t="s">
        <v>738</v>
      </c>
      <c r="B584" s="86">
        <v>0</v>
      </c>
      <c r="C584" s="86">
        <v>0</v>
      </c>
      <c r="D584" s="86">
        <v>0</v>
      </c>
      <c r="E584" s="86">
        <v>0</v>
      </c>
      <c r="F584" s="86">
        <v>0</v>
      </c>
      <c r="G584" s="86">
        <v>0</v>
      </c>
      <c r="H584" s="86">
        <v>0</v>
      </c>
      <c r="I584" s="86">
        <v>0</v>
      </c>
      <c r="J584" s="86">
        <v>0</v>
      </c>
      <c r="K584" s="86">
        <v>0</v>
      </c>
      <c r="L584" s="86">
        <v>0</v>
      </c>
      <c r="M584" s="86">
        <v>0</v>
      </c>
      <c r="N584" s="86">
        <v>0</v>
      </c>
    </row>
    <row r="585" spans="1:16" x14ac:dyDescent="0.2">
      <c r="A585" s="87" t="s">
        <v>739</v>
      </c>
      <c r="B585" s="86">
        <v>-5413478.6699999999</v>
      </c>
      <c r="C585" s="86">
        <v>-4735501.2300000004</v>
      </c>
      <c r="D585" s="86">
        <v>-4073776.69</v>
      </c>
      <c r="E585" s="86">
        <v>-1939393.62</v>
      </c>
      <c r="F585" s="86">
        <v>259087.9</v>
      </c>
      <c r="G585" s="86">
        <v>1076876.5900000001</v>
      </c>
      <c r="H585" s="86">
        <v>-3061808.26</v>
      </c>
      <c r="I585" s="86">
        <v>-7183079.2800000003</v>
      </c>
      <c r="J585" s="86">
        <v>-11257907.470000001</v>
      </c>
      <c r="K585" s="86">
        <v>-10274675.609999999</v>
      </c>
      <c r="L585" s="86">
        <v>-8037399.4299999997</v>
      </c>
      <c r="M585" s="86">
        <v>-5844566.1500000004</v>
      </c>
      <c r="N585" s="86">
        <v>-5182935.2</v>
      </c>
    </row>
    <row r="586" spans="1:16" x14ac:dyDescent="0.2">
      <c r="A586" s="87" t="s">
        <v>740</v>
      </c>
      <c r="B586" s="86">
        <v>0</v>
      </c>
      <c r="C586" s="86">
        <v>0</v>
      </c>
      <c r="D586" s="86">
        <v>-4794</v>
      </c>
      <c r="E586" s="86">
        <v>0</v>
      </c>
      <c r="F586" s="86">
        <v>0</v>
      </c>
      <c r="G586" s="86">
        <v>0</v>
      </c>
      <c r="H586" s="86">
        <v>0</v>
      </c>
      <c r="I586" s="86">
        <v>0</v>
      </c>
      <c r="J586" s="86">
        <v>0</v>
      </c>
      <c r="K586" s="86">
        <v>0</v>
      </c>
      <c r="L586" s="86">
        <v>0</v>
      </c>
      <c r="M586" s="86">
        <v>0</v>
      </c>
      <c r="N586" s="86">
        <v>0</v>
      </c>
    </row>
    <row r="587" spans="1:16" x14ac:dyDescent="0.2">
      <c r="A587" s="87" t="s">
        <v>741</v>
      </c>
      <c r="B587" s="86">
        <v>0</v>
      </c>
      <c r="C587" s="86">
        <v>0</v>
      </c>
      <c r="D587" s="86">
        <v>0</v>
      </c>
      <c r="E587" s="86">
        <v>0</v>
      </c>
      <c r="F587" s="86">
        <v>0</v>
      </c>
      <c r="G587" s="86">
        <v>0</v>
      </c>
      <c r="H587" s="86">
        <v>0</v>
      </c>
      <c r="I587" s="86">
        <v>0</v>
      </c>
      <c r="J587" s="86">
        <v>0</v>
      </c>
      <c r="K587" s="86">
        <v>0</v>
      </c>
      <c r="L587" s="86">
        <v>0</v>
      </c>
      <c r="M587" s="86">
        <v>0</v>
      </c>
      <c r="N587" s="86">
        <v>0</v>
      </c>
    </row>
    <row r="588" spans="1:16" x14ac:dyDescent="0.2">
      <c r="A588" s="87" t="s">
        <v>742</v>
      </c>
      <c r="B588" s="86">
        <v>940</v>
      </c>
      <c r="C588" s="86">
        <v>940</v>
      </c>
      <c r="D588" s="86">
        <v>940</v>
      </c>
      <c r="E588" s="86">
        <v>940</v>
      </c>
      <c r="F588" s="86">
        <v>940</v>
      </c>
      <c r="G588" s="86">
        <v>940</v>
      </c>
      <c r="H588" s="86">
        <v>940</v>
      </c>
      <c r="I588" s="86">
        <v>940</v>
      </c>
      <c r="J588" s="86">
        <v>940</v>
      </c>
      <c r="K588" s="86">
        <v>-859996</v>
      </c>
      <c r="L588" s="86">
        <v>940</v>
      </c>
      <c r="M588" s="86">
        <v>0</v>
      </c>
      <c r="N588" s="86">
        <v>0</v>
      </c>
    </row>
    <row r="589" spans="1:16" x14ac:dyDescent="0.2">
      <c r="A589" s="102" t="s">
        <v>743</v>
      </c>
      <c r="B589" s="103">
        <v>209439388.96000001</v>
      </c>
      <c r="C589" s="103">
        <v>186358127.38999999</v>
      </c>
      <c r="D589" s="103">
        <v>188754453.44</v>
      </c>
      <c r="E589" s="103">
        <v>192579254.87</v>
      </c>
      <c r="F589" s="103">
        <v>196074412.33000001</v>
      </c>
      <c r="G589" s="103">
        <v>198871479.78</v>
      </c>
      <c r="H589" s="103">
        <v>195609757.59</v>
      </c>
      <c r="I589" s="103">
        <v>192697235.19999999</v>
      </c>
      <c r="J589" s="103">
        <v>189315883.13</v>
      </c>
      <c r="K589" s="103">
        <v>352517910.94</v>
      </c>
      <c r="L589" s="103">
        <v>510799277.44</v>
      </c>
      <c r="M589" s="103">
        <v>572338323.12</v>
      </c>
      <c r="N589" s="103">
        <v>602420110.64999998</v>
      </c>
      <c r="O589" s="98">
        <f>AVERAGE(B589:N589)</f>
        <v>291367354.9876923</v>
      </c>
      <c r="P589" s="105" t="str">
        <f>MID($A589,10,3)</f>
        <v>186</v>
      </c>
    </row>
    <row r="590" spans="1:16" x14ac:dyDescent="0.2">
      <c r="A590" s="87" t="s">
        <v>744</v>
      </c>
      <c r="P590" s="99" t="str">
        <f>MID($A590,10,3)</f>
        <v/>
      </c>
    </row>
    <row r="591" spans="1:16" x14ac:dyDescent="0.2">
      <c r="A591" s="85" t="s">
        <v>745</v>
      </c>
    </row>
    <row r="592" spans="1:16" x14ac:dyDescent="0.2">
      <c r="A592" s="87" t="s">
        <v>746</v>
      </c>
      <c r="B592" s="86">
        <v>5935257.21</v>
      </c>
      <c r="C592" s="86">
        <v>5935257.21</v>
      </c>
      <c r="D592" s="86">
        <v>5935257.21</v>
      </c>
      <c r="E592" s="86">
        <v>5725392.25</v>
      </c>
      <c r="F592" s="86">
        <v>5655437.2599999998</v>
      </c>
      <c r="G592" s="86">
        <v>5585482.2699999996</v>
      </c>
      <c r="H592" s="86">
        <v>5515527.2800000003</v>
      </c>
      <c r="I592" s="86">
        <v>5445572.29</v>
      </c>
      <c r="J592" s="86">
        <v>5375617.2999999998</v>
      </c>
      <c r="K592" s="86">
        <v>5305662.3099999996</v>
      </c>
      <c r="L592" s="86">
        <v>5235707.32</v>
      </c>
      <c r="M592" s="86">
        <v>5165752.33</v>
      </c>
      <c r="N592" s="86">
        <v>5095797.34</v>
      </c>
    </row>
    <row r="593" spans="1:16" x14ac:dyDescent="0.2">
      <c r="A593" s="102" t="s">
        <v>747</v>
      </c>
      <c r="B593" s="103">
        <v>5935257.21</v>
      </c>
      <c r="C593" s="103">
        <v>5935257.21</v>
      </c>
      <c r="D593" s="103">
        <v>5935257.21</v>
      </c>
      <c r="E593" s="103">
        <v>5725392.25</v>
      </c>
      <c r="F593" s="103">
        <v>5655437.2599999998</v>
      </c>
      <c r="G593" s="103">
        <v>5585482.2699999996</v>
      </c>
      <c r="H593" s="103">
        <v>5515527.2800000003</v>
      </c>
      <c r="I593" s="103">
        <v>5445572.29</v>
      </c>
      <c r="J593" s="103">
        <v>5375617.2999999998</v>
      </c>
      <c r="K593" s="103">
        <v>5305662.3099999996</v>
      </c>
      <c r="L593" s="103">
        <v>5235707.32</v>
      </c>
      <c r="M593" s="103">
        <v>5165752.33</v>
      </c>
      <c r="N593" s="103">
        <v>5095797.34</v>
      </c>
      <c r="O593" s="98">
        <f>AVERAGE(B593:N593)</f>
        <v>5531670.7369230771</v>
      </c>
      <c r="P593" s="105" t="str">
        <f>MID($A593,10,3)</f>
        <v>189</v>
      </c>
    </row>
    <row r="594" spans="1:16" x14ac:dyDescent="0.2">
      <c r="A594" s="87" t="s">
        <v>748</v>
      </c>
      <c r="P594" s="99" t="str">
        <f>MID($A594,10,3)</f>
        <v/>
      </c>
    </row>
    <row r="595" spans="1:16" x14ac:dyDescent="0.2">
      <c r="A595" s="87" t="s">
        <v>749</v>
      </c>
    </row>
    <row r="596" spans="1:16" x14ac:dyDescent="0.2">
      <c r="A596" s="85" t="s">
        <v>750</v>
      </c>
    </row>
    <row r="597" spans="1:16" x14ac:dyDescent="0.2">
      <c r="A597" s="87" t="s">
        <v>751</v>
      </c>
      <c r="B597" s="86">
        <v>722971869</v>
      </c>
      <c r="C597" s="86">
        <v>722971869</v>
      </c>
      <c r="D597" s="86">
        <v>722971869</v>
      </c>
      <c r="E597" s="86">
        <v>708667075.48000002</v>
      </c>
      <c r="F597" s="86">
        <v>708667075.48000002</v>
      </c>
      <c r="G597" s="86">
        <v>708667075.48000002</v>
      </c>
      <c r="H597" s="86">
        <v>764689411.41999996</v>
      </c>
      <c r="I597" s="86">
        <v>764689411.41999996</v>
      </c>
      <c r="J597" s="86">
        <v>764689411.41999996</v>
      </c>
      <c r="K597" s="86">
        <v>718462990.40999997</v>
      </c>
      <c r="L597" s="86">
        <v>718462990.40999997</v>
      </c>
      <c r="M597" s="86">
        <v>720793333.88999999</v>
      </c>
      <c r="N597" s="86">
        <v>709668716.83000004</v>
      </c>
      <c r="O597" s="101">
        <f>AVERAGE(B597:N597)</f>
        <v>727413315.32615387</v>
      </c>
    </row>
    <row r="598" spans="1:16" x14ac:dyDescent="0.2">
      <c r="A598" s="87" t="s">
        <v>752</v>
      </c>
      <c r="B598" s="86">
        <v>130335033.70999999</v>
      </c>
      <c r="C598" s="86">
        <v>130335033.70999999</v>
      </c>
      <c r="D598" s="86">
        <v>130335033.70999999</v>
      </c>
      <c r="E598" s="86">
        <v>126304881.48999999</v>
      </c>
      <c r="F598" s="86">
        <v>126304881.48999999</v>
      </c>
      <c r="G598" s="86">
        <v>126304881.48999999</v>
      </c>
      <c r="H598" s="86">
        <v>134948717.78999999</v>
      </c>
      <c r="I598" s="86">
        <v>134948717.78999999</v>
      </c>
      <c r="J598" s="86">
        <v>134948717.78999999</v>
      </c>
      <c r="K598" s="86">
        <v>126486694.75</v>
      </c>
      <c r="L598" s="86">
        <v>126486694.75</v>
      </c>
      <c r="M598" s="86">
        <v>126465862.54000001</v>
      </c>
      <c r="N598" s="86">
        <v>123847441.809999</v>
      </c>
      <c r="O598" s="101">
        <f>AVERAGE(B598:N598)</f>
        <v>129080968.67846146</v>
      </c>
    </row>
    <row r="599" spans="1:16" x14ac:dyDescent="0.2">
      <c r="A599" s="87" t="s">
        <v>753</v>
      </c>
      <c r="B599" s="86">
        <v>0</v>
      </c>
      <c r="C599" s="86">
        <v>0</v>
      </c>
      <c r="D599" s="86">
        <v>0</v>
      </c>
      <c r="E599" s="86">
        <v>0</v>
      </c>
      <c r="F599" s="86">
        <v>0</v>
      </c>
      <c r="G599" s="86">
        <v>0</v>
      </c>
      <c r="H599" s="86">
        <v>0</v>
      </c>
      <c r="I599" s="86">
        <v>0</v>
      </c>
      <c r="J599" s="86">
        <v>0</v>
      </c>
      <c r="K599" s="86">
        <v>0</v>
      </c>
      <c r="L599" s="86">
        <v>0</v>
      </c>
      <c r="M599" s="86">
        <v>0</v>
      </c>
      <c r="N599" s="86">
        <v>0</v>
      </c>
      <c r="O599" s="97">
        <f>AVERAGE(B599:N599)</f>
        <v>0</v>
      </c>
      <c r="P599" s="99"/>
    </row>
    <row r="600" spans="1:16" x14ac:dyDescent="0.2">
      <c r="A600" s="87" t="s">
        <v>754</v>
      </c>
      <c r="B600" s="86">
        <v>0</v>
      </c>
      <c r="C600" s="86">
        <v>0</v>
      </c>
      <c r="D600" s="86">
        <v>0</v>
      </c>
      <c r="E600" s="86">
        <v>0</v>
      </c>
      <c r="F600" s="86">
        <v>0</v>
      </c>
      <c r="G600" s="86">
        <v>0</v>
      </c>
      <c r="H600" s="86">
        <v>0</v>
      </c>
      <c r="I600" s="86">
        <v>0</v>
      </c>
      <c r="J600" s="86">
        <v>0</v>
      </c>
      <c r="K600" s="86">
        <v>0</v>
      </c>
      <c r="L600" s="86">
        <v>0</v>
      </c>
      <c r="M600" s="86">
        <v>0</v>
      </c>
      <c r="N600" s="86">
        <v>0</v>
      </c>
    </row>
    <row r="601" spans="1:16" x14ac:dyDescent="0.2">
      <c r="A601" s="87" t="s">
        <v>755</v>
      </c>
      <c r="B601" s="86">
        <v>0</v>
      </c>
      <c r="C601" s="86">
        <v>0</v>
      </c>
      <c r="D601" s="86">
        <v>0</v>
      </c>
      <c r="E601" s="86">
        <v>0</v>
      </c>
      <c r="F601" s="86">
        <v>0</v>
      </c>
      <c r="G601" s="86">
        <v>0</v>
      </c>
      <c r="H601" s="86">
        <v>0</v>
      </c>
      <c r="I601" s="86">
        <v>0</v>
      </c>
      <c r="J601" s="86">
        <v>0</v>
      </c>
      <c r="K601" s="86">
        <v>0</v>
      </c>
      <c r="L601" s="86">
        <v>0</v>
      </c>
      <c r="M601" s="86">
        <v>0</v>
      </c>
      <c r="N601" s="86">
        <v>0</v>
      </c>
    </row>
    <row r="602" spans="1:16" x14ac:dyDescent="0.2">
      <c r="A602" s="87" t="s">
        <v>756</v>
      </c>
      <c r="B602" s="86">
        <v>-3844313.55</v>
      </c>
      <c r="C602" s="86">
        <v>-3844313.55</v>
      </c>
      <c r="D602" s="86">
        <v>-3844313.55</v>
      </c>
      <c r="E602" s="86">
        <v>-3844313.55</v>
      </c>
      <c r="F602" s="86">
        <v>-3844313.55</v>
      </c>
      <c r="G602" s="86">
        <v>-3844313.55</v>
      </c>
      <c r="H602" s="86">
        <v>-3844313.55</v>
      </c>
      <c r="I602" s="86">
        <v>-3844313.55</v>
      </c>
      <c r="J602" s="86">
        <v>-3844313.55</v>
      </c>
      <c r="K602" s="86">
        <v>-5348295.32</v>
      </c>
      <c r="L602" s="86">
        <v>-5348295.32</v>
      </c>
      <c r="M602" s="86">
        <v>-5348295.32</v>
      </c>
      <c r="N602" s="86">
        <v>-5348295.32</v>
      </c>
      <c r="O602" s="101">
        <f t="shared" ref="O602:O609" si="17">AVERAGE(B602:N602)</f>
        <v>-4307077.1715384619</v>
      </c>
    </row>
    <row r="603" spans="1:16" x14ac:dyDescent="0.2">
      <c r="A603" s="87" t="s">
        <v>757</v>
      </c>
      <c r="B603" s="86">
        <v>-947083.56</v>
      </c>
      <c r="C603" s="86">
        <v>-947083.56</v>
      </c>
      <c r="D603" s="86">
        <v>-947083.56</v>
      </c>
      <c r="E603" s="86">
        <v>-545998.65</v>
      </c>
      <c r="F603" s="86">
        <v>-545998.65</v>
      </c>
      <c r="G603" s="86">
        <v>-545998.65</v>
      </c>
      <c r="H603" s="86">
        <v>-255408.71</v>
      </c>
      <c r="I603" s="86">
        <v>-255408.71</v>
      </c>
      <c r="J603" s="86">
        <v>-255408.71</v>
      </c>
      <c r="K603" s="86">
        <v>-16761.900000000001</v>
      </c>
      <c r="L603" s="86">
        <v>-16761.900000000001</v>
      </c>
      <c r="M603" s="86">
        <v>-2086.0300000000002</v>
      </c>
      <c r="N603" s="86">
        <v>-1844745.18</v>
      </c>
      <c r="O603" s="101">
        <f t="shared" si="17"/>
        <v>-548140.59769230778</v>
      </c>
    </row>
    <row r="604" spans="1:16" x14ac:dyDescent="0.2">
      <c r="A604" s="87" t="s">
        <v>758</v>
      </c>
      <c r="B604" s="86">
        <v>-262482.21000000002</v>
      </c>
      <c r="C604" s="86">
        <v>-262482.21000000002</v>
      </c>
      <c r="D604" s="86">
        <v>-262482.21000000002</v>
      </c>
      <c r="E604" s="86">
        <v>-151322.37</v>
      </c>
      <c r="F604" s="86">
        <v>-151322.37</v>
      </c>
      <c r="G604" s="86">
        <v>-151322.37</v>
      </c>
      <c r="H604" s="86">
        <v>-70785.98</v>
      </c>
      <c r="I604" s="86">
        <v>-70785.98</v>
      </c>
      <c r="J604" s="86">
        <v>-70785.98</v>
      </c>
      <c r="K604" s="86">
        <v>-4645.5200000000004</v>
      </c>
      <c r="L604" s="86">
        <v>-4645.5200000000004</v>
      </c>
      <c r="M604" s="86">
        <v>-578.13</v>
      </c>
      <c r="N604" s="86">
        <v>-511267.24</v>
      </c>
      <c r="O604" s="101">
        <f t="shared" si="17"/>
        <v>-151916.00692307693</v>
      </c>
    </row>
    <row r="605" spans="1:16" x14ac:dyDescent="0.2">
      <c r="A605" s="87" t="s">
        <v>759</v>
      </c>
      <c r="B605" s="86">
        <v>-0.99</v>
      </c>
      <c r="C605" s="86">
        <v>-0.99</v>
      </c>
      <c r="D605" s="86">
        <v>-0.99</v>
      </c>
      <c r="E605" s="86">
        <v>-0.99</v>
      </c>
      <c r="F605" s="86">
        <v>-0.99</v>
      </c>
      <c r="G605" s="86">
        <v>-0.99</v>
      </c>
      <c r="H605" s="86">
        <v>-0.99</v>
      </c>
      <c r="I605" s="86">
        <v>-0.99</v>
      </c>
      <c r="J605" s="86">
        <v>-0.99</v>
      </c>
      <c r="K605" s="86">
        <v>-0.99</v>
      </c>
      <c r="L605" s="86">
        <v>-0.99</v>
      </c>
      <c r="M605" s="86">
        <v>-0.99</v>
      </c>
      <c r="N605" s="86">
        <v>73994043.010000005</v>
      </c>
      <c r="O605" s="101">
        <f t="shared" si="17"/>
        <v>5691848.5484615397</v>
      </c>
    </row>
    <row r="606" spans="1:16" x14ac:dyDescent="0.2">
      <c r="A606" s="87" t="s">
        <v>760</v>
      </c>
      <c r="B606" s="86">
        <v>54017701.219999999</v>
      </c>
      <c r="C606" s="86">
        <v>54017701.219999999</v>
      </c>
      <c r="D606" s="86">
        <v>54017701.219999999</v>
      </c>
      <c r="E606" s="86">
        <v>54017701.219999999</v>
      </c>
      <c r="F606" s="86">
        <v>54017701.219999999</v>
      </c>
      <c r="G606" s="86">
        <v>54017701.219999999</v>
      </c>
      <c r="H606" s="86">
        <v>54017701.219999999</v>
      </c>
      <c r="I606" s="86">
        <v>54017701.219999999</v>
      </c>
      <c r="J606" s="86">
        <v>54017701.219999999</v>
      </c>
      <c r="K606" s="86">
        <v>56529067.280000001</v>
      </c>
      <c r="L606" s="86">
        <v>56529067.280000001</v>
      </c>
      <c r="M606" s="86">
        <v>61128616.329999998</v>
      </c>
      <c r="N606" s="86">
        <v>77140922.719999999</v>
      </c>
      <c r="O606" s="101">
        <f t="shared" si="17"/>
        <v>56729768.045384631</v>
      </c>
    </row>
    <row r="607" spans="1:16" x14ac:dyDescent="0.2">
      <c r="A607" s="87" t="s">
        <v>761</v>
      </c>
      <c r="B607" s="86">
        <v>0</v>
      </c>
      <c r="C607" s="86">
        <v>0</v>
      </c>
      <c r="D607" s="86">
        <v>0</v>
      </c>
      <c r="E607" s="86">
        <v>0</v>
      </c>
      <c r="F607" s="86">
        <v>0</v>
      </c>
      <c r="G607" s="86">
        <v>0</v>
      </c>
      <c r="H607" s="86">
        <v>0</v>
      </c>
      <c r="I607" s="86">
        <v>0</v>
      </c>
      <c r="J607" s="86">
        <v>0</v>
      </c>
      <c r="K607" s="86">
        <v>0</v>
      </c>
      <c r="L607" s="86">
        <v>0</v>
      </c>
      <c r="M607" s="86">
        <v>0</v>
      </c>
      <c r="N607" s="86">
        <v>0</v>
      </c>
      <c r="O607" s="101">
        <f t="shared" si="17"/>
        <v>0</v>
      </c>
    </row>
    <row r="608" spans="1:16" x14ac:dyDescent="0.2">
      <c r="A608" s="87" t="s">
        <v>762</v>
      </c>
      <c r="B608" s="86">
        <v>0</v>
      </c>
      <c r="C608" s="86">
        <v>0</v>
      </c>
      <c r="D608" s="86">
        <v>0</v>
      </c>
      <c r="E608" s="86">
        <v>0</v>
      </c>
      <c r="F608" s="86">
        <v>0</v>
      </c>
      <c r="G608" s="86">
        <v>0</v>
      </c>
      <c r="H608" s="86">
        <v>0</v>
      </c>
      <c r="I608" s="86">
        <v>0</v>
      </c>
      <c r="J608" s="86">
        <v>0</v>
      </c>
      <c r="K608" s="86">
        <v>0</v>
      </c>
      <c r="L608" s="86">
        <v>0</v>
      </c>
      <c r="M608" s="86">
        <v>0</v>
      </c>
      <c r="N608" s="86">
        <v>0</v>
      </c>
      <c r="O608" s="101">
        <f t="shared" si="17"/>
        <v>0</v>
      </c>
    </row>
    <row r="609" spans="1:16" x14ac:dyDescent="0.2">
      <c r="A609" s="102" t="s">
        <v>763</v>
      </c>
      <c r="B609" s="103">
        <v>902270723.62</v>
      </c>
      <c r="C609" s="103">
        <v>902270723.62</v>
      </c>
      <c r="D609" s="103">
        <v>902270723.62</v>
      </c>
      <c r="E609" s="103">
        <v>884448022.63</v>
      </c>
      <c r="F609" s="103">
        <v>884448022.63</v>
      </c>
      <c r="G609" s="103">
        <v>884448022.63</v>
      </c>
      <c r="H609" s="103">
        <v>949485321.20000005</v>
      </c>
      <c r="I609" s="103">
        <v>949485321.20000005</v>
      </c>
      <c r="J609" s="103">
        <v>949485321.20000005</v>
      </c>
      <c r="K609" s="103">
        <v>896109048.71000004</v>
      </c>
      <c r="L609" s="103">
        <v>896109048.71000004</v>
      </c>
      <c r="M609" s="103">
        <v>903036852.28999996</v>
      </c>
      <c r="N609" s="103">
        <v>976946816.63</v>
      </c>
      <c r="O609" s="98">
        <f t="shared" si="17"/>
        <v>913908766.82230771</v>
      </c>
      <c r="P609" s="105" t="str">
        <f>MID($A609,10,3)</f>
        <v>190</v>
      </c>
    </row>
    <row r="610" spans="1:16" x14ac:dyDescent="0.2">
      <c r="A610" s="87" t="s">
        <v>764</v>
      </c>
    </row>
    <row r="611" spans="1:16" x14ac:dyDescent="0.2">
      <c r="A611" s="108" t="s">
        <v>765</v>
      </c>
      <c r="B611" s="109">
        <v>23115398705.659901</v>
      </c>
      <c r="C611" s="109">
        <v>23336427812.669899</v>
      </c>
      <c r="D611" s="109">
        <v>23423094347.560001</v>
      </c>
      <c r="E611" s="109">
        <v>23472506534.240002</v>
      </c>
      <c r="F611" s="109">
        <v>23804128229.099899</v>
      </c>
      <c r="G611" s="109">
        <v>24071648624.789902</v>
      </c>
      <c r="H611" s="109">
        <v>24299035426.790001</v>
      </c>
      <c r="I611" s="109">
        <v>24548813782.039902</v>
      </c>
      <c r="J611" s="109">
        <v>24877966049.919998</v>
      </c>
      <c r="K611" s="109">
        <v>25243012379.849899</v>
      </c>
      <c r="L611" s="109">
        <v>25528475302.389999</v>
      </c>
      <c r="M611" s="109">
        <v>25837867047.91</v>
      </c>
      <c r="N611" s="109">
        <v>26165936762</v>
      </c>
      <c r="O611" s="110">
        <f>AVERAGE(B611:N611)</f>
        <v>24440331615.763027</v>
      </c>
      <c r="P611" s="104"/>
    </row>
    <row r="612" spans="1:16" x14ac:dyDescent="0.2">
      <c r="A612" s="87" t="s">
        <v>766</v>
      </c>
      <c r="O612" s="101"/>
    </row>
    <row r="613" spans="1:16" x14ac:dyDescent="0.2">
      <c r="A613" s="87" t="s">
        <v>767</v>
      </c>
    </row>
    <row r="614" spans="1:16" x14ac:dyDescent="0.2">
      <c r="A614" s="85" t="s">
        <v>768</v>
      </c>
      <c r="O614" s="101"/>
    </row>
    <row r="615" spans="1:16" x14ac:dyDescent="0.2">
      <c r="A615" s="87" t="s">
        <v>769</v>
      </c>
      <c r="O615" s="101"/>
    </row>
    <row r="616" spans="1:16" x14ac:dyDescent="0.2">
      <c r="A616" s="85" t="s">
        <v>770</v>
      </c>
      <c r="O616" s="101"/>
    </row>
    <row r="617" spans="1:16" x14ac:dyDescent="0.2">
      <c r="A617" s="87" t="s">
        <v>771</v>
      </c>
      <c r="B617" s="86">
        <v>0</v>
      </c>
      <c r="C617" s="86">
        <v>0</v>
      </c>
      <c r="D617" s="86">
        <v>0</v>
      </c>
      <c r="E617" s="86">
        <v>0</v>
      </c>
      <c r="F617" s="86">
        <v>0</v>
      </c>
      <c r="G617" s="86">
        <v>0</v>
      </c>
      <c r="H617" s="86">
        <v>0</v>
      </c>
      <c r="I617" s="86">
        <v>0</v>
      </c>
      <c r="J617" s="86">
        <v>0</v>
      </c>
      <c r="K617" s="86">
        <v>0</v>
      </c>
      <c r="L617" s="86">
        <v>0</v>
      </c>
      <c r="M617" s="86">
        <v>0</v>
      </c>
      <c r="N617" s="86">
        <v>0</v>
      </c>
      <c r="O617" s="101">
        <f>AVERAGE(B617:N617)</f>
        <v>0</v>
      </c>
    </row>
    <row r="618" spans="1:16" x14ac:dyDescent="0.2">
      <c r="A618" s="102" t="s">
        <v>772</v>
      </c>
      <c r="B618" s="103">
        <v>0</v>
      </c>
      <c r="C618" s="103">
        <v>0</v>
      </c>
      <c r="D618" s="103">
        <v>0</v>
      </c>
      <c r="E618" s="103">
        <v>0</v>
      </c>
      <c r="F618" s="103">
        <v>0</v>
      </c>
      <c r="G618" s="103">
        <v>0</v>
      </c>
      <c r="H618" s="103">
        <v>0</v>
      </c>
      <c r="I618" s="103">
        <v>0</v>
      </c>
      <c r="J618" s="103">
        <v>0</v>
      </c>
      <c r="K618" s="103">
        <v>0</v>
      </c>
      <c r="L618" s="103">
        <v>0</v>
      </c>
      <c r="M618" s="103">
        <v>0</v>
      </c>
      <c r="N618" s="103">
        <v>0</v>
      </c>
      <c r="O618" s="104">
        <f>AVERAGE(B618:N618)</f>
        <v>0</v>
      </c>
      <c r="P618" s="105" t="str">
        <f>MID($A618,10,3)</f>
        <v>201</v>
      </c>
    </row>
    <row r="619" spans="1:16" x14ac:dyDescent="0.2">
      <c r="A619" s="87" t="s">
        <v>773</v>
      </c>
    </row>
    <row r="620" spans="1:16" x14ac:dyDescent="0.2">
      <c r="A620" s="85" t="s">
        <v>774</v>
      </c>
    </row>
    <row r="621" spans="1:16" x14ac:dyDescent="0.2">
      <c r="A621" s="87" t="s">
        <v>775</v>
      </c>
      <c r="B621" s="86">
        <v>0</v>
      </c>
      <c r="C621" s="86">
        <v>0</v>
      </c>
      <c r="D621" s="86">
        <v>0</v>
      </c>
      <c r="E621" s="86">
        <v>0</v>
      </c>
      <c r="F621" s="86">
        <v>0</v>
      </c>
      <c r="G621" s="86">
        <v>0</v>
      </c>
      <c r="H621" s="86">
        <v>0</v>
      </c>
      <c r="I621" s="86">
        <v>0</v>
      </c>
      <c r="J621" s="86">
        <v>0</v>
      </c>
      <c r="K621" s="86">
        <v>0</v>
      </c>
      <c r="L621" s="86">
        <v>0</v>
      </c>
      <c r="M621" s="86">
        <v>0</v>
      </c>
      <c r="N621" s="86">
        <v>0</v>
      </c>
      <c r="O621" s="101">
        <f>AVERAGE(B621:N621)</f>
        <v>0</v>
      </c>
    </row>
    <row r="622" spans="1:16" x14ac:dyDescent="0.2">
      <c r="A622" s="102" t="s">
        <v>776</v>
      </c>
      <c r="B622" s="103">
        <v>0</v>
      </c>
      <c r="C622" s="103">
        <v>0</v>
      </c>
      <c r="D622" s="103">
        <v>0</v>
      </c>
      <c r="E622" s="103">
        <v>0</v>
      </c>
      <c r="F622" s="103">
        <v>0</v>
      </c>
      <c r="G622" s="103">
        <v>0</v>
      </c>
      <c r="H622" s="103">
        <v>0</v>
      </c>
      <c r="I622" s="103">
        <v>0</v>
      </c>
      <c r="J622" s="103">
        <v>0</v>
      </c>
      <c r="K622" s="103">
        <v>0</v>
      </c>
      <c r="L622" s="103">
        <v>0</v>
      </c>
      <c r="M622" s="103">
        <v>0</v>
      </c>
      <c r="N622" s="103">
        <v>0</v>
      </c>
      <c r="O622" s="104">
        <f>AVERAGE(B622:N622)</f>
        <v>0</v>
      </c>
      <c r="P622" s="105" t="str">
        <f>MID($A622,10,3)</f>
        <v>204</v>
      </c>
    </row>
    <row r="623" spans="1:16" x14ac:dyDescent="0.2">
      <c r="A623" s="85" t="s">
        <v>777</v>
      </c>
      <c r="O623" s="101"/>
    </row>
    <row r="624" spans="1:16" x14ac:dyDescent="0.2">
      <c r="A624" s="85" t="s">
        <v>778</v>
      </c>
      <c r="O624" s="101"/>
    </row>
    <row r="625" spans="1:16" x14ac:dyDescent="0.2">
      <c r="A625" s="87" t="s">
        <v>779</v>
      </c>
      <c r="B625" s="86">
        <v>0</v>
      </c>
      <c r="C625" s="86">
        <v>0</v>
      </c>
      <c r="D625" s="86">
        <v>0</v>
      </c>
      <c r="E625" s="86">
        <v>0</v>
      </c>
      <c r="F625" s="86">
        <v>0</v>
      </c>
      <c r="G625" s="86">
        <v>0</v>
      </c>
      <c r="H625" s="86">
        <v>0</v>
      </c>
      <c r="I625" s="86">
        <v>0</v>
      </c>
      <c r="J625" s="86">
        <v>0</v>
      </c>
      <c r="K625" s="86">
        <v>0</v>
      </c>
      <c r="L625" s="86">
        <v>0</v>
      </c>
      <c r="M625" s="86">
        <v>0</v>
      </c>
      <c r="N625" s="86">
        <v>0</v>
      </c>
      <c r="O625" s="101">
        <f>AVERAGE(B625:N625)</f>
        <v>0</v>
      </c>
    </row>
    <row r="626" spans="1:16" x14ac:dyDescent="0.2">
      <c r="A626" s="87" t="s">
        <v>780</v>
      </c>
      <c r="B626" s="86">
        <v>0</v>
      </c>
      <c r="C626" s="86">
        <v>0</v>
      </c>
      <c r="D626" s="86">
        <v>0</v>
      </c>
      <c r="E626" s="86">
        <v>0</v>
      </c>
      <c r="F626" s="86">
        <v>0</v>
      </c>
      <c r="G626" s="86">
        <v>0</v>
      </c>
      <c r="H626" s="86">
        <v>0</v>
      </c>
      <c r="I626" s="86">
        <v>0</v>
      </c>
      <c r="J626" s="86">
        <v>0</v>
      </c>
      <c r="K626" s="86">
        <v>0</v>
      </c>
      <c r="L626" s="86">
        <v>0</v>
      </c>
      <c r="M626" s="86">
        <v>0</v>
      </c>
      <c r="N626" s="86">
        <v>0</v>
      </c>
      <c r="O626" s="101">
        <f>AVERAGE(B626:N626)</f>
        <v>0</v>
      </c>
    </row>
    <row r="627" spans="1:16" x14ac:dyDescent="0.2">
      <c r="A627" s="102" t="s">
        <v>781</v>
      </c>
      <c r="B627" s="103">
        <v>0</v>
      </c>
      <c r="C627" s="103">
        <v>0</v>
      </c>
      <c r="D627" s="103">
        <v>0</v>
      </c>
      <c r="E627" s="103">
        <v>0</v>
      </c>
      <c r="F627" s="103">
        <v>0</v>
      </c>
      <c r="G627" s="103">
        <v>0</v>
      </c>
      <c r="H627" s="103">
        <v>0</v>
      </c>
      <c r="I627" s="103">
        <v>0</v>
      </c>
      <c r="J627" s="103">
        <v>0</v>
      </c>
      <c r="K627" s="103">
        <v>0</v>
      </c>
      <c r="L627" s="103">
        <v>0</v>
      </c>
      <c r="M627" s="103">
        <v>0</v>
      </c>
      <c r="N627" s="103">
        <v>0</v>
      </c>
      <c r="O627" s="104">
        <f>AVERAGE(B627:N627)</f>
        <v>0</v>
      </c>
      <c r="P627" s="105" t="str">
        <f>MID($A627,10,3)</f>
        <v>207</v>
      </c>
    </row>
    <row r="628" spans="1:16" x14ac:dyDescent="0.2">
      <c r="A628" s="87" t="s">
        <v>782</v>
      </c>
      <c r="O628" s="101"/>
    </row>
    <row r="629" spans="1:16" x14ac:dyDescent="0.2">
      <c r="A629" s="85" t="s">
        <v>783</v>
      </c>
      <c r="O629" s="101"/>
    </row>
    <row r="630" spans="1:16" x14ac:dyDescent="0.2">
      <c r="A630" s="87" t="s">
        <v>784</v>
      </c>
      <c r="B630" s="86">
        <v>-1765290115.8900001</v>
      </c>
      <c r="C630" s="86">
        <v>-1765290115.8900001</v>
      </c>
      <c r="D630" s="86">
        <v>-1765290115.8900001</v>
      </c>
      <c r="E630" s="86">
        <v>-1765290115.8900001</v>
      </c>
      <c r="F630" s="86">
        <v>-1765290115.8900001</v>
      </c>
      <c r="G630" s="86">
        <v>-1765290115.8900001</v>
      </c>
      <c r="H630" s="86">
        <v>-1765290115.8900001</v>
      </c>
      <c r="I630" s="86">
        <v>-1765290115.8900001</v>
      </c>
      <c r="J630" s="86">
        <v>-1765290115.8900001</v>
      </c>
      <c r="K630" s="86">
        <v>-1765290115.8900001</v>
      </c>
      <c r="L630" s="86">
        <v>-1765290115.8900001</v>
      </c>
      <c r="M630" s="86">
        <v>-1590290115.8900001</v>
      </c>
      <c r="N630" s="86">
        <v>-1590290115.8900001</v>
      </c>
      <c r="O630" s="101">
        <f>AVERAGE(B630:N630)</f>
        <v>-1738367038.9669228</v>
      </c>
    </row>
    <row r="631" spans="1:16" x14ac:dyDescent="0.2">
      <c r="A631" s="87" t="s">
        <v>785</v>
      </c>
      <c r="B631" s="86">
        <v>0</v>
      </c>
      <c r="C631" s="86">
        <v>0</v>
      </c>
      <c r="D631" s="86">
        <v>0</v>
      </c>
      <c r="E631" s="86">
        <v>0</v>
      </c>
      <c r="F631" s="86">
        <v>0</v>
      </c>
      <c r="G631" s="86">
        <v>0</v>
      </c>
      <c r="H631" s="86">
        <v>0</v>
      </c>
      <c r="I631" s="86">
        <v>0</v>
      </c>
      <c r="J631" s="86">
        <v>0</v>
      </c>
      <c r="K631" s="86">
        <v>0</v>
      </c>
      <c r="L631" s="86">
        <v>0</v>
      </c>
      <c r="M631" s="86">
        <v>0</v>
      </c>
      <c r="N631" s="86">
        <v>0</v>
      </c>
      <c r="O631" s="101">
        <f>AVERAGE(B631:N631)</f>
        <v>0</v>
      </c>
    </row>
    <row r="632" spans="1:16" x14ac:dyDescent="0.2">
      <c r="A632" s="87" t="s">
        <v>786</v>
      </c>
      <c r="B632" s="86">
        <v>0</v>
      </c>
      <c r="C632" s="86">
        <v>0</v>
      </c>
      <c r="D632" s="86">
        <v>0</v>
      </c>
      <c r="E632" s="86">
        <v>0</v>
      </c>
      <c r="F632" s="86">
        <v>0</v>
      </c>
      <c r="G632" s="86">
        <v>0</v>
      </c>
      <c r="H632" s="86">
        <v>0</v>
      </c>
      <c r="I632" s="86">
        <v>0</v>
      </c>
      <c r="J632" s="86">
        <v>0</v>
      </c>
      <c r="K632" s="86">
        <v>0</v>
      </c>
      <c r="L632" s="86">
        <v>0</v>
      </c>
      <c r="M632" s="86">
        <v>0</v>
      </c>
      <c r="N632" s="86">
        <v>0</v>
      </c>
      <c r="O632" s="97">
        <f>AVERAGE(B632:N632)</f>
        <v>0</v>
      </c>
      <c r="P632" s="99"/>
    </row>
    <row r="633" spans="1:16" x14ac:dyDescent="0.2">
      <c r="A633" s="87" t="s">
        <v>787</v>
      </c>
      <c r="B633" s="86">
        <v>0</v>
      </c>
      <c r="C633" s="86">
        <v>0</v>
      </c>
      <c r="D633" s="86">
        <v>0</v>
      </c>
      <c r="E633" s="86">
        <v>0</v>
      </c>
      <c r="F633" s="86">
        <v>0</v>
      </c>
      <c r="G633" s="86">
        <v>0</v>
      </c>
      <c r="H633" s="86">
        <v>0</v>
      </c>
      <c r="I633" s="86">
        <v>0</v>
      </c>
      <c r="J633" s="86">
        <v>0</v>
      </c>
      <c r="K633" s="86">
        <v>0</v>
      </c>
      <c r="L633" s="86">
        <v>0</v>
      </c>
      <c r="M633" s="86">
        <v>0</v>
      </c>
      <c r="N633" s="86">
        <v>0</v>
      </c>
    </row>
    <row r="634" spans="1:16" x14ac:dyDescent="0.2">
      <c r="A634" s="87" t="s">
        <v>788</v>
      </c>
      <c r="B634" s="86">
        <v>0</v>
      </c>
      <c r="C634" s="86">
        <v>0</v>
      </c>
      <c r="D634" s="86">
        <v>0</v>
      </c>
      <c r="E634" s="86">
        <v>0</v>
      </c>
      <c r="F634" s="86">
        <v>0</v>
      </c>
      <c r="G634" s="86">
        <v>0</v>
      </c>
      <c r="H634" s="86">
        <v>0</v>
      </c>
      <c r="I634" s="86">
        <v>0</v>
      </c>
      <c r="J634" s="86">
        <v>0</v>
      </c>
      <c r="K634" s="86">
        <v>0</v>
      </c>
      <c r="L634" s="86">
        <v>0</v>
      </c>
      <c r="M634" s="86">
        <v>0</v>
      </c>
      <c r="N634" s="86">
        <v>0</v>
      </c>
    </row>
    <row r="635" spans="1:16" x14ac:dyDescent="0.2">
      <c r="A635" s="87" t="s">
        <v>789</v>
      </c>
      <c r="B635" s="86">
        <v>-419213.02</v>
      </c>
      <c r="C635" s="86">
        <v>-419213.02</v>
      </c>
      <c r="D635" s="86">
        <v>-419213.02</v>
      </c>
      <c r="E635" s="86">
        <v>-419213.02</v>
      </c>
      <c r="F635" s="86">
        <v>-419213.02</v>
      </c>
      <c r="G635" s="86">
        <v>-419213.02</v>
      </c>
      <c r="H635" s="86">
        <v>-419213.02</v>
      </c>
      <c r="I635" s="86">
        <v>-419213.02</v>
      </c>
      <c r="J635" s="86">
        <v>-419213.02</v>
      </c>
      <c r="K635" s="86">
        <v>-419213.02</v>
      </c>
      <c r="L635" s="86">
        <v>-419213.02</v>
      </c>
      <c r="M635" s="86">
        <v>-419213.02</v>
      </c>
      <c r="N635" s="86">
        <v>-419213.02</v>
      </c>
      <c r="O635" s="101">
        <f>AVERAGE(B635:N635)</f>
        <v>-419213.01999999996</v>
      </c>
    </row>
    <row r="636" spans="1:16" x14ac:dyDescent="0.2">
      <c r="A636" s="87" t="s">
        <v>790</v>
      </c>
      <c r="B636" s="86">
        <v>-326031.84000000003</v>
      </c>
      <c r="C636" s="86">
        <v>-326031.84000000003</v>
      </c>
      <c r="D636" s="86">
        <v>-326031.84000000003</v>
      </c>
      <c r="E636" s="86">
        <v>-326031.84000000003</v>
      </c>
      <c r="F636" s="86">
        <v>-326031.84000000003</v>
      </c>
      <c r="G636" s="86">
        <v>-326031.84000000003</v>
      </c>
      <c r="H636" s="86">
        <v>-326031.84000000003</v>
      </c>
      <c r="I636" s="86">
        <v>-326031.84000000003</v>
      </c>
      <c r="J636" s="86">
        <v>-326031.84000000003</v>
      </c>
      <c r="K636" s="86">
        <v>-326031.84000000003</v>
      </c>
      <c r="L636" s="86">
        <v>-326031.84000000003</v>
      </c>
      <c r="M636" s="86">
        <v>-326031.84000000003</v>
      </c>
      <c r="N636" s="86">
        <v>-326031.84000000003</v>
      </c>
      <c r="O636" s="101">
        <f>AVERAGE(B636:N636)</f>
        <v>-326031.83999999997</v>
      </c>
    </row>
    <row r="637" spans="1:16" x14ac:dyDescent="0.2">
      <c r="A637" s="102" t="s">
        <v>791</v>
      </c>
      <c r="B637" s="103">
        <v>-1766035360.75</v>
      </c>
      <c r="C637" s="103">
        <v>-1766035360.75</v>
      </c>
      <c r="D637" s="103">
        <v>-1766035360.75</v>
      </c>
      <c r="E637" s="103">
        <v>-1766035360.75</v>
      </c>
      <c r="F637" s="103">
        <v>-1766035360.75</v>
      </c>
      <c r="G637" s="103">
        <v>-1766035360.75</v>
      </c>
      <c r="H637" s="103">
        <v>-1766035360.75</v>
      </c>
      <c r="I637" s="103">
        <v>-1766035360.75</v>
      </c>
      <c r="J637" s="103">
        <v>-1766035360.75</v>
      </c>
      <c r="K637" s="103">
        <v>-1766035360.75</v>
      </c>
      <c r="L637" s="103">
        <v>-1766035360.75</v>
      </c>
      <c r="M637" s="103">
        <v>-1591035360.75</v>
      </c>
      <c r="N637" s="103">
        <v>-1591035360.75</v>
      </c>
      <c r="O637" s="98">
        <f>AVERAGE(B637:N637)</f>
        <v>-1739112283.8269231</v>
      </c>
      <c r="P637" s="105" t="str">
        <f>MID($A637,10,3)</f>
        <v>211</v>
      </c>
    </row>
    <row r="638" spans="1:16" x14ac:dyDescent="0.2">
      <c r="A638" s="87" t="s">
        <v>792</v>
      </c>
      <c r="O638" s="101"/>
    </row>
    <row r="639" spans="1:16" s="114" customFormat="1" x14ac:dyDescent="0.2">
      <c r="A639" s="113" t="s">
        <v>793</v>
      </c>
      <c r="B639" s="114">
        <v>-186790</v>
      </c>
      <c r="C639" s="114">
        <v>-186790</v>
      </c>
      <c r="D639" s="114">
        <v>-186790</v>
      </c>
      <c r="E639" s="114">
        <v>-186790</v>
      </c>
      <c r="F639" s="114">
        <v>-186790</v>
      </c>
      <c r="G639" s="114">
        <v>-186790</v>
      </c>
      <c r="H639" s="114">
        <v>-186790</v>
      </c>
      <c r="I639" s="114">
        <v>-186790</v>
      </c>
      <c r="J639" s="114">
        <v>-186790</v>
      </c>
      <c r="K639" s="114">
        <v>-186790</v>
      </c>
      <c r="L639" s="114">
        <v>-186790</v>
      </c>
      <c r="M639" s="114">
        <v>-186790</v>
      </c>
      <c r="N639" s="114">
        <v>-186790</v>
      </c>
      <c r="O639" s="115">
        <f>AVERAGE(B639:N639)</f>
        <v>-186790</v>
      </c>
      <c r="P639" s="116"/>
    </row>
    <row r="640" spans="1:16" x14ac:dyDescent="0.2">
      <c r="A640" s="88" t="s">
        <v>794</v>
      </c>
      <c r="B640" s="86">
        <v>0</v>
      </c>
      <c r="C640" s="86">
        <v>0</v>
      </c>
      <c r="D640" s="86">
        <v>0</v>
      </c>
      <c r="E640" s="86">
        <v>0</v>
      </c>
      <c r="F640" s="86">
        <v>0</v>
      </c>
      <c r="G640" s="86">
        <v>0</v>
      </c>
      <c r="H640" s="86">
        <v>0</v>
      </c>
      <c r="I640" s="86">
        <v>0</v>
      </c>
      <c r="J640" s="86">
        <v>0</v>
      </c>
      <c r="K640" s="86">
        <v>0</v>
      </c>
      <c r="L640" s="86">
        <v>0</v>
      </c>
      <c r="M640" s="86">
        <v>0</v>
      </c>
      <c r="N640" s="86">
        <v>0</v>
      </c>
      <c r="O640" s="101">
        <f>AVERAGE(B640:N640)</f>
        <v>0</v>
      </c>
    </row>
    <row r="641" spans="1:16" x14ac:dyDescent="0.2">
      <c r="A641" s="88" t="s">
        <v>795</v>
      </c>
      <c r="B641" s="86">
        <v>0</v>
      </c>
      <c r="C641" s="86">
        <v>0</v>
      </c>
      <c r="D641" s="86">
        <v>0</v>
      </c>
      <c r="E641" s="86">
        <v>0</v>
      </c>
      <c r="F641" s="86">
        <v>0</v>
      </c>
      <c r="G641" s="86">
        <v>0</v>
      </c>
      <c r="H641" s="86">
        <v>0</v>
      </c>
      <c r="I641" s="86">
        <v>0</v>
      </c>
      <c r="J641" s="86">
        <v>0</v>
      </c>
      <c r="K641" s="86">
        <v>0</v>
      </c>
      <c r="L641" s="86">
        <v>0</v>
      </c>
      <c r="M641" s="86">
        <v>0</v>
      </c>
      <c r="N641" s="86">
        <v>0</v>
      </c>
      <c r="O641" s="101">
        <f>AVERAGE(B641:N641)</f>
        <v>0</v>
      </c>
    </row>
    <row r="642" spans="1:16" x14ac:dyDescent="0.2">
      <c r="A642" s="85" t="s">
        <v>796</v>
      </c>
      <c r="O642" s="101"/>
    </row>
    <row r="643" spans="1:16" x14ac:dyDescent="0.2">
      <c r="A643" s="87" t="s">
        <v>797</v>
      </c>
      <c r="B643" s="86">
        <v>-6525521592.8699999</v>
      </c>
      <c r="C643" s="86">
        <v>-6629974489.2199898</v>
      </c>
      <c r="D643" s="86">
        <v>-6654187810.3100004</v>
      </c>
      <c r="E643" s="86">
        <v>-6698821450.4499903</v>
      </c>
      <c r="F643" s="86">
        <v>-6761998798.5799904</v>
      </c>
      <c r="G643" s="86">
        <v>-6839599346.79</v>
      </c>
      <c r="H643" s="86">
        <v>-6955374620.3899899</v>
      </c>
      <c r="I643" s="86">
        <v>-7056261611.7199898</v>
      </c>
      <c r="J643" s="86">
        <v>-7189167886.4499903</v>
      </c>
      <c r="K643" s="86">
        <v>-7268329356.1699896</v>
      </c>
      <c r="L643" s="86">
        <v>-7338555496.3699903</v>
      </c>
      <c r="M643" s="86">
        <v>-7379138708.25</v>
      </c>
      <c r="N643" s="86">
        <v>-7434293834.0600004</v>
      </c>
      <c r="O643" s="101">
        <f t="shared" ref="O643:O649" si="18">AVERAGE(B643:N643)</f>
        <v>-6979325000.1253796</v>
      </c>
    </row>
    <row r="644" spans="1:16" x14ac:dyDescent="0.2">
      <c r="A644" s="87" t="s">
        <v>798</v>
      </c>
      <c r="B644" s="86">
        <v>0</v>
      </c>
      <c r="C644" s="86">
        <v>0</v>
      </c>
      <c r="D644" s="86">
        <v>0</v>
      </c>
      <c r="E644" s="86">
        <v>0</v>
      </c>
      <c r="F644" s="86">
        <v>0</v>
      </c>
      <c r="G644" s="86">
        <v>0</v>
      </c>
      <c r="H644" s="86">
        <v>0</v>
      </c>
      <c r="I644" s="86">
        <v>0</v>
      </c>
      <c r="J644" s="86">
        <v>0</v>
      </c>
      <c r="K644" s="86">
        <v>0</v>
      </c>
      <c r="L644" s="86">
        <v>0</v>
      </c>
      <c r="M644" s="86">
        <v>0</v>
      </c>
      <c r="N644" s="86">
        <v>0</v>
      </c>
      <c r="O644" s="101">
        <f t="shared" si="18"/>
        <v>0</v>
      </c>
    </row>
    <row r="645" spans="1:16" x14ac:dyDescent="0.2">
      <c r="A645" s="87" t="s">
        <v>799</v>
      </c>
      <c r="B645" s="86">
        <v>736991</v>
      </c>
      <c r="C645" s="86">
        <v>736991</v>
      </c>
      <c r="D645" s="86">
        <v>736991</v>
      </c>
      <c r="E645" s="86">
        <v>736991</v>
      </c>
      <c r="F645" s="86">
        <v>736991</v>
      </c>
      <c r="G645" s="86">
        <v>736991</v>
      </c>
      <c r="H645" s="86">
        <v>736991</v>
      </c>
      <c r="I645" s="86">
        <v>736991</v>
      </c>
      <c r="J645" s="86">
        <v>736991</v>
      </c>
      <c r="K645" s="86">
        <v>736991</v>
      </c>
      <c r="L645" s="86">
        <v>736991</v>
      </c>
      <c r="M645" s="86">
        <v>736991</v>
      </c>
      <c r="N645" s="86">
        <v>736991</v>
      </c>
      <c r="O645" s="101">
        <f t="shared" si="18"/>
        <v>736991</v>
      </c>
    </row>
    <row r="646" spans="1:16" x14ac:dyDescent="0.2">
      <c r="A646" s="87" t="s">
        <v>800</v>
      </c>
      <c r="B646" s="86">
        <v>-393711.89999848098</v>
      </c>
      <c r="C646" s="86">
        <v>-226299.899998935</v>
      </c>
      <c r="D646" s="86">
        <v>-226299.899998935</v>
      </c>
      <c r="E646" s="86">
        <v>-226299.74999919001</v>
      </c>
      <c r="F646" s="86">
        <v>-226299.74999919001</v>
      </c>
      <c r="G646" s="86">
        <v>-226299.74999919001</v>
      </c>
      <c r="H646" s="86">
        <v>-226299.899998935</v>
      </c>
      <c r="I646" s="86">
        <v>-226299.899998935</v>
      </c>
      <c r="J646" s="86">
        <v>-226299.899998935</v>
      </c>
      <c r="K646" s="86">
        <v>-226299.899998935</v>
      </c>
      <c r="L646" s="86">
        <v>-226299.899998935</v>
      </c>
      <c r="M646" s="86">
        <v>-226299.899998935</v>
      </c>
      <c r="N646" s="86">
        <v>-226299.899998935</v>
      </c>
      <c r="O646" s="101">
        <f t="shared" si="18"/>
        <v>-239177.71153742043</v>
      </c>
    </row>
    <row r="647" spans="1:16" x14ac:dyDescent="0.2">
      <c r="A647" s="87" t="s">
        <v>801</v>
      </c>
      <c r="B647" s="86">
        <v>145724992.03</v>
      </c>
      <c r="C647" s="86">
        <v>222598832.22999999</v>
      </c>
      <c r="D647" s="86">
        <v>299215476.08999997</v>
      </c>
      <c r="E647" s="86">
        <v>240340654.75999999</v>
      </c>
      <c r="F647" s="86">
        <v>157559534.58000001</v>
      </c>
      <c r="G647" s="86">
        <v>91311059.620000005</v>
      </c>
      <c r="H647" s="86">
        <v>224501118</v>
      </c>
      <c r="I647" s="86">
        <v>277373267.93000001</v>
      </c>
      <c r="J647" s="86">
        <v>159017618.47999999</v>
      </c>
      <c r="K647" s="86">
        <v>261857094.56</v>
      </c>
      <c r="L647" s="86">
        <v>183981779.34</v>
      </c>
      <c r="M647" s="86">
        <v>313390353.93000001</v>
      </c>
      <c r="N647" s="86">
        <v>215889267.34</v>
      </c>
      <c r="O647" s="101">
        <f t="shared" si="18"/>
        <v>214827772.99153847</v>
      </c>
    </row>
    <row r="648" spans="1:16" x14ac:dyDescent="0.2">
      <c r="A648" s="87" t="s">
        <v>802</v>
      </c>
      <c r="B648" s="86">
        <v>-145724992.02999899</v>
      </c>
      <c r="C648" s="86">
        <v>-222598832.219998</v>
      </c>
      <c r="D648" s="86">
        <v>-299215476.08999699</v>
      </c>
      <c r="E648" s="86">
        <v>-240340654.74999699</v>
      </c>
      <c r="F648" s="86">
        <v>-157559534.57000101</v>
      </c>
      <c r="G648" s="86">
        <v>-91311059.609998897</v>
      </c>
      <c r="H648" s="86">
        <v>-224501117.99000099</v>
      </c>
      <c r="I648" s="86">
        <v>-277373267.92000097</v>
      </c>
      <c r="J648" s="86">
        <v>-159017618.46999699</v>
      </c>
      <c r="K648" s="86">
        <v>-261857094.55000201</v>
      </c>
      <c r="L648" s="86">
        <v>-183981779.32999399</v>
      </c>
      <c r="M648" s="86">
        <v>-313390353.919999</v>
      </c>
      <c r="N648" s="86">
        <v>-215889267.33000299</v>
      </c>
      <c r="O648" s="101">
        <f t="shared" si="18"/>
        <v>-214827772.98307598</v>
      </c>
    </row>
    <row r="649" spans="1:16" x14ac:dyDescent="0.2">
      <c r="A649" s="102" t="s">
        <v>803</v>
      </c>
      <c r="B649" s="103">
        <f t="shared" ref="B649:N649" si="19">SUM(B639:B648)</f>
        <v>-6525365103.7699976</v>
      </c>
      <c r="C649" s="103">
        <f t="shared" si="19"/>
        <v>-6629650588.1099873</v>
      </c>
      <c r="D649" s="103">
        <f t="shared" si="19"/>
        <v>-6653863909.2099962</v>
      </c>
      <c r="E649" s="103">
        <f t="shared" si="19"/>
        <v>-6698497549.1899862</v>
      </c>
      <c r="F649" s="103">
        <f t="shared" si="19"/>
        <v>-6761674897.3199902</v>
      </c>
      <c r="G649" s="103">
        <f t="shared" si="19"/>
        <v>-6839275445.5299978</v>
      </c>
      <c r="H649" s="103">
        <f t="shared" si="19"/>
        <v>-6955050719.2799892</v>
      </c>
      <c r="I649" s="103">
        <f t="shared" si="19"/>
        <v>-7055937710.6099892</v>
      </c>
      <c r="J649" s="103">
        <f t="shared" si="19"/>
        <v>-7188843985.3399868</v>
      </c>
      <c r="K649" s="103">
        <f t="shared" si="19"/>
        <v>-7268005455.0599899</v>
      </c>
      <c r="L649" s="103">
        <f t="shared" si="19"/>
        <v>-7338231595.2599831</v>
      </c>
      <c r="M649" s="103">
        <f t="shared" si="19"/>
        <v>-7378814807.1399975</v>
      </c>
      <c r="N649" s="103">
        <f t="shared" si="19"/>
        <v>-7433969932.9500017</v>
      </c>
      <c r="O649" s="98">
        <f t="shared" si="18"/>
        <v>-6979013976.828454</v>
      </c>
      <c r="P649" s="105" t="str">
        <f>MID($A649,10,3)</f>
        <v>216</v>
      </c>
    </row>
    <row r="650" spans="1:16" x14ac:dyDescent="0.2">
      <c r="A650" s="87" t="s">
        <v>804</v>
      </c>
      <c r="O650" s="101"/>
    </row>
    <row r="651" spans="1:16" x14ac:dyDescent="0.2">
      <c r="A651" s="85" t="s">
        <v>805</v>
      </c>
      <c r="O651" s="101"/>
    </row>
    <row r="652" spans="1:16" x14ac:dyDescent="0.2">
      <c r="A652" s="87" t="s">
        <v>806</v>
      </c>
      <c r="B652" s="86">
        <v>0</v>
      </c>
      <c r="C652" s="86">
        <v>0</v>
      </c>
      <c r="D652" s="86">
        <v>0</v>
      </c>
      <c r="E652" s="86">
        <v>0</v>
      </c>
      <c r="F652" s="86">
        <v>0</v>
      </c>
      <c r="G652" s="86">
        <v>0</v>
      </c>
      <c r="H652" s="86">
        <v>0</v>
      </c>
      <c r="I652" s="86">
        <v>0</v>
      </c>
      <c r="J652" s="86">
        <v>0</v>
      </c>
      <c r="K652" s="86">
        <v>0</v>
      </c>
      <c r="L652" s="86">
        <v>0</v>
      </c>
      <c r="M652" s="86">
        <v>0</v>
      </c>
      <c r="N652" s="86">
        <v>0</v>
      </c>
      <c r="O652" s="101"/>
    </row>
    <row r="653" spans="1:16" x14ac:dyDescent="0.2">
      <c r="A653" s="87" t="s">
        <v>807</v>
      </c>
      <c r="B653" s="86">
        <v>0</v>
      </c>
      <c r="C653" s="86">
        <v>0</v>
      </c>
      <c r="D653" s="86">
        <v>0</v>
      </c>
      <c r="E653" s="86">
        <v>0</v>
      </c>
      <c r="F653" s="86">
        <v>0</v>
      </c>
      <c r="G653" s="86">
        <v>0</v>
      </c>
      <c r="H653" s="86">
        <v>0</v>
      </c>
      <c r="I653" s="86">
        <v>0</v>
      </c>
      <c r="J653" s="86">
        <v>0</v>
      </c>
      <c r="K653" s="86">
        <v>0</v>
      </c>
      <c r="L653" s="86">
        <v>0</v>
      </c>
      <c r="M653" s="86">
        <v>0</v>
      </c>
      <c r="N653" s="86">
        <v>0</v>
      </c>
      <c r="O653" s="101"/>
    </row>
    <row r="654" spans="1:16" x14ac:dyDescent="0.2">
      <c r="A654" s="87" t="s">
        <v>808</v>
      </c>
      <c r="B654" s="86">
        <v>0</v>
      </c>
      <c r="C654" s="86">
        <v>0</v>
      </c>
      <c r="D654" s="86">
        <v>0</v>
      </c>
      <c r="E654" s="86">
        <v>0</v>
      </c>
      <c r="F654" s="86">
        <v>0</v>
      </c>
      <c r="G654" s="86">
        <v>0</v>
      </c>
      <c r="H654" s="86">
        <v>0</v>
      </c>
      <c r="I654" s="86">
        <v>0</v>
      </c>
      <c r="J654" s="86">
        <v>0</v>
      </c>
      <c r="K654" s="86">
        <v>0</v>
      </c>
      <c r="L654" s="86">
        <v>0</v>
      </c>
      <c r="M654" s="86">
        <v>0</v>
      </c>
      <c r="N654" s="86">
        <v>0</v>
      </c>
      <c r="O654" s="101">
        <f>AVERAGE(B654:N654)</f>
        <v>0</v>
      </c>
    </row>
    <row r="655" spans="1:16" x14ac:dyDescent="0.2">
      <c r="A655" s="87" t="s">
        <v>809</v>
      </c>
      <c r="B655" s="86">
        <v>0</v>
      </c>
      <c r="C655" s="86">
        <v>0</v>
      </c>
      <c r="D655" s="86">
        <v>0</v>
      </c>
      <c r="E655" s="86">
        <v>0</v>
      </c>
      <c r="F655" s="86">
        <v>0</v>
      </c>
      <c r="G655" s="86">
        <v>0</v>
      </c>
      <c r="H655" s="86">
        <v>0</v>
      </c>
      <c r="I655" s="86">
        <v>0</v>
      </c>
      <c r="J655" s="86">
        <v>0</v>
      </c>
      <c r="K655" s="86">
        <v>0</v>
      </c>
      <c r="L655" s="86">
        <v>0</v>
      </c>
      <c r="M655" s="86">
        <v>0</v>
      </c>
      <c r="N655" s="86">
        <v>0</v>
      </c>
      <c r="O655" s="101">
        <f>AVERAGE(B655:N655)</f>
        <v>0</v>
      </c>
    </row>
    <row r="656" spans="1:16" x14ac:dyDescent="0.2">
      <c r="A656" s="87" t="s">
        <v>810</v>
      </c>
      <c r="B656" s="86">
        <v>0</v>
      </c>
      <c r="C656" s="86">
        <v>0</v>
      </c>
      <c r="D656" s="86">
        <v>0</v>
      </c>
      <c r="E656" s="86">
        <v>0</v>
      </c>
      <c r="F656" s="86">
        <v>0</v>
      </c>
      <c r="G656" s="86">
        <v>0</v>
      </c>
      <c r="H656" s="86">
        <v>0</v>
      </c>
      <c r="I656" s="86">
        <v>0</v>
      </c>
      <c r="J656" s="86">
        <v>0</v>
      </c>
      <c r="K656" s="86">
        <v>0</v>
      </c>
      <c r="L656" s="86">
        <v>0</v>
      </c>
      <c r="M656" s="86">
        <v>0</v>
      </c>
      <c r="N656" s="86">
        <v>0</v>
      </c>
      <c r="O656" s="97">
        <f>AVERAGE(B656:N656)</f>
        <v>0</v>
      </c>
      <c r="P656" s="99"/>
    </row>
    <row r="657" spans="1:16" x14ac:dyDescent="0.2">
      <c r="A657" s="87" t="s">
        <v>811</v>
      </c>
      <c r="B657" s="86">
        <v>0</v>
      </c>
      <c r="C657" s="86">
        <v>0</v>
      </c>
      <c r="D657" s="86">
        <v>0</v>
      </c>
      <c r="E657" s="86">
        <v>0</v>
      </c>
      <c r="F657" s="86">
        <v>0</v>
      </c>
      <c r="G657" s="86">
        <v>0</v>
      </c>
      <c r="H657" s="86">
        <v>0</v>
      </c>
      <c r="I657" s="86">
        <v>0</v>
      </c>
      <c r="J657" s="86">
        <v>0</v>
      </c>
      <c r="K657" s="86">
        <v>0</v>
      </c>
      <c r="L657" s="86">
        <v>0</v>
      </c>
      <c r="M657" s="86">
        <v>0</v>
      </c>
      <c r="N657" s="86">
        <v>0</v>
      </c>
    </row>
    <row r="658" spans="1:16" x14ac:dyDescent="0.2">
      <c r="A658" s="87" t="s">
        <v>812</v>
      </c>
      <c r="B658" s="86">
        <v>0</v>
      </c>
      <c r="C658" s="86">
        <v>0</v>
      </c>
      <c r="D658" s="86">
        <v>0</v>
      </c>
      <c r="E658" s="86">
        <v>0</v>
      </c>
      <c r="F658" s="86">
        <v>0</v>
      </c>
      <c r="G658" s="86">
        <v>0</v>
      </c>
      <c r="H658" s="86">
        <v>0</v>
      </c>
      <c r="I658" s="86">
        <v>0</v>
      </c>
      <c r="J658" s="86">
        <v>0</v>
      </c>
      <c r="K658" s="86">
        <v>0</v>
      </c>
      <c r="L658" s="86">
        <v>0</v>
      </c>
      <c r="M658" s="86">
        <v>0</v>
      </c>
      <c r="N658" s="86">
        <v>0</v>
      </c>
    </row>
    <row r="659" spans="1:16" x14ac:dyDescent="0.2">
      <c r="A659" s="87" t="s">
        <v>813</v>
      </c>
      <c r="B659" s="86">
        <v>-641602</v>
      </c>
      <c r="C659" s="86">
        <v>-641602</v>
      </c>
      <c r="D659" s="86">
        <v>-641602</v>
      </c>
      <c r="E659" s="86">
        <v>-641602</v>
      </c>
      <c r="F659" s="86">
        <v>-641602</v>
      </c>
      <c r="G659" s="86">
        <v>-641602</v>
      </c>
      <c r="H659" s="86">
        <v>-641602</v>
      </c>
      <c r="I659" s="86">
        <v>-641602</v>
      </c>
      <c r="J659" s="86">
        <v>-641602</v>
      </c>
      <c r="K659" s="86">
        <v>-641602</v>
      </c>
      <c r="L659" s="86">
        <v>-641602</v>
      </c>
      <c r="M659" s="86">
        <v>-641602</v>
      </c>
      <c r="N659" s="86">
        <v>-641602</v>
      </c>
      <c r="O659" s="101">
        <f>AVERAGE(B659:N659)</f>
        <v>-641602</v>
      </c>
    </row>
    <row r="660" spans="1:16" x14ac:dyDescent="0.2">
      <c r="A660" s="87" t="s">
        <v>814</v>
      </c>
      <c r="B660" s="86">
        <v>0</v>
      </c>
      <c r="C660" s="86">
        <v>0</v>
      </c>
      <c r="D660" s="86">
        <v>0</v>
      </c>
      <c r="E660" s="86">
        <v>0</v>
      </c>
      <c r="F660" s="86">
        <v>0</v>
      </c>
      <c r="G660" s="86">
        <v>0</v>
      </c>
      <c r="H660" s="86">
        <v>0</v>
      </c>
      <c r="I660" s="86">
        <v>0</v>
      </c>
      <c r="J660" s="86">
        <v>0</v>
      </c>
      <c r="K660" s="86">
        <v>0</v>
      </c>
      <c r="L660" s="86">
        <v>0</v>
      </c>
      <c r="M660" s="86">
        <v>0</v>
      </c>
      <c r="N660" s="86">
        <v>0</v>
      </c>
      <c r="O660" s="101">
        <f>AVERAGE(B660:N660)</f>
        <v>0</v>
      </c>
    </row>
    <row r="661" spans="1:16" x14ac:dyDescent="0.2">
      <c r="A661" s="87" t="s">
        <v>815</v>
      </c>
      <c r="B661" s="86">
        <v>0</v>
      </c>
      <c r="C661" s="86">
        <v>0</v>
      </c>
      <c r="D661" s="86">
        <v>0</v>
      </c>
      <c r="E661" s="86">
        <v>0</v>
      </c>
      <c r="F661" s="86">
        <v>0</v>
      </c>
      <c r="G661" s="86">
        <v>0</v>
      </c>
      <c r="H661" s="86">
        <v>0</v>
      </c>
      <c r="I661" s="86">
        <v>0</v>
      </c>
      <c r="J661" s="86">
        <v>0</v>
      </c>
      <c r="K661" s="86">
        <v>0</v>
      </c>
      <c r="L661" s="86">
        <v>0</v>
      </c>
      <c r="M661" s="86">
        <v>0</v>
      </c>
      <c r="N661" s="86">
        <v>0</v>
      </c>
      <c r="O661" s="101">
        <f>AVERAGE(B661:N661)</f>
        <v>0</v>
      </c>
    </row>
    <row r="662" spans="1:16" x14ac:dyDescent="0.2">
      <c r="A662" s="87" t="s">
        <v>816</v>
      </c>
      <c r="B662" s="86">
        <v>-2921234.94</v>
      </c>
      <c r="C662" s="86">
        <v>-2920663</v>
      </c>
      <c r="D662" s="86">
        <v>-2581877.46</v>
      </c>
      <c r="E662" s="86">
        <v>-1412391.27</v>
      </c>
      <c r="F662" s="86">
        <v>-1413107.12</v>
      </c>
      <c r="G662" s="86">
        <v>-1044887.03</v>
      </c>
      <c r="H662" s="86">
        <v>-319220.51</v>
      </c>
      <c r="I662" s="86">
        <v>-319220.51</v>
      </c>
      <c r="J662" s="86">
        <v>-547489.09</v>
      </c>
      <c r="K662" s="86">
        <v>578546.57999999996</v>
      </c>
      <c r="L662" s="86">
        <v>578544.69999999995</v>
      </c>
      <c r="M662" s="86">
        <v>633755.79</v>
      </c>
      <c r="N662" s="86">
        <v>2748575.88</v>
      </c>
      <c r="O662" s="97">
        <f>AVERAGE(B662:N662)</f>
        <v>-687743.69076923083</v>
      </c>
      <c r="P662" s="99"/>
    </row>
    <row r="663" spans="1:16" x14ac:dyDescent="0.2">
      <c r="A663" s="102" t="s">
        <v>817</v>
      </c>
      <c r="B663" s="103">
        <v>-3562836.9399999902</v>
      </c>
      <c r="C663" s="103">
        <v>-3562265</v>
      </c>
      <c r="D663" s="103">
        <v>-3223479.46</v>
      </c>
      <c r="E663" s="103">
        <v>-2053993.27</v>
      </c>
      <c r="F663" s="103">
        <v>-2054709.1199999901</v>
      </c>
      <c r="G663" s="103">
        <v>-1686489.03</v>
      </c>
      <c r="H663" s="103">
        <v>-960822.51</v>
      </c>
      <c r="I663" s="103">
        <v>-960822.51</v>
      </c>
      <c r="J663" s="103">
        <v>-1189091.0899999901</v>
      </c>
      <c r="K663" s="103">
        <v>-63055.42</v>
      </c>
      <c r="L663" s="103">
        <v>-63057.3</v>
      </c>
      <c r="M663" s="103">
        <v>-7846.20999999992</v>
      </c>
      <c r="N663" s="103">
        <v>2106973.88</v>
      </c>
      <c r="O663" s="98">
        <f>AVERAGE(B663:N663)</f>
        <v>-1329345.6907692289</v>
      </c>
      <c r="P663" s="105" t="str">
        <f>MID($A663,10,3)</f>
        <v>219</v>
      </c>
    </row>
    <row r="664" spans="1:16" x14ac:dyDescent="0.2">
      <c r="A664" s="87" t="s">
        <v>818</v>
      </c>
    </row>
    <row r="665" spans="1:16" x14ac:dyDescent="0.2">
      <c r="A665" s="85" t="s">
        <v>819</v>
      </c>
    </row>
    <row r="666" spans="1:16" x14ac:dyDescent="0.2">
      <c r="A666" s="87" t="s">
        <v>820</v>
      </c>
      <c r="B666" s="86">
        <v>0</v>
      </c>
      <c r="C666" s="86">
        <v>0</v>
      </c>
      <c r="D666" s="86">
        <v>0</v>
      </c>
      <c r="E666" s="86">
        <v>0</v>
      </c>
      <c r="F666" s="86">
        <v>0</v>
      </c>
      <c r="G666" s="86">
        <v>0</v>
      </c>
      <c r="H666" s="86">
        <v>0</v>
      </c>
      <c r="I666" s="86">
        <v>0</v>
      </c>
      <c r="J666" s="86">
        <v>0</v>
      </c>
      <c r="K666" s="86">
        <v>0</v>
      </c>
      <c r="L666" s="86">
        <v>0</v>
      </c>
      <c r="M666" s="86">
        <v>0</v>
      </c>
      <c r="N666" s="86">
        <v>0</v>
      </c>
      <c r="O666" s="101">
        <f t="shared" ref="O666:O684" si="20">AVERAGE(B666:N666)</f>
        <v>0</v>
      </c>
    </row>
    <row r="667" spans="1:16" x14ac:dyDescent="0.2">
      <c r="A667" s="87" t="s">
        <v>821</v>
      </c>
      <c r="B667" s="86">
        <v>-650000000</v>
      </c>
      <c r="C667" s="86">
        <v>-650000000</v>
      </c>
      <c r="D667" s="86">
        <v>-650000000</v>
      </c>
      <c r="E667" s="86">
        <v>-650000000</v>
      </c>
      <c r="F667" s="86">
        <v>-650000000</v>
      </c>
      <c r="G667" s="86">
        <v>-650000000</v>
      </c>
      <c r="H667" s="86">
        <v>-650000000</v>
      </c>
      <c r="I667" s="86">
        <v>-650000000</v>
      </c>
      <c r="J667" s="86">
        <v>-650000000</v>
      </c>
      <c r="K667" s="86">
        <v>-650000000</v>
      </c>
      <c r="L667" s="86">
        <v>-650000000</v>
      </c>
      <c r="M667" s="86">
        <v>-650000000</v>
      </c>
      <c r="N667" s="86">
        <v>-650000000</v>
      </c>
      <c r="O667" s="101">
        <f t="shared" si="20"/>
        <v>-650000000</v>
      </c>
    </row>
    <row r="668" spans="1:16" x14ac:dyDescent="0.2">
      <c r="A668" s="87" t="s">
        <v>822</v>
      </c>
      <c r="B668" s="86">
        <v>-500000000</v>
      </c>
      <c r="C668" s="86">
        <v>-500000000</v>
      </c>
      <c r="D668" s="86">
        <v>-500000000</v>
      </c>
      <c r="E668" s="86">
        <v>-500000000</v>
      </c>
      <c r="F668" s="86">
        <v>-500000000</v>
      </c>
      <c r="G668" s="86">
        <v>-500000000</v>
      </c>
      <c r="H668" s="86">
        <v>-500000000</v>
      </c>
      <c r="I668" s="86">
        <v>-500000000</v>
      </c>
      <c r="J668" s="86">
        <v>-500000000</v>
      </c>
      <c r="K668" s="86">
        <v>-500000000</v>
      </c>
      <c r="L668" s="86">
        <v>-500000000</v>
      </c>
      <c r="M668" s="86">
        <v>-500000000</v>
      </c>
      <c r="N668" s="86">
        <v>-500000000</v>
      </c>
      <c r="O668" s="101">
        <f t="shared" si="20"/>
        <v>-500000000</v>
      </c>
    </row>
    <row r="669" spans="1:16" x14ac:dyDescent="0.2">
      <c r="A669" s="87" t="s">
        <v>823</v>
      </c>
      <c r="B669" s="86">
        <v>-600000000</v>
      </c>
      <c r="C669" s="86">
        <v>-600000000</v>
      </c>
      <c r="D669" s="86">
        <v>-600000000</v>
      </c>
      <c r="E669" s="86">
        <v>-600000000</v>
      </c>
      <c r="F669" s="86">
        <v>-600000000</v>
      </c>
      <c r="G669" s="86">
        <v>-600000000</v>
      </c>
      <c r="H669" s="86">
        <v>-600000000</v>
      </c>
      <c r="I669" s="86">
        <v>-600000000</v>
      </c>
      <c r="J669" s="86">
        <v>-600000000</v>
      </c>
      <c r="K669" s="86">
        <v>-600000000</v>
      </c>
      <c r="L669" s="86">
        <v>-600000000</v>
      </c>
      <c r="M669" s="86">
        <v>-600000000</v>
      </c>
      <c r="N669" s="86">
        <v>-600000000</v>
      </c>
      <c r="O669" s="101">
        <f t="shared" si="20"/>
        <v>-600000000</v>
      </c>
    </row>
    <row r="670" spans="1:16" x14ac:dyDescent="0.2">
      <c r="A670" s="87" t="s">
        <v>824</v>
      </c>
      <c r="B670" s="86">
        <v>-400000000</v>
      </c>
      <c r="C670" s="86">
        <v>-400000000</v>
      </c>
      <c r="D670" s="86">
        <v>-400000000</v>
      </c>
      <c r="E670" s="86">
        <v>-400000000</v>
      </c>
      <c r="F670" s="86">
        <v>-400000000</v>
      </c>
      <c r="G670" s="86">
        <v>-400000000</v>
      </c>
      <c r="H670" s="86">
        <v>-400000000</v>
      </c>
      <c r="I670" s="86">
        <v>-400000000</v>
      </c>
      <c r="J670" s="86">
        <v>-400000000</v>
      </c>
      <c r="K670" s="86">
        <v>-400000000</v>
      </c>
      <c r="L670" s="86">
        <v>-400000000</v>
      </c>
      <c r="M670" s="86">
        <v>-400000000</v>
      </c>
      <c r="N670" s="86">
        <v>-400000000</v>
      </c>
      <c r="O670" s="101">
        <f t="shared" si="20"/>
        <v>-400000000</v>
      </c>
    </row>
    <row r="671" spans="1:16" x14ac:dyDescent="0.2">
      <c r="A671" s="87" t="s">
        <v>825</v>
      </c>
      <c r="B671" s="86">
        <v>0</v>
      </c>
      <c r="C671" s="86">
        <v>0</v>
      </c>
      <c r="D671" s="86">
        <v>0</v>
      </c>
      <c r="E671" s="86">
        <v>0</v>
      </c>
      <c r="F671" s="86">
        <v>0</v>
      </c>
      <c r="G671" s="86">
        <v>0</v>
      </c>
      <c r="H671" s="86">
        <v>0</v>
      </c>
      <c r="I671" s="86">
        <v>0</v>
      </c>
      <c r="J671" s="86">
        <v>0</v>
      </c>
      <c r="K671" s="86">
        <v>0</v>
      </c>
      <c r="L671" s="86">
        <v>0</v>
      </c>
      <c r="M671" s="86">
        <v>-500000000</v>
      </c>
      <c r="N671" s="86">
        <v>-500000000</v>
      </c>
      <c r="O671" s="101">
        <f t="shared" si="20"/>
        <v>-76923076.923076928</v>
      </c>
    </row>
    <row r="672" spans="1:16" x14ac:dyDescent="0.2">
      <c r="A672" s="87" t="s">
        <v>826</v>
      </c>
      <c r="B672" s="86">
        <v>-500000000</v>
      </c>
      <c r="C672" s="86">
        <v>-500000000</v>
      </c>
      <c r="D672" s="86">
        <v>-500000000</v>
      </c>
      <c r="E672" s="86">
        <v>-500000000</v>
      </c>
      <c r="F672" s="86">
        <v>-500000000</v>
      </c>
      <c r="G672" s="86">
        <v>-500000000</v>
      </c>
      <c r="H672" s="86">
        <v>-500000000</v>
      </c>
      <c r="I672" s="86">
        <v>-500000000</v>
      </c>
      <c r="J672" s="86">
        <v>-500000000</v>
      </c>
      <c r="K672" s="86">
        <v>-500000000</v>
      </c>
      <c r="L672" s="86">
        <v>-500000000</v>
      </c>
      <c r="M672" s="86">
        <v>-500000000</v>
      </c>
      <c r="N672" s="86">
        <v>-500000000</v>
      </c>
      <c r="O672" s="101">
        <f t="shared" si="20"/>
        <v>-500000000</v>
      </c>
    </row>
    <row r="673" spans="1:16" x14ac:dyDescent="0.2">
      <c r="A673" s="87" t="s">
        <v>827</v>
      </c>
      <c r="B673" s="86">
        <v>-600000000</v>
      </c>
      <c r="C673" s="86">
        <v>-600000000</v>
      </c>
      <c r="D673" s="86">
        <v>-600000000</v>
      </c>
      <c r="E673" s="86">
        <v>-600000000</v>
      </c>
      <c r="F673" s="86">
        <v>-600000000</v>
      </c>
      <c r="G673" s="86">
        <v>-600000000</v>
      </c>
      <c r="H673" s="86">
        <v>-600000000</v>
      </c>
      <c r="I673" s="86">
        <v>-600000000</v>
      </c>
      <c r="J673" s="86">
        <v>-600000000</v>
      </c>
      <c r="K673" s="86">
        <v>-600000000</v>
      </c>
      <c r="L673" s="86">
        <v>-600000000</v>
      </c>
      <c r="M673" s="86">
        <v>-600000000</v>
      </c>
      <c r="N673" s="86">
        <v>-600000000</v>
      </c>
      <c r="O673" s="101">
        <f t="shared" si="20"/>
        <v>-600000000</v>
      </c>
    </row>
    <row r="674" spans="1:16" x14ac:dyDescent="0.2">
      <c r="A674" s="87" t="s">
        <v>828</v>
      </c>
      <c r="B674" s="86">
        <v>0</v>
      </c>
      <c r="C674" s="86">
        <v>0</v>
      </c>
      <c r="D674" s="86">
        <v>0</v>
      </c>
      <c r="E674" s="86">
        <v>0</v>
      </c>
      <c r="F674" s="86">
        <v>0</v>
      </c>
      <c r="G674" s="86">
        <v>0</v>
      </c>
      <c r="H674" s="86">
        <v>0</v>
      </c>
      <c r="I674" s="86">
        <v>0</v>
      </c>
      <c r="J674" s="86">
        <v>0</v>
      </c>
      <c r="K674" s="86">
        <v>0</v>
      </c>
      <c r="L674" s="86">
        <v>0</v>
      </c>
      <c r="M674" s="86">
        <v>0</v>
      </c>
      <c r="N674" s="86">
        <v>0</v>
      </c>
      <c r="O674" s="101">
        <f t="shared" si="20"/>
        <v>0</v>
      </c>
    </row>
    <row r="675" spans="1:16" x14ac:dyDescent="0.2">
      <c r="A675" s="87" t="s">
        <v>829</v>
      </c>
      <c r="B675" s="86">
        <v>-650000000</v>
      </c>
      <c r="C675" s="86">
        <v>-650000000</v>
      </c>
      <c r="D675" s="86">
        <v>-650000000</v>
      </c>
      <c r="E675" s="86">
        <v>-650000000</v>
      </c>
      <c r="F675" s="86">
        <v>-650000000</v>
      </c>
      <c r="G675" s="86">
        <v>-650000000</v>
      </c>
      <c r="H675" s="86">
        <v>-650000000</v>
      </c>
      <c r="I675" s="86">
        <v>-650000000</v>
      </c>
      <c r="J675" s="86">
        <v>-650000000</v>
      </c>
      <c r="K675" s="86">
        <v>-650000000</v>
      </c>
      <c r="L675" s="86">
        <v>-650000000</v>
      </c>
      <c r="M675" s="86">
        <v>-650000000</v>
      </c>
      <c r="N675" s="86">
        <v>-650000000</v>
      </c>
      <c r="O675" s="101">
        <f t="shared" si="20"/>
        <v>-650000000</v>
      </c>
    </row>
    <row r="676" spans="1:16" x14ac:dyDescent="0.2">
      <c r="A676" s="87" t="s">
        <v>830</v>
      </c>
      <c r="B676" s="86">
        <v>-700000000</v>
      </c>
      <c r="C676" s="86">
        <v>-700000000</v>
      </c>
      <c r="D676" s="86">
        <v>-700000000</v>
      </c>
      <c r="E676" s="86">
        <v>-700000000</v>
      </c>
      <c r="F676" s="86">
        <v>-700000000</v>
      </c>
      <c r="G676" s="86">
        <v>-700000000</v>
      </c>
      <c r="H676" s="86">
        <v>-700000000</v>
      </c>
      <c r="I676" s="86">
        <v>-700000000</v>
      </c>
      <c r="J676" s="86">
        <v>-700000000</v>
      </c>
      <c r="K676" s="86">
        <v>-700000000</v>
      </c>
      <c r="L676" s="86">
        <v>-700000000</v>
      </c>
      <c r="M676" s="86">
        <v>-700000000</v>
      </c>
      <c r="N676" s="86">
        <v>-700000000</v>
      </c>
      <c r="O676" s="101">
        <f t="shared" si="20"/>
        <v>-700000000</v>
      </c>
    </row>
    <row r="677" spans="1:16" x14ac:dyDescent="0.2">
      <c r="A677" s="87" t="s">
        <v>831</v>
      </c>
      <c r="B677" s="86">
        <v>0</v>
      </c>
      <c r="C677" s="86">
        <v>0</v>
      </c>
      <c r="D677" s="86">
        <v>0</v>
      </c>
      <c r="E677" s="86">
        <v>0</v>
      </c>
      <c r="F677" s="86">
        <v>0</v>
      </c>
      <c r="G677" s="86">
        <v>0</v>
      </c>
      <c r="H677" s="86">
        <v>0</v>
      </c>
      <c r="I677" s="86">
        <v>0</v>
      </c>
      <c r="J677" s="86">
        <v>0</v>
      </c>
      <c r="K677" s="86">
        <v>0</v>
      </c>
      <c r="L677" s="86">
        <v>0</v>
      </c>
      <c r="M677" s="86">
        <v>0</v>
      </c>
      <c r="N677" s="86">
        <v>0</v>
      </c>
      <c r="O677" s="101">
        <f t="shared" si="20"/>
        <v>0</v>
      </c>
    </row>
    <row r="678" spans="1:16" x14ac:dyDescent="0.2">
      <c r="A678" s="87" t="s">
        <v>832</v>
      </c>
      <c r="B678" s="86">
        <v>0</v>
      </c>
      <c r="C678" s="86">
        <v>0</v>
      </c>
      <c r="D678" s="86">
        <v>0</v>
      </c>
      <c r="E678" s="86">
        <v>0</v>
      </c>
      <c r="F678" s="86">
        <v>0</v>
      </c>
      <c r="G678" s="86">
        <v>0</v>
      </c>
      <c r="H678" s="86">
        <v>0</v>
      </c>
      <c r="I678" s="86">
        <v>0</v>
      </c>
      <c r="J678" s="86">
        <v>0</v>
      </c>
      <c r="K678" s="86">
        <v>0</v>
      </c>
      <c r="L678" s="86">
        <v>0</v>
      </c>
      <c r="M678" s="86">
        <v>0</v>
      </c>
      <c r="N678" s="86">
        <v>0</v>
      </c>
      <c r="O678" s="101">
        <f t="shared" si="20"/>
        <v>0</v>
      </c>
    </row>
    <row r="679" spans="1:16" x14ac:dyDescent="0.2">
      <c r="A679" s="87" t="s">
        <v>833</v>
      </c>
      <c r="B679" s="86">
        <v>0</v>
      </c>
      <c r="C679" s="86">
        <v>0</v>
      </c>
      <c r="D679" s="86">
        <v>0</v>
      </c>
      <c r="E679" s="86">
        <v>0</v>
      </c>
      <c r="F679" s="86">
        <v>0</v>
      </c>
      <c r="G679" s="86">
        <v>0</v>
      </c>
      <c r="H679" s="86">
        <v>0</v>
      </c>
      <c r="I679" s="86">
        <v>0</v>
      </c>
      <c r="J679" s="86">
        <v>0</v>
      </c>
      <c r="K679" s="86">
        <v>0</v>
      </c>
      <c r="L679" s="86">
        <v>0</v>
      </c>
      <c r="M679" s="86">
        <v>0</v>
      </c>
      <c r="N679" s="86">
        <v>0</v>
      </c>
      <c r="O679" s="101">
        <f t="shared" si="20"/>
        <v>0</v>
      </c>
    </row>
    <row r="680" spans="1:16" x14ac:dyDescent="0.2">
      <c r="A680" s="87" t="s">
        <v>834</v>
      </c>
      <c r="B680" s="86">
        <v>0</v>
      </c>
      <c r="C680" s="86">
        <v>0</v>
      </c>
      <c r="D680" s="86">
        <v>0</v>
      </c>
      <c r="E680" s="86">
        <v>0</v>
      </c>
      <c r="F680" s="86">
        <v>0</v>
      </c>
      <c r="G680" s="86">
        <v>0</v>
      </c>
      <c r="H680" s="86">
        <v>0</v>
      </c>
      <c r="I680" s="86">
        <v>0</v>
      </c>
      <c r="J680" s="86">
        <v>0</v>
      </c>
      <c r="K680" s="86">
        <v>0</v>
      </c>
      <c r="L680" s="86">
        <v>0</v>
      </c>
      <c r="M680" s="86">
        <v>0</v>
      </c>
      <c r="N680" s="86">
        <v>0</v>
      </c>
      <c r="O680" s="101">
        <f t="shared" si="20"/>
        <v>0</v>
      </c>
    </row>
    <row r="681" spans="1:16" x14ac:dyDescent="0.2">
      <c r="A681" s="87" t="s">
        <v>835</v>
      </c>
      <c r="B681" s="86">
        <v>0</v>
      </c>
      <c r="C681" s="86">
        <v>0</v>
      </c>
      <c r="D681" s="86">
        <v>0</v>
      </c>
      <c r="E681" s="86">
        <v>0</v>
      </c>
      <c r="F681" s="86">
        <v>0</v>
      </c>
      <c r="G681" s="86">
        <v>0</v>
      </c>
      <c r="H681" s="86">
        <v>0</v>
      </c>
      <c r="I681" s="86">
        <v>0</v>
      </c>
      <c r="J681" s="86">
        <v>0</v>
      </c>
      <c r="K681" s="86">
        <v>0</v>
      </c>
      <c r="L681" s="86">
        <v>0</v>
      </c>
      <c r="M681" s="86">
        <v>0</v>
      </c>
      <c r="N681" s="86">
        <v>0</v>
      </c>
      <c r="O681" s="101">
        <f t="shared" si="20"/>
        <v>0</v>
      </c>
    </row>
    <row r="682" spans="1:16" x14ac:dyDescent="0.2">
      <c r="A682" s="87" t="s">
        <v>836</v>
      </c>
      <c r="B682" s="86">
        <v>-225000000</v>
      </c>
      <c r="C682" s="86">
        <v>-225000000</v>
      </c>
      <c r="D682" s="86">
        <v>-225000000</v>
      </c>
      <c r="E682" s="86">
        <v>-225000000</v>
      </c>
      <c r="F682" s="86">
        <v>-225000000</v>
      </c>
      <c r="G682" s="86">
        <v>-225000000</v>
      </c>
      <c r="H682" s="86">
        <v>-225000000</v>
      </c>
      <c r="I682" s="86">
        <v>-225000000</v>
      </c>
      <c r="J682" s="86">
        <v>-225000000</v>
      </c>
      <c r="K682" s="86">
        <v>-225000000</v>
      </c>
      <c r="L682" s="86">
        <v>-225000000</v>
      </c>
      <c r="M682" s="86">
        <v>-225000000</v>
      </c>
      <c r="N682" s="86">
        <v>-225000000</v>
      </c>
      <c r="O682" s="101">
        <f t="shared" si="20"/>
        <v>-225000000</v>
      </c>
    </row>
    <row r="683" spans="1:16" x14ac:dyDescent="0.2">
      <c r="A683" s="87" t="s">
        <v>837</v>
      </c>
      <c r="B683" s="86">
        <v>0</v>
      </c>
      <c r="C683" s="86">
        <v>0</v>
      </c>
      <c r="D683" s="86">
        <v>0</v>
      </c>
      <c r="E683" s="86">
        <v>0</v>
      </c>
      <c r="F683" s="86">
        <v>0</v>
      </c>
      <c r="G683" s="86">
        <v>0</v>
      </c>
      <c r="H683" s="86">
        <v>0</v>
      </c>
      <c r="I683" s="86">
        <v>0</v>
      </c>
      <c r="J683" s="86">
        <v>0</v>
      </c>
      <c r="K683" s="86">
        <v>0</v>
      </c>
      <c r="L683" s="86">
        <v>0</v>
      </c>
      <c r="M683" s="86">
        <v>0</v>
      </c>
      <c r="N683" s="86">
        <v>0</v>
      </c>
      <c r="O683" s="101">
        <f t="shared" si="20"/>
        <v>0</v>
      </c>
    </row>
    <row r="684" spans="1:16" x14ac:dyDescent="0.2">
      <c r="A684" s="87" t="s">
        <v>838</v>
      </c>
      <c r="B684" s="86">
        <v>-500000000</v>
      </c>
      <c r="C684" s="86">
        <v>-500000000</v>
      </c>
      <c r="D684" s="86">
        <v>-500000000</v>
      </c>
      <c r="E684" s="86">
        <v>-500000000</v>
      </c>
      <c r="F684" s="86">
        <v>-500000000</v>
      </c>
      <c r="G684" s="86">
        <v>-500000000</v>
      </c>
      <c r="H684" s="86">
        <v>-500000000</v>
      </c>
      <c r="I684" s="86">
        <v>-500000000</v>
      </c>
      <c r="J684" s="86">
        <v>-500000000</v>
      </c>
      <c r="K684" s="86">
        <v>-500000000</v>
      </c>
      <c r="L684" s="86">
        <v>-500000000</v>
      </c>
      <c r="M684" s="86">
        <v>-500000000</v>
      </c>
      <c r="N684" s="86">
        <v>-500000000</v>
      </c>
      <c r="O684" s="97">
        <f t="shared" si="20"/>
        <v>-500000000</v>
      </c>
      <c r="P684" s="99"/>
    </row>
    <row r="685" spans="1:16" x14ac:dyDescent="0.2">
      <c r="A685" s="87" t="s">
        <v>839</v>
      </c>
      <c r="B685" s="86">
        <v>0</v>
      </c>
      <c r="C685" s="86">
        <v>0</v>
      </c>
      <c r="D685" s="86">
        <v>0</v>
      </c>
      <c r="E685" s="86">
        <v>0</v>
      </c>
      <c r="F685" s="86">
        <v>0</v>
      </c>
      <c r="G685" s="86">
        <v>0</v>
      </c>
      <c r="H685" s="86">
        <v>0</v>
      </c>
      <c r="I685" s="86">
        <v>0</v>
      </c>
      <c r="J685" s="86">
        <v>0</v>
      </c>
      <c r="K685" s="86">
        <v>0</v>
      </c>
      <c r="L685" s="86">
        <v>0</v>
      </c>
      <c r="M685" s="86">
        <v>0</v>
      </c>
      <c r="N685" s="86">
        <v>0</v>
      </c>
    </row>
    <row r="686" spans="1:16" x14ac:dyDescent="0.2">
      <c r="A686" s="87" t="s">
        <v>840</v>
      </c>
      <c r="B686" s="86">
        <v>0</v>
      </c>
      <c r="C686" s="86">
        <v>0</v>
      </c>
      <c r="D686" s="86">
        <v>0</v>
      </c>
      <c r="E686" s="86">
        <v>0</v>
      </c>
      <c r="F686" s="86">
        <v>0</v>
      </c>
      <c r="G686" s="86">
        <v>0</v>
      </c>
      <c r="H686" s="86">
        <v>0</v>
      </c>
      <c r="I686" s="86">
        <v>0</v>
      </c>
      <c r="J686" s="86">
        <v>0</v>
      </c>
      <c r="K686" s="86">
        <v>0</v>
      </c>
      <c r="L686" s="86">
        <v>0</v>
      </c>
      <c r="M686" s="86">
        <v>0</v>
      </c>
      <c r="N686" s="86">
        <v>0</v>
      </c>
    </row>
    <row r="687" spans="1:16" x14ac:dyDescent="0.2">
      <c r="A687" s="87" t="s">
        <v>841</v>
      </c>
      <c r="B687" s="86">
        <v>0</v>
      </c>
      <c r="C687" s="86">
        <v>0</v>
      </c>
      <c r="D687" s="86">
        <v>0</v>
      </c>
      <c r="E687" s="86">
        <v>0</v>
      </c>
      <c r="F687" s="86">
        <v>0</v>
      </c>
      <c r="G687" s="86">
        <v>0</v>
      </c>
      <c r="H687" s="86">
        <v>0</v>
      </c>
      <c r="I687" s="86">
        <v>0</v>
      </c>
      <c r="J687" s="86">
        <v>0</v>
      </c>
      <c r="K687" s="86">
        <v>0</v>
      </c>
      <c r="L687" s="86">
        <v>0</v>
      </c>
      <c r="M687" s="86">
        <v>0</v>
      </c>
      <c r="N687" s="86">
        <v>0</v>
      </c>
      <c r="O687" s="101">
        <f>AVERAGE(B687:N687)</f>
        <v>0</v>
      </c>
    </row>
    <row r="688" spans="1:16" x14ac:dyDescent="0.2">
      <c r="A688" s="87" t="s">
        <v>842</v>
      </c>
      <c r="B688" s="86">
        <v>-350000000</v>
      </c>
      <c r="C688" s="86">
        <v>-350000000</v>
      </c>
      <c r="D688" s="86">
        <v>-350000000</v>
      </c>
      <c r="E688" s="86">
        <v>-350000000</v>
      </c>
      <c r="F688" s="86">
        <v>-350000000</v>
      </c>
      <c r="G688" s="86">
        <v>-350000000</v>
      </c>
      <c r="H688" s="86">
        <v>-350000000</v>
      </c>
      <c r="I688" s="86">
        <v>-350000000</v>
      </c>
      <c r="J688" s="86">
        <v>-350000000</v>
      </c>
      <c r="K688" s="86">
        <v>-350000000</v>
      </c>
      <c r="L688" s="86">
        <v>-350000000</v>
      </c>
      <c r="M688" s="86">
        <v>-350000000</v>
      </c>
      <c r="N688" s="86">
        <v>-350000000</v>
      </c>
      <c r="O688" s="101">
        <f>AVERAGE(B688:N688)</f>
        <v>-350000000</v>
      </c>
    </row>
    <row r="689" spans="1:16" x14ac:dyDescent="0.2">
      <c r="A689" s="87" t="s">
        <v>843</v>
      </c>
      <c r="B689" s="86">
        <v>0</v>
      </c>
      <c r="C689" s="86">
        <v>0</v>
      </c>
      <c r="D689" s="86">
        <v>0</v>
      </c>
      <c r="E689" s="86">
        <v>0</v>
      </c>
      <c r="F689" s="86">
        <v>0</v>
      </c>
      <c r="G689" s="86">
        <v>0</v>
      </c>
      <c r="H689" s="86">
        <v>0</v>
      </c>
      <c r="I689" s="86">
        <v>0</v>
      </c>
      <c r="J689" s="86">
        <v>0</v>
      </c>
      <c r="K689" s="86">
        <v>0</v>
      </c>
      <c r="L689" s="86">
        <v>0</v>
      </c>
      <c r="M689" s="86">
        <v>0</v>
      </c>
      <c r="N689" s="86">
        <v>0</v>
      </c>
      <c r="O689" s="101">
        <f>AVERAGE(B689:N689)</f>
        <v>0</v>
      </c>
    </row>
    <row r="690" spans="1:16" x14ac:dyDescent="0.2">
      <c r="A690" s="87" t="s">
        <v>844</v>
      </c>
      <c r="B690" s="86">
        <v>-1000000000</v>
      </c>
      <c r="C690" s="86">
        <v>-1000000000</v>
      </c>
      <c r="D690" s="86">
        <v>-1000000000</v>
      </c>
      <c r="E690" s="86">
        <v>-1000000000</v>
      </c>
      <c r="F690" s="86">
        <v>-1000000000</v>
      </c>
      <c r="G690" s="86">
        <v>-1000000000</v>
      </c>
      <c r="H690" s="86">
        <v>-1000000000</v>
      </c>
      <c r="I690" s="86">
        <v>-1000000000</v>
      </c>
      <c r="J690" s="86">
        <v>-1000000000</v>
      </c>
      <c r="K690" s="86">
        <v>-1000000000</v>
      </c>
      <c r="L690" s="86">
        <v>-1000000000</v>
      </c>
      <c r="M690" s="86">
        <v>-1000000000</v>
      </c>
      <c r="N690" s="86">
        <v>-1000000000</v>
      </c>
      <c r="O690" s="97">
        <f>AVERAGE(B690:N690)</f>
        <v>-1000000000</v>
      </c>
      <c r="P690" s="99"/>
    </row>
    <row r="691" spans="1:16" x14ac:dyDescent="0.2">
      <c r="A691" s="87" t="s">
        <v>845</v>
      </c>
      <c r="B691" s="86">
        <v>-400000000</v>
      </c>
      <c r="C691" s="86">
        <v>-400000000</v>
      </c>
      <c r="D691" s="86">
        <v>-400000000</v>
      </c>
      <c r="E691" s="86">
        <v>-400000000</v>
      </c>
      <c r="F691" s="86">
        <v>-400000000</v>
      </c>
      <c r="G691" s="86">
        <v>-400000000</v>
      </c>
      <c r="H691" s="86">
        <v>-400000000</v>
      </c>
      <c r="I691" s="86">
        <v>-400000000</v>
      </c>
      <c r="J691" s="86">
        <v>-400000000</v>
      </c>
      <c r="K691" s="86">
        <v>-400000000</v>
      </c>
      <c r="L691" s="86">
        <v>-400000000</v>
      </c>
      <c r="M691" s="86">
        <v>-400000000</v>
      </c>
      <c r="N691" s="86">
        <v>-400000000</v>
      </c>
    </row>
    <row r="692" spans="1:16" x14ac:dyDescent="0.2">
      <c r="A692" s="87" t="s">
        <v>846</v>
      </c>
      <c r="B692" s="86">
        <v>0</v>
      </c>
      <c r="C692" s="86">
        <v>0</v>
      </c>
      <c r="D692" s="86">
        <v>0</v>
      </c>
      <c r="E692" s="86">
        <v>0</v>
      </c>
      <c r="F692" s="86">
        <v>0</v>
      </c>
      <c r="G692" s="86">
        <v>0</v>
      </c>
      <c r="H692" s="86">
        <v>0</v>
      </c>
      <c r="I692" s="86">
        <v>0</v>
      </c>
      <c r="J692" s="86">
        <v>0</v>
      </c>
      <c r="K692" s="86">
        <v>0</v>
      </c>
      <c r="L692" s="86">
        <v>0</v>
      </c>
      <c r="M692" s="86">
        <v>0</v>
      </c>
      <c r="N692" s="86">
        <v>0</v>
      </c>
    </row>
    <row r="693" spans="1:16" x14ac:dyDescent="0.2">
      <c r="A693" s="102" t="s">
        <v>847</v>
      </c>
      <c r="B693" s="103">
        <f t="shared" ref="B693:N693" si="21">SUM(B666:B692)</f>
        <v>-7075000000</v>
      </c>
      <c r="C693" s="103">
        <f t="shared" si="21"/>
        <v>-7075000000</v>
      </c>
      <c r="D693" s="103">
        <f t="shared" si="21"/>
        <v>-7075000000</v>
      </c>
      <c r="E693" s="103">
        <f t="shared" si="21"/>
        <v>-7075000000</v>
      </c>
      <c r="F693" s="103">
        <f t="shared" si="21"/>
        <v>-7075000000</v>
      </c>
      <c r="G693" s="103">
        <f t="shared" si="21"/>
        <v>-7075000000</v>
      </c>
      <c r="H693" s="103">
        <f t="shared" si="21"/>
        <v>-7075000000</v>
      </c>
      <c r="I693" s="103">
        <f t="shared" si="21"/>
        <v>-7075000000</v>
      </c>
      <c r="J693" s="103">
        <f t="shared" si="21"/>
        <v>-7075000000</v>
      </c>
      <c r="K693" s="103">
        <f t="shared" si="21"/>
        <v>-7075000000</v>
      </c>
      <c r="L693" s="103">
        <f t="shared" si="21"/>
        <v>-7075000000</v>
      </c>
      <c r="M693" s="103">
        <f t="shared" si="21"/>
        <v>-7575000000</v>
      </c>
      <c r="N693" s="103">
        <f t="shared" si="21"/>
        <v>-7575000000</v>
      </c>
      <c r="O693" s="98">
        <f>AVERAGE(B693:N693)</f>
        <v>-7151923076.9230766</v>
      </c>
      <c r="P693" s="105" t="str">
        <f>MID($A693,10,3)</f>
        <v>221</v>
      </c>
    </row>
    <row r="694" spans="1:16" x14ac:dyDescent="0.2">
      <c r="A694" s="87" t="s">
        <v>848</v>
      </c>
      <c r="O694" s="101"/>
    </row>
    <row r="695" spans="1:16" x14ac:dyDescent="0.2">
      <c r="A695" s="85" t="s">
        <v>849</v>
      </c>
      <c r="P695" s="99"/>
    </row>
    <row r="696" spans="1:16" x14ac:dyDescent="0.2">
      <c r="A696" s="87" t="s">
        <v>850</v>
      </c>
      <c r="B696" s="86">
        <v>-250000000</v>
      </c>
      <c r="C696" s="86">
        <v>-250000000</v>
      </c>
      <c r="D696" s="86">
        <v>-250000000</v>
      </c>
      <c r="E696" s="86">
        <v>-250000000</v>
      </c>
      <c r="F696" s="86">
        <v>-250000000</v>
      </c>
      <c r="G696" s="86">
        <v>-250000000</v>
      </c>
      <c r="H696" s="86">
        <v>-250000000</v>
      </c>
      <c r="I696" s="86">
        <v>-250000000</v>
      </c>
      <c r="J696" s="86">
        <v>-250000000</v>
      </c>
      <c r="K696" s="86">
        <v>-250000000</v>
      </c>
      <c r="L696" s="86">
        <v>-250000000</v>
      </c>
      <c r="M696" s="86">
        <v>-250000000</v>
      </c>
      <c r="N696" s="86">
        <v>-250000000</v>
      </c>
    </row>
    <row r="697" spans="1:16" x14ac:dyDescent="0.2">
      <c r="A697" s="87" t="s">
        <v>851</v>
      </c>
      <c r="B697" s="86">
        <v>0</v>
      </c>
      <c r="C697" s="86">
        <v>0</v>
      </c>
      <c r="D697" s="86">
        <v>0</v>
      </c>
      <c r="E697" s="86">
        <v>0</v>
      </c>
      <c r="F697" s="86">
        <v>0</v>
      </c>
      <c r="G697" s="86">
        <v>0</v>
      </c>
      <c r="H697" s="86">
        <v>0</v>
      </c>
      <c r="I697" s="86">
        <v>0</v>
      </c>
      <c r="J697" s="86">
        <v>0</v>
      </c>
      <c r="K697" s="86">
        <v>0</v>
      </c>
      <c r="L697" s="86">
        <v>0</v>
      </c>
      <c r="M697" s="114">
        <v>-800000000</v>
      </c>
      <c r="N697" s="114">
        <v>-800000000</v>
      </c>
      <c r="O697" s="115">
        <f>AVERAGE(B697:N697)</f>
        <v>-123076923.07692307</v>
      </c>
      <c r="P697" s="116"/>
    </row>
    <row r="698" spans="1:16" x14ac:dyDescent="0.2">
      <c r="A698" s="87" t="s">
        <v>852</v>
      </c>
      <c r="B698" s="86">
        <v>0</v>
      </c>
      <c r="C698" s="86">
        <v>0</v>
      </c>
      <c r="D698" s="86">
        <v>0</v>
      </c>
      <c r="E698" s="86">
        <v>0</v>
      </c>
      <c r="F698" s="86">
        <v>0</v>
      </c>
      <c r="G698" s="86">
        <v>0</v>
      </c>
      <c r="H698" s="86">
        <v>0</v>
      </c>
      <c r="I698" s="86">
        <v>0</v>
      </c>
      <c r="J698" s="86">
        <v>0</v>
      </c>
      <c r="K698" s="86">
        <v>0</v>
      </c>
      <c r="L698" s="114">
        <v>-800000000</v>
      </c>
      <c r="M698" s="114">
        <v>0</v>
      </c>
      <c r="N698" s="114">
        <v>0</v>
      </c>
      <c r="O698" s="115">
        <f>AVERAGE(B698:N698)</f>
        <v>-61538461.538461536</v>
      </c>
      <c r="P698" s="116"/>
    </row>
    <row r="699" spans="1:16" x14ac:dyDescent="0.2">
      <c r="A699" s="87" t="s">
        <v>853</v>
      </c>
      <c r="B699" s="86">
        <v>-150000000</v>
      </c>
      <c r="C699" s="86">
        <v>-150000000</v>
      </c>
      <c r="D699" s="86">
        <v>-150000000</v>
      </c>
      <c r="E699" s="86">
        <v>-150000000</v>
      </c>
      <c r="F699" s="86">
        <v>-150000000</v>
      </c>
      <c r="G699" s="86">
        <v>-150000000</v>
      </c>
      <c r="H699" s="86">
        <v>-150000000</v>
      </c>
      <c r="I699" s="86">
        <v>-150000000</v>
      </c>
      <c r="J699" s="86">
        <v>-150000000</v>
      </c>
      <c r="K699" s="86">
        <v>-150000000</v>
      </c>
      <c r="L699" s="86">
        <v>-150000000</v>
      </c>
      <c r="M699" s="86">
        <v>-150000000</v>
      </c>
      <c r="N699" s="86">
        <v>-150000000</v>
      </c>
      <c r="O699" s="101">
        <f>AVERAGE(B699:N699)</f>
        <v>-150000000</v>
      </c>
    </row>
    <row r="700" spans="1:16" x14ac:dyDescent="0.2">
      <c r="A700" s="87" t="s">
        <v>854</v>
      </c>
      <c r="B700" s="86">
        <v>0</v>
      </c>
      <c r="C700" s="86">
        <v>0</v>
      </c>
      <c r="D700" s="86">
        <v>0</v>
      </c>
      <c r="E700" s="86">
        <v>0</v>
      </c>
      <c r="F700" s="86">
        <v>0</v>
      </c>
      <c r="G700" s="86">
        <v>0</v>
      </c>
      <c r="H700" s="86">
        <v>0</v>
      </c>
      <c r="I700" s="86">
        <v>0</v>
      </c>
      <c r="J700" s="86">
        <v>0</v>
      </c>
      <c r="K700" s="86">
        <v>0</v>
      </c>
      <c r="L700" s="86">
        <v>0</v>
      </c>
      <c r="M700" s="86">
        <v>0</v>
      </c>
      <c r="N700" s="86">
        <v>0</v>
      </c>
      <c r="O700" s="97">
        <f>AVERAGE(B700:N700)</f>
        <v>0</v>
      </c>
      <c r="P700" s="99"/>
    </row>
    <row r="701" spans="1:16" x14ac:dyDescent="0.2">
      <c r="A701" s="87" t="s">
        <v>855</v>
      </c>
      <c r="B701" s="86">
        <v>0</v>
      </c>
      <c r="C701" s="86">
        <v>0</v>
      </c>
      <c r="D701" s="86">
        <v>0</v>
      </c>
      <c r="E701" s="86">
        <v>0</v>
      </c>
      <c r="F701" s="86">
        <v>0</v>
      </c>
      <c r="G701" s="86">
        <v>0</v>
      </c>
      <c r="H701" s="86">
        <v>0</v>
      </c>
      <c r="I701" s="86">
        <v>0</v>
      </c>
      <c r="J701" s="86">
        <v>0</v>
      </c>
      <c r="K701" s="86">
        <v>0</v>
      </c>
      <c r="L701" s="86">
        <v>0</v>
      </c>
      <c r="M701" s="86">
        <v>0</v>
      </c>
      <c r="N701" s="86">
        <v>0</v>
      </c>
    </row>
    <row r="702" spans="1:16" x14ac:dyDescent="0.2">
      <c r="A702" s="87" t="s">
        <v>856</v>
      </c>
      <c r="B702" s="86">
        <v>0</v>
      </c>
      <c r="C702" s="86">
        <v>0</v>
      </c>
      <c r="D702" s="86">
        <v>0</v>
      </c>
      <c r="E702" s="86">
        <v>0</v>
      </c>
      <c r="F702" s="86">
        <v>0</v>
      </c>
      <c r="G702" s="86">
        <v>0</v>
      </c>
      <c r="H702" s="86">
        <v>0</v>
      </c>
      <c r="I702" s="86">
        <v>0</v>
      </c>
      <c r="J702" s="86">
        <v>0</v>
      </c>
      <c r="K702" s="86">
        <v>0</v>
      </c>
      <c r="L702" s="86">
        <v>0</v>
      </c>
      <c r="M702" s="86">
        <v>0</v>
      </c>
      <c r="N702" s="86">
        <v>0</v>
      </c>
      <c r="O702" s="101">
        <f>AVERAGE(B702:N702)</f>
        <v>0</v>
      </c>
    </row>
    <row r="703" spans="1:16" x14ac:dyDescent="0.2">
      <c r="A703" s="102" t="s">
        <v>857</v>
      </c>
      <c r="B703" s="103">
        <f t="shared" ref="B703:N703" si="22">SUM(B696:B702)</f>
        <v>-400000000</v>
      </c>
      <c r="C703" s="103">
        <f t="shared" si="22"/>
        <v>-400000000</v>
      </c>
      <c r="D703" s="103">
        <f t="shared" si="22"/>
        <v>-400000000</v>
      </c>
      <c r="E703" s="103">
        <f t="shared" si="22"/>
        <v>-400000000</v>
      </c>
      <c r="F703" s="103">
        <f t="shared" si="22"/>
        <v>-400000000</v>
      </c>
      <c r="G703" s="103">
        <f t="shared" si="22"/>
        <v>-400000000</v>
      </c>
      <c r="H703" s="103">
        <f t="shared" si="22"/>
        <v>-400000000</v>
      </c>
      <c r="I703" s="103">
        <f t="shared" si="22"/>
        <v>-400000000</v>
      </c>
      <c r="J703" s="103">
        <f t="shared" si="22"/>
        <v>-400000000</v>
      </c>
      <c r="K703" s="103">
        <f t="shared" si="22"/>
        <v>-400000000</v>
      </c>
      <c r="L703" s="103">
        <f>SUM(L696:L702)</f>
        <v>-1200000000</v>
      </c>
      <c r="M703" s="103">
        <f t="shared" si="22"/>
        <v>-1200000000</v>
      </c>
      <c r="N703" s="103">
        <f t="shared" si="22"/>
        <v>-1200000000</v>
      </c>
      <c r="O703" s="98">
        <f>AVERAGE(B703:N703)</f>
        <v>-584615384.61538458</v>
      </c>
      <c r="P703" s="105" t="str">
        <f>MID($A703,11,3)</f>
        <v>224</v>
      </c>
    </row>
    <row r="704" spans="1:16" x14ac:dyDescent="0.2">
      <c r="A704" s="87" t="s">
        <v>858</v>
      </c>
      <c r="O704" s="101"/>
    </row>
    <row r="705" spans="1:15" x14ac:dyDescent="0.2">
      <c r="A705" s="85" t="s">
        <v>859</v>
      </c>
      <c r="O705" s="101"/>
    </row>
    <row r="706" spans="1:15" x14ac:dyDescent="0.2">
      <c r="A706" s="87" t="s">
        <v>860</v>
      </c>
      <c r="B706" s="86">
        <v>0</v>
      </c>
      <c r="C706" s="86">
        <v>0</v>
      </c>
      <c r="D706" s="86">
        <v>0</v>
      </c>
      <c r="E706" s="86">
        <v>0</v>
      </c>
      <c r="F706" s="86">
        <v>0</v>
      </c>
      <c r="G706" s="86">
        <v>0</v>
      </c>
      <c r="H706" s="86">
        <v>0</v>
      </c>
      <c r="I706" s="86">
        <v>0</v>
      </c>
      <c r="J706" s="86">
        <v>0</v>
      </c>
      <c r="K706" s="86">
        <v>0</v>
      </c>
      <c r="L706" s="86">
        <v>0</v>
      </c>
      <c r="M706" s="86">
        <v>0</v>
      </c>
      <c r="N706" s="86">
        <v>0</v>
      </c>
      <c r="O706" s="101">
        <f t="shared" ref="O706:O712" si="23">AVERAGE(B706:N706)</f>
        <v>0</v>
      </c>
    </row>
    <row r="707" spans="1:15" x14ac:dyDescent="0.2">
      <c r="A707" s="87" t="s">
        <v>861</v>
      </c>
      <c r="B707" s="86">
        <v>0</v>
      </c>
      <c r="C707" s="86">
        <v>2833972.18</v>
      </c>
      <c r="D707" s="86">
        <v>2825822.44</v>
      </c>
      <c r="E707" s="86">
        <v>2817672.71</v>
      </c>
      <c r="F707" s="86">
        <v>2809522.97</v>
      </c>
      <c r="G707" s="86">
        <v>2801373.24</v>
      </c>
      <c r="H707" s="86">
        <v>2793223.5</v>
      </c>
      <c r="I707" s="86">
        <v>2785073.76</v>
      </c>
      <c r="J707" s="86">
        <v>2776924.02</v>
      </c>
      <c r="K707" s="86">
        <v>2768774.29</v>
      </c>
      <c r="L707" s="86">
        <v>2760624.55</v>
      </c>
      <c r="M707" s="86">
        <v>2752474.81</v>
      </c>
      <c r="N707" s="86">
        <v>2744325.08</v>
      </c>
      <c r="O707" s="101">
        <f t="shared" si="23"/>
        <v>2574598.7346153846</v>
      </c>
    </row>
    <row r="708" spans="1:15" x14ac:dyDescent="0.2">
      <c r="A708" s="87" t="s">
        <v>862</v>
      </c>
      <c r="B708" s="86">
        <v>0</v>
      </c>
      <c r="C708" s="86">
        <v>965949.27</v>
      </c>
      <c r="D708" s="86">
        <v>958042.12</v>
      </c>
      <c r="E708" s="86">
        <v>950134.98</v>
      </c>
      <c r="F708" s="86">
        <v>942227.83</v>
      </c>
      <c r="G708" s="86">
        <v>934320.68</v>
      </c>
      <c r="H708" s="86">
        <v>926413.53</v>
      </c>
      <c r="I708" s="86">
        <v>918506.38</v>
      </c>
      <c r="J708" s="86">
        <v>910599.23</v>
      </c>
      <c r="K708" s="86">
        <v>902692.08</v>
      </c>
      <c r="L708" s="86">
        <v>894784.93</v>
      </c>
      <c r="M708" s="86">
        <v>886877.79</v>
      </c>
      <c r="N708" s="86">
        <v>878970.64</v>
      </c>
      <c r="O708" s="101">
        <f t="shared" si="23"/>
        <v>851501.49692307704</v>
      </c>
    </row>
    <row r="709" spans="1:15" x14ac:dyDescent="0.2">
      <c r="A709" s="87" t="s">
        <v>863</v>
      </c>
      <c r="B709" s="86">
        <v>0</v>
      </c>
      <c r="C709" s="86">
        <v>0</v>
      </c>
      <c r="D709" s="86">
        <v>0</v>
      </c>
      <c r="E709" s="86">
        <v>0</v>
      </c>
      <c r="F709" s="86">
        <v>0</v>
      </c>
      <c r="G709" s="86">
        <v>0</v>
      </c>
      <c r="H709" s="86">
        <v>0</v>
      </c>
      <c r="I709" s="86">
        <v>0</v>
      </c>
      <c r="J709" s="86">
        <v>0</v>
      </c>
      <c r="K709" s="86">
        <v>0</v>
      </c>
      <c r="L709" s="86">
        <v>0</v>
      </c>
      <c r="M709" s="86">
        <v>0</v>
      </c>
      <c r="N709" s="86">
        <v>0</v>
      </c>
      <c r="O709" s="101">
        <f t="shared" si="23"/>
        <v>0</v>
      </c>
    </row>
    <row r="710" spans="1:15" x14ac:dyDescent="0.2">
      <c r="A710" s="87" t="s">
        <v>864</v>
      </c>
      <c r="B710" s="86">
        <v>0</v>
      </c>
      <c r="C710" s="86">
        <v>0</v>
      </c>
      <c r="D710" s="86">
        <v>0</v>
      </c>
      <c r="E710" s="86">
        <v>0</v>
      </c>
      <c r="F710" s="86">
        <v>0</v>
      </c>
      <c r="G710" s="86">
        <v>0</v>
      </c>
      <c r="H710" s="86">
        <v>0</v>
      </c>
      <c r="I710" s="86">
        <v>0</v>
      </c>
      <c r="J710" s="86">
        <v>0</v>
      </c>
      <c r="K710" s="86">
        <v>0</v>
      </c>
      <c r="L710" s="86">
        <v>0</v>
      </c>
      <c r="M710" s="86">
        <v>0</v>
      </c>
      <c r="N710" s="86">
        <v>0</v>
      </c>
      <c r="O710" s="101">
        <f t="shared" si="23"/>
        <v>0</v>
      </c>
    </row>
    <row r="711" spans="1:15" x14ac:dyDescent="0.2">
      <c r="A711" s="87" t="s">
        <v>865</v>
      </c>
      <c r="B711" s="86">
        <v>721009.94</v>
      </c>
      <c r="C711" s="86">
        <v>711821.19</v>
      </c>
      <c r="D711" s="86">
        <v>702632.45</v>
      </c>
      <c r="E711" s="86">
        <v>693443.71</v>
      </c>
      <c r="F711" s="86">
        <v>684254.97</v>
      </c>
      <c r="G711" s="86">
        <v>675066.23</v>
      </c>
      <c r="H711" s="86">
        <v>665877.48</v>
      </c>
      <c r="I711" s="86">
        <v>656688.74</v>
      </c>
      <c r="J711" s="86">
        <v>647500</v>
      </c>
      <c r="K711" s="86">
        <v>638311.26</v>
      </c>
      <c r="L711" s="86">
        <v>629122.52</v>
      </c>
      <c r="M711" s="86">
        <v>619933.77</v>
      </c>
      <c r="N711" s="86">
        <v>610745.03</v>
      </c>
      <c r="O711" s="101">
        <f t="shared" si="23"/>
        <v>665877.48384615383</v>
      </c>
    </row>
    <row r="712" spans="1:15" x14ac:dyDescent="0.2">
      <c r="A712" s="87" t="s">
        <v>866</v>
      </c>
      <c r="B712" s="86">
        <v>490763.49</v>
      </c>
      <c r="C712" s="86">
        <v>489222.47</v>
      </c>
      <c r="D712" s="86">
        <v>487681.45</v>
      </c>
      <c r="E712" s="86">
        <v>486140.43</v>
      </c>
      <c r="F712" s="86">
        <v>484599.41</v>
      </c>
      <c r="G712" s="86">
        <v>483058.39</v>
      </c>
      <c r="H712" s="86">
        <v>481517.37</v>
      </c>
      <c r="I712" s="86">
        <v>479976.35</v>
      </c>
      <c r="J712" s="86">
        <v>478435.33</v>
      </c>
      <c r="K712" s="86">
        <v>476894.31</v>
      </c>
      <c r="L712" s="86">
        <v>475353.29</v>
      </c>
      <c r="M712" s="86">
        <v>473812.27</v>
      </c>
      <c r="N712" s="86">
        <v>472271.25</v>
      </c>
      <c r="O712" s="97">
        <f t="shared" si="23"/>
        <v>481517.37000000005</v>
      </c>
    </row>
    <row r="713" spans="1:15" x14ac:dyDescent="0.2">
      <c r="A713" s="87" t="s">
        <v>867</v>
      </c>
      <c r="B713" s="86">
        <v>0</v>
      </c>
      <c r="C713" s="86">
        <v>0</v>
      </c>
      <c r="D713" s="86">
        <v>0</v>
      </c>
      <c r="E713" s="86">
        <v>0</v>
      </c>
      <c r="F713" s="86">
        <v>0</v>
      </c>
      <c r="G713" s="86">
        <v>0</v>
      </c>
      <c r="H713" s="86">
        <v>0</v>
      </c>
      <c r="I713" s="86">
        <v>0</v>
      </c>
      <c r="J713" s="86">
        <v>0</v>
      </c>
      <c r="K713" s="86">
        <v>0</v>
      </c>
      <c r="L713" s="86">
        <v>0</v>
      </c>
      <c r="M713" s="86">
        <v>3183800.09</v>
      </c>
      <c r="N713" s="86">
        <v>3174943.08</v>
      </c>
    </row>
    <row r="714" spans="1:15" x14ac:dyDescent="0.2">
      <c r="A714" s="87" t="s">
        <v>868</v>
      </c>
      <c r="B714" s="86">
        <v>4394541.05</v>
      </c>
      <c r="C714" s="86">
        <v>572860.71</v>
      </c>
      <c r="D714" s="86">
        <v>567158.71</v>
      </c>
      <c r="E714" s="86">
        <v>561456.71</v>
      </c>
      <c r="F714" s="86">
        <v>555754.71</v>
      </c>
      <c r="G714" s="86">
        <v>550052.71</v>
      </c>
      <c r="H714" s="86">
        <v>544350.71</v>
      </c>
      <c r="I714" s="86">
        <v>538648.71</v>
      </c>
      <c r="J714" s="86">
        <v>532946.72</v>
      </c>
      <c r="K714" s="86">
        <v>527244.72</v>
      </c>
      <c r="L714" s="86">
        <v>521542.71999999898</v>
      </c>
      <c r="M714" s="86">
        <v>515840.71999999898</v>
      </c>
      <c r="N714" s="86">
        <v>510138.72</v>
      </c>
      <c r="O714" s="101">
        <f t="shared" ref="O714:O724" si="24">AVERAGE(B714:N714)</f>
        <v>837887.50923076912</v>
      </c>
    </row>
    <row r="715" spans="1:15" x14ac:dyDescent="0.2">
      <c r="A715" s="87" t="s">
        <v>869</v>
      </c>
      <c r="B715" s="86">
        <v>2776244.68</v>
      </c>
      <c r="C715" s="86">
        <v>2766897.06</v>
      </c>
      <c r="D715" s="86">
        <v>2757549.43</v>
      </c>
      <c r="E715" s="86">
        <v>2748201.81</v>
      </c>
      <c r="F715" s="86">
        <v>2738854.18</v>
      </c>
      <c r="G715" s="86">
        <v>2729506.55</v>
      </c>
      <c r="H715" s="86">
        <v>2720158.93</v>
      </c>
      <c r="I715" s="86">
        <v>2710811.3</v>
      </c>
      <c r="J715" s="86">
        <v>2701463.68</v>
      </c>
      <c r="K715" s="86">
        <v>2692116.05</v>
      </c>
      <c r="L715" s="86">
        <v>2682768.42</v>
      </c>
      <c r="M715" s="86">
        <v>2673420.7999999998</v>
      </c>
      <c r="N715" s="86">
        <v>2664073.17</v>
      </c>
      <c r="O715" s="101">
        <f t="shared" si="24"/>
        <v>2720158.9276923081</v>
      </c>
    </row>
    <row r="716" spans="1:15" x14ac:dyDescent="0.2">
      <c r="A716" s="87" t="s">
        <v>870</v>
      </c>
      <c r="B716" s="86">
        <v>0</v>
      </c>
      <c r="C716" s="86">
        <v>0</v>
      </c>
      <c r="D716" s="86">
        <v>0</v>
      </c>
      <c r="E716" s="86">
        <v>0</v>
      </c>
      <c r="F716" s="86">
        <v>0</v>
      </c>
      <c r="G716" s="86">
        <v>0</v>
      </c>
      <c r="H716" s="86">
        <v>0</v>
      </c>
      <c r="I716" s="86">
        <v>0</v>
      </c>
      <c r="J716" s="86">
        <v>0</v>
      </c>
      <c r="K716" s="86">
        <v>0</v>
      </c>
      <c r="L716" s="86">
        <v>0</v>
      </c>
      <c r="M716" s="86">
        <v>0</v>
      </c>
      <c r="N716" s="86">
        <v>0</v>
      </c>
      <c r="O716" s="101">
        <f t="shared" si="24"/>
        <v>0</v>
      </c>
    </row>
    <row r="717" spans="1:15" x14ac:dyDescent="0.2">
      <c r="A717" s="87" t="s">
        <v>871</v>
      </c>
      <c r="B717" s="86">
        <v>196026.6</v>
      </c>
      <c r="C717" s="86">
        <v>192784.7</v>
      </c>
      <c r="D717" s="86">
        <v>189542.8</v>
      </c>
      <c r="E717" s="86">
        <v>186300.91</v>
      </c>
      <c r="F717" s="86">
        <v>183059.01</v>
      </c>
      <c r="G717" s="86">
        <v>179817.11</v>
      </c>
      <c r="H717" s="86">
        <v>176575.22</v>
      </c>
      <c r="I717" s="86">
        <v>173333.32</v>
      </c>
      <c r="J717" s="86">
        <v>170091.43</v>
      </c>
      <c r="K717" s="86">
        <v>166849.53</v>
      </c>
      <c r="L717" s="86">
        <v>163607.64000000001</v>
      </c>
      <c r="M717" s="86">
        <v>160365.74</v>
      </c>
      <c r="N717" s="86">
        <v>157123.85</v>
      </c>
      <c r="O717" s="101">
        <f t="shared" si="24"/>
        <v>176575.22</v>
      </c>
    </row>
    <row r="718" spans="1:15" x14ac:dyDescent="0.2">
      <c r="A718" s="87" t="s">
        <v>872</v>
      </c>
      <c r="B718" s="86">
        <v>293300.96999999997</v>
      </c>
      <c r="C718" s="86">
        <v>290213.59000000003</v>
      </c>
      <c r="D718" s="86">
        <v>287126.21000000002</v>
      </c>
      <c r="E718" s="86">
        <v>284038.83</v>
      </c>
      <c r="F718" s="86">
        <v>280951.45</v>
      </c>
      <c r="G718" s="86">
        <v>277864.07</v>
      </c>
      <c r="H718" s="86">
        <v>274776.69</v>
      </c>
      <c r="I718" s="86">
        <v>271689.31</v>
      </c>
      <c r="J718" s="86">
        <v>268601.93</v>
      </c>
      <c r="K718" s="86">
        <v>265514.55</v>
      </c>
      <c r="L718" s="86">
        <v>262427.17</v>
      </c>
      <c r="M718" s="86">
        <v>259339.799999999</v>
      </c>
      <c r="N718" s="86">
        <v>256252.42</v>
      </c>
      <c r="O718" s="101">
        <f t="shared" si="24"/>
        <v>274776.69153846143</v>
      </c>
    </row>
    <row r="719" spans="1:15" x14ac:dyDescent="0.2">
      <c r="A719" s="87" t="s">
        <v>873</v>
      </c>
      <c r="B719" s="86">
        <v>88617.55</v>
      </c>
      <c r="C719" s="86">
        <v>87403.7</v>
      </c>
      <c r="D719" s="86">
        <v>86189.85</v>
      </c>
      <c r="E719" s="86">
        <v>84976</v>
      </c>
      <c r="F719" s="86">
        <v>83762.149999999994</v>
      </c>
      <c r="G719" s="86">
        <v>82548.3</v>
      </c>
      <c r="H719" s="86">
        <v>81334.45</v>
      </c>
      <c r="I719" s="86">
        <v>80120.61</v>
      </c>
      <c r="J719" s="86">
        <v>78906.759999999995</v>
      </c>
      <c r="K719" s="86">
        <v>77692.91</v>
      </c>
      <c r="L719" s="86">
        <v>76479.06</v>
      </c>
      <c r="M719" s="86">
        <v>75265.210000000006</v>
      </c>
      <c r="N719" s="86">
        <v>74051.360000000001</v>
      </c>
      <c r="O719" s="101">
        <f t="shared" si="24"/>
        <v>81334.454615384631</v>
      </c>
    </row>
    <row r="720" spans="1:15" x14ac:dyDescent="0.2">
      <c r="A720" s="87" t="s">
        <v>874</v>
      </c>
      <c r="B720" s="86">
        <v>0</v>
      </c>
      <c r="C720" s="86">
        <v>0</v>
      </c>
      <c r="D720" s="86">
        <v>0</v>
      </c>
      <c r="E720" s="86">
        <v>0</v>
      </c>
      <c r="F720" s="86">
        <v>0</v>
      </c>
      <c r="G720" s="86">
        <v>0</v>
      </c>
      <c r="H720" s="86">
        <v>0</v>
      </c>
      <c r="I720" s="86">
        <v>0</v>
      </c>
      <c r="J720" s="86">
        <v>0</v>
      </c>
      <c r="K720" s="86">
        <v>0</v>
      </c>
      <c r="L720" s="86">
        <v>0</v>
      </c>
      <c r="M720" s="86">
        <v>0</v>
      </c>
      <c r="N720" s="86">
        <v>0</v>
      </c>
      <c r="O720" s="101">
        <f t="shared" si="24"/>
        <v>0</v>
      </c>
    </row>
    <row r="721" spans="1:16" x14ac:dyDescent="0.2">
      <c r="A721" s="87" t="s">
        <v>875</v>
      </c>
      <c r="B721" s="86">
        <v>212143.68</v>
      </c>
      <c r="C721" s="86">
        <v>210560.57</v>
      </c>
      <c r="D721" s="86">
        <v>208977.47</v>
      </c>
      <c r="E721" s="86">
        <v>207394.37</v>
      </c>
      <c r="F721" s="86">
        <v>205811.27</v>
      </c>
      <c r="G721" s="86">
        <v>204228.17</v>
      </c>
      <c r="H721" s="86">
        <v>202645.07</v>
      </c>
      <c r="I721" s="86">
        <v>201061.97</v>
      </c>
      <c r="J721" s="86">
        <v>199478.86</v>
      </c>
      <c r="K721" s="86">
        <v>197895.76</v>
      </c>
      <c r="L721" s="86">
        <v>196312.66</v>
      </c>
      <c r="M721" s="86">
        <v>194729.56</v>
      </c>
      <c r="N721" s="86">
        <v>193146.45</v>
      </c>
      <c r="O721" s="101">
        <f t="shared" si="24"/>
        <v>202645.06615384619</v>
      </c>
    </row>
    <row r="722" spans="1:16" x14ac:dyDescent="0.2">
      <c r="A722" s="87" t="s">
        <v>876</v>
      </c>
      <c r="B722" s="86">
        <v>0</v>
      </c>
      <c r="C722" s="86">
        <v>0</v>
      </c>
      <c r="D722" s="86">
        <v>0</v>
      </c>
      <c r="E722" s="86">
        <v>0</v>
      </c>
      <c r="F722" s="86">
        <v>0</v>
      </c>
      <c r="G722" s="86">
        <v>0</v>
      </c>
      <c r="H722" s="86">
        <v>0</v>
      </c>
      <c r="I722" s="86">
        <v>0</v>
      </c>
      <c r="J722" s="86">
        <v>0</v>
      </c>
      <c r="K722" s="86">
        <v>0</v>
      </c>
      <c r="L722" s="86">
        <v>0</v>
      </c>
      <c r="M722" s="86">
        <v>0</v>
      </c>
      <c r="N722" s="86">
        <v>0</v>
      </c>
      <c r="O722" s="101">
        <f t="shared" si="24"/>
        <v>0</v>
      </c>
    </row>
    <row r="723" spans="1:16" x14ac:dyDescent="0.2">
      <c r="A723" s="87" t="s">
        <v>877</v>
      </c>
      <c r="B723" s="86">
        <v>345588.57</v>
      </c>
      <c r="C723" s="86">
        <v>343754.73</v>
      </c>
      <c r="D723" s="86">
        <v>341920.88</v>
      </c>
      <c r="E723" s="86">
        <v>340087.03999999998</v>
      </c>
      <c r="F723" s="86">
        <v>338253.2</v>
      </c>
      <c r="G723" s="86">
        <v>336419.35</v>
      </c>
      <c r="H723" s="86">
        <v>334585.51</v>
      </c>
      <c r="I723" s="86">
        <v>332751.67</v>
      </c>
      <c r="J723" s="86">
        <v>330917.83</v>
      </c>
      <c r="K723" s="86">
        <v>329083.98</v>
      </c>
      <c r="L723" s="86">
        <v>327250.14</v>
      </c>
      <c r="M723" s="86">
        <v>325416.3</v>
      </c>
      <c r="N723" s="86">
        <v>323582.45</v>
      </c>
      <c r="O723" s="97">
        <f t="shared" si="24"/>
        <v>334585.51153846155</v>
      </c>
    </row>
    <row r="724" spans="1:16" x14ac:dyDescent="0.2">
      <c r="A724" s="87" t="s">
        <v>878</v>
      </c>
      <c r="B724" s="86">
        <v>0</v>
      </c>
      <c r="C724" s="86">
        <v>0</v>
      </c>
      <c r="D724" s="86">
        <v>0</v>
      </c>
      <c r="E724" s="86">
        <v>0</v>
      </c>
      <c r="F724" s="86">
        <v>0</v>
      </c>
      <c r="G724" s="86">
        <v>0</v>
      </c>
      <c r="H724" s="86">
        <v>0</v>
      </c>
      <c r="I724" s="86">
        <v>0</v>
      </c>
      <c r="J724" s="86">
        <v>0</v>
      </c>
      <c r="K724" s="86">
        <v>0</v>
      </c>
      <c r="L724" s="86">
        <v>0</v>
      </c>
      <c r="M724" s="86">
        <v>0</v>
      </c>
      <c r="N724" s="86">
        <v>0</v>
      </c>
      <c r="O724" s="97">
        <f t="shared" si="24"/>
        <v>0</v>
      </c>
      <c r="P724" s="99"/>
    </row>
    <row r="725" spans="1:16" x14ac:dyDescent="0.2">
      <c r="A725" s="87" t="s">
        <v>879</v>
      </c>
      <c r="B725" s="86">
        <v>0</v>
      </c>
      <c r="C725" s="86">
        <v>0</v>
      </c>
      <c r="D725" s="86">
        <v>0</v>
      </c>
      <c r="E725" s="86">
        <v>0</v>
      </c>
      <c r="F725" s="86">
        <v>0</v>
      </c>
      <c r="G725" s="86">
        <v>0</v>
      </c>
      <c r="H725" s="86">
        <v>0</v>
      </c>
      <c r="I725" s="86">
        <v>0</v>
      </c>
      <c r="J725" s="86">
        <v>0</v>
      </c>
      <c r="K725" s="86">
        <v>0</v>
      </c>
      <c r="L725" s="86">
        <v>0</v>
      </c>
      <c r="M725" s="86">
        <v>0</v>
      </c>
      <c r="N725" s="86">
        <v>0</v>
      </c>
    </row>
    <row r="726" spans="1:16" x14ac:dyDescent="0.2">
      <c r="A726" s="87" t="s">
        <v>880</v>
      </c>
      <c r="B726" s="86">
        <v>0</v>
      </c>
      <c r="C726" s="86">
        <v>0</v>
      </c>
      <c r="D726" s="86">
        <v>0</v>
      </c>
      <c r="E726" s="86">
        <v>0</v>
      </c>
      <c r="F726" s="86">
        <v>0</v>
      </c>
      <c r="G726" s="86">
        <v>0</v>
      </c>
      <c r="H726" s="86">
        <v>0</v>
      </c>
      <c r="I726" s="86">
        <v>0</v>
      </c>
      <c r="J726" s="86">
        <v>0</v>
      </c>
      <c r="K726" s="86">
        <v>0</v>
      </c>
      <c r="L726" s="86">
        <v>0</v>
      </c>
      <c r="M726" s="86">
        <v>0</v>
      </c>
      <c r="N726" s="86">
        <v>0</v>
      </c>
    </row>
    <row r="727" spans="1:16" x14ac:dyDescent="0.2">
      <c r="A727" s="87" t="s">
        <v>881</v>
      </c>
      <c r="B727" s="86">
        <v>887349.27</v>
      </c>
      <c r="C727" s="86">
        <v>883297.36</v>
      </c>
      <c r="D727" s="86">
        <v>879245.44</v>
      </c>
      <c r="E727" s="86">
        <v>875193.53</v>
      </c>
      <c r="F727" s="86">
        <v>871141.61</v>
      </c>
      <c r="G727" s="86">
        <v>867089.7</v>
      </c>
      <c r="H727" s="86">
        <v>863037.78</v>
      </c>
      <c r="I727" s="86">
        <v>858985.87</v>
      </c>
      <c r="J727" s="86">
        <v>854933.95</v>
      </c>
      <c r="K727" s="86">
        <v>850882.04</v>
      </c>
      <c r="L727" s="86">
        <v>846830.12</v>
      </c>
      <c r="M727" s="86">
        <v>842778.21</v>
      </c>
      <c r="N727" s="86">
        <v>838726.29</v>
      </c>
      <c r="O727" s="101">
        <f>AVERAGE(B727:N727)</f>
        <v>863037.7823076921</v>
      </c>
    </row>
    <row r="728" spans="1:16" x14ac:dyDescent="0.2">
      <c r="A728" s="87" t="s">
        <v>882</v>
      </c>
      <c r="B728" s="86">
        <v>0</v>
      </c>
      <c r="C728" s="86">
        <v>0</v>
      </c>
      <c r="D728" s="86">
        <v>0</v>
      </c>
      <c r="E728" s="86">
        <v>0</v>
      </c>
      <c r="F728" s="86">
        <v>0</v>
      </c>
      <c r="G728" s="86">
        <v>0</v>
      </c>
      <c r="H728" s="86">
        <v>0</v>
      </c>
      <c r="I728" s="86">
        <v>0</v>
      </c>
      <c r="J728" s="86">
        <v>0</v>
      </c>
      <c r="K728" s="86">
        <v>0</v>
      </c>
      <c r="L728" s="86">
        <v>0</v>
      </c>
      <c r="M728" s="86">
        <v>0</v>
      </c>
      <c r="N728" s="86">
        <v>0</v>
      </c>
      <c r="O728" s="97">
        <f>AVERAGE(B728:N728)</f>
        <v>0</v>
      </c>
      <c r="P728" s="99"/>
    </row>
    <row r="729" spans="1:16" x14ac:dyDescent="0.2">
      <c r="A729" s="87" t="s">
        <v>883</v>
      </c>
      <c r="B729" s="86">
        <v>2315357.66</v>
      </c>
      <c r="C729" s="86">
        <v>2303632.1800000002</v>
      </c>
      <c r="D729" s="86">
        <v>2291906.7000000002</v>
      </c>
      <c r="E729" s="86">
        <v>2280181.2200000002</v>
      </c>
      <c r="F729" s="86">
        <v>2268455.7400000002</v>
      </c>
      <c r="G729" s="86">
        <v>2256730.2599999998</v>
      </c>
      <c r="H729" s="86">
        <v>2245004.7799999998</v>
      </c>
      <c r="I729" s="86">
        <v>2233279.2999999998</v>
      </c>
      <c r="J729" s="86">
        <v>2221553.8199999998</v>
      </c>
      <c r="K729" s="86">
        <v>2209828.34</v>
      </c>
      <c r="L729" s="86">
        <v>2198102.86</v>
      </c>
      <c r="M729" s="86">
        <v>2186377.38</v>
      </c>
      <c r="N729" s="86">
        <v>2174651.9</v>
      </c>
    </row>
    <row r="730" spans="1:16" x14ac:dyDescent="0.2">
      <c r="A730" s="87" t="s">
        <v>884</v>
      </c>
      <c r="B730" s="86">
        <v>882608.63</v>
      </c>
      <c r="C730" s="86">
        <v>879084.77</v>
      </c>
      <c r="D730" s="86">
        <v>875560.92</v>
      </c>
      <c r="E730" s="86">
        <v>872037.07</v>
      </c>
      <c r="F730" s="86">
        <v>868513.21</v>
      </c>
      <c r="G730" s="86">
        <v>864989.36</v>
      </c>
      <c r="H730" s="86">
        <v>861465.5</v>
      </c>
      <c r="I730" s="86">
        <v>857941.65</v>
      </c>
      <c r="J730" s="86">
        <v>854417.79</v>
      </c>
      <c r="K730" s="86">
        <v>850893.94</v>
      </c>
      <c r="L730" s="86">
        <v>847370.09</v>
      </c>
      <c r="M730" s="86">
        <v>843846.23</v>
      </c>
      <c r="N730" s="86">
        <v>840322.38</v>
      </c>
    </row>
    <row r="731" spans="1:16" x14ac:dyDescent="0.2">
      <c r="A731" s="87" t="s">
        <v>885</v>
      </c>
      <c r="B731" s="86">
        <v>0</v>
      </c>
      <c r="C731" s="86">
        <v>0</v>
      </c>
      <c r="D731" s="86">
        <v>0</v>
      </c>
      <c r="E731" s="86">
        <v>0</v>
      </c>
      <c r="F731" s="86">
        <v>0</v>
      </c>
      <c r="G731" s="86">
        <v>0</v>
      </c>
      <c r="H731" s="86">
        <v>0</v>
      </c>
      <c r="I731" s="86">
        <v>0</v>
      </c>
      <c r="J731" s="86">
        <v>0</v>
      </c>
      <c r="K731" s="86">
        <v>0</v>
      </c>
      <c r="L731" s="86">
        <v>0</v>
      </c>
      <c r="M731" s="86">
        <v>0</v>
      </c>
      <c r="N731" s="86">
        <v>0</v>
      </c>
      <c r="O731" s="101">
        <f>AVERAGE(B731:N731)</f>
        <v>0</v>
      </c>
    </row>
    <row r="732" spans="1:16" x14ac:dyDescent="0.2">
      <c r="A732" s="87" t="s">
        <v>886</v>
      </c>
      <c r="B732" s="86">
        <v>0</v>
      </c>
      <c r="C732" s="86">
        <v>0</v>
      </c>
      <c r="D732" s="86">
        <v>0</v>
      </c>
      <c r="E732" s="86">
        <v>0</v>
      </c>
      <c r="F732" s="86">
        <v>0</v>
      </c>
      <c r="G732" s="86">
        <v>0</v>
      </c>
      <c r="H732" s="86">
        <v>0</v>
      </c>
      <c r="I732" s="86">
        <v>0</v>
      </c>
      <c r="J732" s="86">
        <v>0</v>
      </c>
      <c r="K732" s="86">
        <v>0</v>
      </c>
      <c r="L732" s="86">
        <v>0</v>
      </c>
      <c r="M732" s="86">
        <v>0</v>
      </c>
      <c r="N732" s="86">
        <v>0</v>
      </c>
      <c r="O732" s="101">
        <f>AVERAGE(B732:N732)</f>
        <v>0</v>
      </c>
    </row>
    <row r="733" spans="1:16" x14ac:dyDescent="0.2">
      <c r="A733" s="102" t="s">
        <v>887</v>
      </c>
      <c r="B733" s="103">
        <v>13603552.09</v>
      </c>
      <c r="C733" s="103">
        <v>13531454.48</v>
      </c>
      <c r="D733" s="103">
        <v>13459356.869999999</v>
      </c>
      <c r="E733" s="103">
        <v>13387259.32</v>
      </c>
      <c r="F733" s="103">
        <v>13315161.710000001</v>
      </c>
      <c r="G733" s="103">
        <v>13243064.119999999</v>
      </c>
      <c r="H733" s="103">
        <v>13170966.52</v>
      </c>
      <c r="I733" s="103">
        <v>13098868.939999999</v>
      </c>
      <c r="J733" s="103">
        <v>13026771.35</v>
      </c>
      <c r="K733" s="103">
        <v>12954673.759999899</v>
      </c>
      <c r="L733" s="103">
        <v>12882576.17</v>
      </c>
      <c r="M733" s="103">
        <v>15994278.679999899</v>
      </c>
      <c r="N733" s="103">
        <v>15913324.07</v>
      </c>
      <c r="O733" s="98">
        <f>AVERAGE(B733:N733)</f>
        <v>13660100.621538443</v>
      </c>
      <c r="P733" s="105" t="s">
        <v>106</v>
      </c>
    </row>
    <row r="734" spans="1:16" x14ac:dyDescent="0.2">
      <c r="A734" s="87" t="s">
        <v>888</v>
      </c>
      <c r="O734" s="101"/>
    </row>
    <row r="735" spans="1:16" x14ac:dyDescent="0.2">
      <c r="A735" s="85" t="s">
        <v>889</v>
      </c>
      <c r="P735" s="99"/>
    </row>
    <row r="736" spans="1:16" x14ac:dyDescent="0.2">
      <c r="A736" s="87" t="s">
        <v>890</v>
      </c>
      <c r="B736" s="86">
        <v>-41039799.549999997</v>
      </c>
      <c r="C736" s="86">
        <v>-39523986.729999997</v>
      </c>
      <c r="D736" s="86">
        <v>-37997537.280000001</v>
      </c>
      <c r="E736" s="86">
        <v>-37021528.009999998</v>
      </c>
      <c r="F736" s="86">
        <v>-36080680.340000004</v>
      </c>
      <c r="G736" s="86">
        <v>-34588973.600000001</v>
      </c>
      <c r="H736" s="86">
        <v>-31118595.050000001</v>
      </c>
      <c r="I736" s="86">
        <v>-27623408.789999999</v>
      </c>
      <c r="J736" s="86">
        <v>-24103237.109999999</v>
      </c>
      <c r="K736" s="86">
        <v>-22623833</v>
      </c>
      <c r="L736" s="86">
        <v>-21580762.460000001</v>
      </c>
      <c r="M736" s="86">
        <v>-20530505.809999999</v>
      </c>
      <c r="N736" s="86">
        <v>-18869984.460000001</v>
      </c>
      <c r="P736" s="99"/>
    </row>
    <row r="737" spans="1:16" x14ac:dyDescent="0.2">
      <c r="A737" s="87" t="s">
        <v>891</v>
      </c>
      <c r="B737" s="86">
        <v>0</v>
      </c>
      <c r="C737" s="86">
        <v>0</v>
      </c>
      <c r="D737" s="86">
        <v>0</v>
      </c>
      <c r="E737" s="86">
        <v>0</v>
      </c>
      <c r="F737" s="86">
        <v>0</v>
      </c>
      <c r="G737" s="86">
        <v>0</v>
      </c>
      <c r="H737" s="86">
        <v>0</v>
      </c>
      <c r="I737" s="86">
        <v>0</v>
      </c>
      <c r="J737" s="86">
        <v>0</v>
      </c>
      <c r="K737" s="86">
        <v>0</v>
      </c>
      <c r="L737" s="86">
        <v>0</v>
      </c>
      <c r="M737" s="86">
        <v>0</v>
      </c>
      <c r="N737" s="86">
        <v>0</v>
      </c>
    </row>
    <row r="738" spans="1:16" x14ac:dyDescent="0.2">
      <c r="A738" s="87" t="s">
        <v>892</v>
      </c>
      <c r="B738" s="86">
        <v>0</v>
      </c>
      <c r="C738" s="86">
        <v>0</v>
      </c>
      <c r="D738" s="86">
        <v>0</v>
      </c>
      <c r="E738" s="86">
        <v>0</v>
      </c>
      <c r="F738" s="86">
        <v>0</v>
      </c>
      <c r="G738" s="86">
        <v>0</v>
      </c>
      <c r="H738" s="86">
        <v>0</v>
      </c>
      <c r="I738" s="86">
        <v>0</v>
      </c>
      <c r="J738" s="86">
        <v>0</v>
      </c>
      <c r="K738" s="86">
        <v>0</v>
      </c>
      <c r="L738" s="86">
        <v>0</v>
      </c>
      <c r="M738" s="86">
        <v>0</v>
      </c>
      <c r="N738" s="86">
        <v>0</v>
      </c>
      <c r="O738" s="101">
        <f>AVERAGE(B738:N738)</f>
        <v>0</v>
      </c>
    </row>
    <row r="739" spans="1:16" x14ac:dyDescent="0.2">
      <c r="A739" s="87" t="s">
        <v>893</v>
      </c>
      <c r="B739" s="86">
        <v>-256487062.25999999</v>
      </c>
      <c r="C739" s="86">
        <v>-253152690.16</v>
      </c>
      <c r="D739" s="86">
        <v>-249791591.75999999</v>
      </c>
      <c r="E739" s="86">
        <v>-247331442.019999</v>
      </c>
      <c r="F739" s="86">
        <v>-244885756.03999999</v>
      </c>
      <c r="G739" s="86">
        <v>-241598599.859999</v>
      </c>
      <c r="H739" s="86">
        <v>-235312860.59</v>
      </c>
      <c r="I739" s="86">
        <v>-229024881.89999899</v>
      </c>
      <c r="J739" s="86">
        <v>-222763686.16999999</v>
      </c>
      <c r="K739" s="86">
        <v>-219475044.25999999</v>
      </c>
      <c r="L739" s="86">
        <v>-216983421.299999</v>
      </c>
      <c r="M739" s="86">
        <v>-214439497.31999999</v>
      </c>
      <c r="N739" s="86">
        <v>-210959379.47</v>
      </c>
      <c r="O739" s="101">
        <f>AVERAGE(B739:N739)</f>
        <v>-234015839.46999967</v>
      </c>
    </row>
    <row r="740" spans="1:16" x14ac:dyDescent="0.2">
      <c r="A740" s="102" t="s">
        <v>894</v>
      </c>
      <c r="B740" s="103">
        <v>-297526861.81</v>
      </c>
      <c r="C740" s="103">
        <v>-292676676.88999999</v>
      </c>
      <c r="D740" s="103">
        <v>-287789129.04000002</v>
      </c>
      <c r="E740" s="103">
        <v>-284352970.02999997</v>
      </c>
      <c r="F740" s="103">
        <v>-280966436.38</v>
      </c>
      <c r="G740" s="103">
        <v>-276187573.45999998</v>
      </c>
      <c r="H740" s="103">
        <v>-266431455.63999999</v>
      </c>
      <c r="I740" s="103">
        <v>-256648290.68999901</v>
      </c>
      <c r="J740" s="103">
        <v>-246866923.28</v>
      </c>
      <c r="K740" s="103">
        <v>-242098877.25999999</v>
      </c>
      <c r="L740" s="103">
        <v>-238564183.75999999</v>
      </c>
      <c r="M740" s="103">
        <v>-234970003.13</v>
      </c>
      <c r="N740" s="103">
        <v>-229829363.93000001</v>
      </c>
      <c r="O740" s="98">
        <f>AVERAGE(B740:N740)</f>
        <v>-264223749.63846153</v>
      </c>
      <c r="P740" s="105" t="str">
        <f>MID($A740,11,3)</f>
        <v>227</v>
      </c>
    </row>
    <row r="741" spans="1:16" x14ac:dyDescent="0.2">
      <c r="A741" s="87" t="s">
        <v>895</v>
      </c>
      <c r="O741" s="101"/>
    </row>
    <row r="742" spans="1:16" x14ac:dyDescent="0.2">
      <c r="A742" s="85" t="s">
        <v>896</v>
      </c>
      <c r="O742" s="101"/>
    </row>
    <row r="743" spans="1:16" x14ac:dyDescent="0.2">
      <c r="A743" s="87" t="s">
        <v>897</v>
      </c>
      <c r="B743" s="86">
        <v>-65355465.880000003</v>
      </c>
      <c r="C743" s="86">
        <v>-90295376.069999993</v>
      </c>
      <c r="D743" s="86">
        <v>-103984279.95</v>
      </c>
      <c r="E743" s="86">
        <v>-116865804.95</v>
      </c>
      <c r="F743" s="86">
        <v>-129758054.95</v>
      </c>
      <c r="G743" s="86">
        <v>-107214442.95</v>
      </c>
      <c r="H743" s="86">
        <v>-107214442.95</v>
      </c>
      <c r="I743" s="86">
        <v>-107214442.95</v>
      </c>
      <c r="J743" s="86">
        <v>-107214442.95</v>
      </c>
      <c r="K743" s="86">
        <v>-107262153.68000001</v>
      </c>
      <c r="L743" s="86">
        <v>-107262153.68000001</v>
      </c>
      <c r="M743" s="86">
        <v>-107262153.68000001</v>
      </c>
      <c r="N743" s="86">
        <v>-107890460.79000001</v>
      </c>
      <c r="O743" s="101">
        <f>AVERAGE(B743:N743)</f>
        <v>-104984128.8792308</v>
      </c>
    </row>
    <row r="744" spans="1:16" x14ac:dyDescent="0.2">
      <c r="A744" s="87" t="s">
        <v>898</v>
      </c>
      <c r="B744" s="86">
        <v>778005.03</v>
      </c>
      <c r="C744" s="86">
        <v>-96531.12</v>
      </c>
      <c r="D744" s="86">
        <v>-784815.32</v>
      </c>
      <c r="E744" s="86">
        <v>-1326697.6499999999</v>
      </c>
      <c r="F744" s="86">
        <v>-1953728.95</v>
      </c>
      <c r="G744" s="86">
        <v>-3160969.67</v>
      </c>
      <c r="H744" s="86">
        <v>-5498079.8200000003</v>
      </c>
      <c r="I744" s="86">
        <v>-6446930.8499999996</v>
      </c>
      <c r="J744" s="86">
        <v>-7405144.9299999997</v>
      </c>
      <c r="K744" s="86">
        <v>-8322415.1399999904</v>
      </c>
      <c r="L744" s="86">
        <v>-8221349.0800000001</v>
      </c>
      <c r="M744" s="86">
        <v>-8869989.0199999996</v>
      </c>
      <c r="N744" s="86">
        <v>-4998946.58</v>
      </c>
      <c r="O744" s="101">
        <f>AVERAGE(B744:N744)</f>
        <v>-4331353.3153846152</v>
      </c>
    </row>
    <row r="745" spans="1:16" x14ac:dyDescent="0.2">
      <c r="A745" s="102" t="s">
        <v>899</v>
      </c>
      <c r="B745" s="107">
        <v>-64577460.850000001</v>
      </c>
      <c r="C745" s="107">
        <v>-90391907.189999998</v>
      </c>
      <c r="D745" s="107">
        <v>-104769095.27</v>
      </c>
      <c r="E745" s="107">
        <v>-118192502.59999999</v>
      </c>
      <c r="F745" s="107">
        <v>-131711783.90000001</v>
      </c>
      <c r="G745" s="107">
        <v>-110375412.62</v>
      </c>
      <c r="H745" s="107">
        <v>-112712522.77</v>
      </c>
      <c r="I745" s="107">
        <v>-113661373.8</v>
      </c>
      <c r="J745" s="107">
        <v>-114619587.88</v>
      </c>
      <c r="K745" s="107">
        <v>-115584568.81999999</v>
      </c>
      <c r="L745" s="107">
        <v>-115483502.76000001</v>
      </c>
      <c r="M745" s="107">
        <v>-116132142.7</v>
      </c>
      <c r="N745" s="107">
        <v>-112889407.37</v>
      </c>
      <c r="O745" s="104">
        <f>AVERAGE(B745:N745)</f>
        <v>-109315482.19461536</v>
      </c>
      <c r="P745" s="105"/>
    </row>
    <row r="746" spans="1:16" x14ac:dyDescent="0.2">
      <c r="A746" s="87" t="s">
        <v>900</v>
      </c>
      <c r="O746" s="101"/>
    </row>
    <row r="747" spans="1:16" x14ac:dyDescent="0.2">
      <c r="A747" s="87" t="s">
        <v>901</v>
      </c>
      <c r="B747" s="86">
        <v>-2044674</v>
      </c>
      <c r="C747" s="86">
        <v>-2044674</v>
      </c>
      <c r="D747" s="86">
        <v>-2044674</v>
      </c>
      <c r="E747" s="86">
        <v>-2044674</v>
      </c>
      <c r="F747" s="86">
        <v>-2044674</v>
      </c>
      <c r="G747" s="86">
        <v>2750000</v>
      </c>
      <c r="H747" s="86">
        <v>0</v>
      </c>
      <c r="I747" s="86">
        <v>0</v>
      </c>
      <c r="J747" s="86">
        <v>0</v>
      </c>
      <c r="K747" s="86">
        <v>0</v>
      </c>
      <c r="L747" s="86">
        <v>0</v>
      </c>
      <c r="M747" s="86">
        <v>0</v>
      </c>
      <c r="N747" s="86">
        <v>0</v>
      </c>
      <c r="O747" s="101">
        <f>AVERAGE(B747:N747)</f>
        <v>-574874.61538461538</v>
      </c>
    </row>
    <row r="748" spans="1:16" x14ac:dyDescent="0.2">
      <c r="A748" s="87" t="s">
        <v>902</v>
      </c>
      <c r="B748" s="86">
        <v>-5830000</v>
      </c>
      <c r="C748" s="86">
        <v>-5830000</v>
      </c>
      <c r="D748" s="86">
        <v>-5830000</v>
      </c>
      <c r="E748" s="86">
        <v>-6900000</v>
      </c>
      <c r="F748" s="86">
        <v>-6900000</v>
      </c>
      <c r="G748" s="86">
        <v>-6900000</v>
      </c>
      <c r="H748" s="86">
        <v>-6900000</v>
      </c>
      <c r="I748" s="86">
        <v>-6900000</v>
      </c>
      <c r="J748" s="86">
        <v>-6900000</v>
      </c>
      <c r="K748" s="86">
        <v>-6900000</v>
      </c>
      <c r="L748" s="86">
        <v>-6900000</v>
      </c>
      <c r="M748" s="86">
        <v>-4180000</v>
      </c>
      <c r="N748" s="86">
        <v>1695.02</v>
      </c>
      <c r="O748" s="101">
        <f>AVERAGE(B748:N748)</f>
        <v>-5912946.536923077</v>
      </c>
    </row>
    <row r="749" spans="1:16" x14ac:dyDescent="0.2">
      <c r="A749" s="87" t="s">
        <v>903</v>
      </c>
      <c r="B749" s="86">
        <v>-19370528.640000001</v>
      </c>
      <c r="C749" s="86">
        <v>-19370528.640000001</v>
      </c>
      <c r="D749" s="86">
        <v>-19370528.640000001</v>
      </c>
      <c r="E749" s="86">
        <v>-21794814.66</v>
      </c>
      <c r="F749" s="86">
        <v>-21794814.66</v>
      </c>
      <c r="G749" s="86">
        <v>-21794814.66</v>
      </c>
      <c r="H749" s="86">
        <v>-21794814.66</v>
      </c>
      <c r="I749" s="86">
        <v>-21794814.66</v>
      </c>
      <c r="J749" s="86">
        <v>-21794814.66</v>
      </c>
      <c r="K749" s="86">
        <v>-21794814.66</v>
      </c>
      <c r="L749" s="86">
        <v>-21794814.66</v>
      </c>
      <c r="M749" s="86">
        <v>-21794814.66</v>
      </c>
      <c r="N749" s="86">
        <v>-14607905.66</v>
      </c>
      <c r="O749" s="101">
        <f>AVERAGE(B749:N749)</f>
        <v>-20682524.886153843</v>
      </c>
    </row>
    <row r="750" spans="1:16" x14ac:dyDescent="0.2">
      <c r="A750" s="87" t="s">
        <v>904</v>
      </c>
      <c r="B750" s="86">
        <v>0</v>
      </c>
      <c r="C750" s="86">
        <v>0</v>
      </c>
      <c r="D750" s="86">
        <v>0</v>
      </c>
      <c r="E750" s="86">
        <v>0</v>
      </c>
      <c r="F750" s="86">
        <v>0</v>
      </c>
      <c r="G750" s="86">
        <v>0</v>
      </c>
      <c r="H750" s="86">
        <v>0</v>
      </c>
      <c r="I750" s="86">
        <v>0</v>
      </c>
      <c r="J750" s="86">
        <v>0</v>
      </c>
      <c r="K750" s="86">
        <v>0</v>
      </c>
      <c r="L750" s="86">
        <v>0</v>
      </c>
      <c r="M750" s="86">
        <v>0</v>
      </c>
      <c r="N750" s="86">
        <v>0</v>
      </c>
      <c r="O750" s="101">
        <f>AVERAGE(B750:N750)</f>
        <v>0</v>
      </c>
    </row>
    <row r="751" spans="1:16" x14ac:dyDescent="0.2">
      <c r="A751" s="102" t="s">
        <v>905</v>
      </c>
      <c r="B751" s="107">
        <v>-27245202.640000001</v>
      </c>
      <c r="C751" s="107">
        <v>-27245202.640000001</v>
      </c>
      <c r="D751" s="107">
        <v>-27245202.640000001</v>
      </c>
      <c r="E751" s="107">
        <v>-30739488.66</v>
      </c>
      <c r="F751" s="107">
        <v>-30739488.66</v>
      </c>
      <c r="G751" s="107">
        <v>-25944814.66</v>
      </c>
      <c r="H751" s="107">
        <v>-28694814.66</v>
      </c>
      <c r="I751" s="107">
        <v>-28694814.66</v>
      </c>
      <c r="J751" s="107">
        <v>-28694814.66</v>
      </c>
      <c r="K751" s="107">
        <v>-28694814.66</v>
      </c>
      <c r="L751" s="107">
        <v>-28694814.66</v>
      </c>
      <c r="M751" s="107">
        <v>-25974814.66</v>
      </c>
      <c r="N751" s="107">
        <v>-14606210.640000001</v>
      </c>
      <c r="O751" s="104">
        <f>AVERAGE(B751:N751)</f>
        <v>-27170346.038461544</v>
      </c>
      <c r="P751" s="105"/>
    </row>
    <row r="752" spans="1:16" x14ac:dyDescent="0.2">
      <c r="A752" s="87" t="s">
        <v>906</v>
      </c>
      <c r="O752" s="101"/>
    </row>
    <row r="753" spans="1:16" x14ac:dyDescent="0.2">
      <c r="A753" s="87" t="s">
        <v>907</v>
      </c>
      <c r="B753" s="86">
        <v>0</v>
      </c>
      <c r="C753" s="86">
        <v>0</v>
      </c>
      <c r="D753" s="86">
        <v>0</v>
      </c>
      <c r="E753" s="86">
        <v>0</v>
      </c>
      <c r="F753" s="86">
        <v>0</v>
      </c>
      <c r="G753" s="86">
        <v>0</v>
      </c>
      <c r="H753" s="86">
        <v>0</v>
      </c>
      <c r="I753" s="86">
        <v>0</v>
      </c>
      <c r="J753" s="86">
        <v>0</v>
      </c>
      <c r="K753" s="86">
        <v>0</v>
      </c>
      <c r="L753" s="86">
        <v>0</v>
      </c>
      <c r="M753" s="86">
        <v>0</v>
      </c>
      <c r="N753" s="86">
        <v>0</v>
      </c>
      <c r="O753" s="101">
        <f t="shared" ref="O753:O764" si="25">AVERAGE(B753:N753)</f>
        <v>0</v>
      </c>
    </row>
    <row r="754" spans="1:16" x14ac:dyDescent="0.2">
      <c r="A754" s="87" t="s">
        <v>908</v>
      </c>
      <c r="B754" s="86">
        <v>-30954308.199999999</v>
      </c>
      <c r="C754" s="86">
        <v>-30719063.800000001</v>
      </c>
      <c r="D754" s="86">
        <v>-30468991.93</v>
      </c>
      <c r="E754" s="86">
        <v>-30348189.5</v>
      </c>
      <c r="F754" s="86">
        <v>-30226541.760000002</v>
      </c>
      <c r="G754" s="86">
        <v>-30303645.760000002</v>
      </c>
      <c r="H754" s="86">
        <v>-29989725.140000001</v>
      </c>
      <c r="I754" s="86">
        <v>-29864007.960000001</v>
      </c>
      <c r="J754" s="86">
        <v>-29738750.129999999</v>
      </c>
      <c r="K754" s="86">
        <v>-29624812.539999999</v>
      </c>
      <c r="L754" s="86">
        <v>-29510759.5</v>
      </c>
      <c r="M754" s="86">
        <v>-31361774.420000002</v>
      </c>
      <c r="N754" s="86">
        <v>-22781729.789999999</v>
      </c>
      <c r="O754" s="101">
        <f t="shared" si="25"/>
        <v>-29684023.110000007</v>
      </c>
    </row>
    <row r="755" spans="1:16" x14ac:dyDescent="0.2">
      <c r="A755" s="87" t="s">
        <v>909</v>
      </c>
      <c r="B755" s="86">
        <v>-81251474.25</v>
      </c>
      <c r="C755" s="86">
        <v>-80953524.950000003</v>
      </c>
      <c r="D755" s="86">
        <v>-80382638.989999995</v>
      </c>
      <c r="E755" s="86">
        <v>-79314033.579999998</v>
      </c>
      <c r="F755" s="86">
        <v>-78846620.340000004</v>
      </c>
      <c r="G755" s="86">
        <v>-78384336.129999995</v>
      </c>
      <c r="H755" s="86">
        <v>-77743226.879999995</v>
      </c>
      <c r="I755" s="86">
        <v>-77255512.989999995</v>
      </c>
      <c r="J755" s="86">
        <v>-76844099.959999993</v>
      </c>
      <c r="K755" s="86">
        <v>-76447067.219999999</v>
      </c>
      <c r="L755" s="86">
        <v>-76048682.359999999</v>
      </c>
      <c r="M755" s="86">
        <v>-75285115.920000002</v>
      </c>
      <c r="N755" s="86">
        <v>-46027880.700000003</v>
      </c>
      <c r="O755" s="101">
        <f t="shared" si="25"/>
        <v>-75752631.866923079</v>
      </c>
    </row>
    <row r="756" spans="1:16" x14ac:dyDescent="0.2">
      <c r="A756" s="87" t="s">
        <v>910</v>
      </c>
      <c r="B756" s="86">
        <v>0</v>
      </c>
      <c r="C756" s="86">
        <v>0</v>
      </c>
      <c r="D756" s="86">
        <v>0</v>
      </c>
      <c r="E756" s="86">
        <v>0</v>
      </c>
      <c r="F756" s="86">
        <v>0</v>
      </c>
      <c r="G756" s="86">
        <v>0</v>
      </c>
      <c r="H756" s="86">
        <v>0</v>
      </c>
      <c r="I756" s="86">
        <v>0</v>
      </c>
      <c r="J756" s="86">
        <v>0</v>
      </c>
      <c r="K756" s="86">
        <v>0</v>
      </c>
      <c r="L756" s="86">
        <v>0</v>
      </c>
      <c r="M756" s="86">
        <v>0</v>
      </c>
      <c r="N756" s="86">
        <v>0</v>
      </c>
      <c r="O756" s="101">
        <f t="shared" si="25"/>
        <v>0</v>
      </c>
    </row>
    <row r="757" spans="1:16" x14ac:dyDescent="0.2">
      <c r="A757" s="87" t="s">
        <v>911</v>
      </c>
      <c r="B757" s="86">
        <v>-5514045.3700000001</v>
      </c>
      <c r="C757" s="86">
        <v>-5522084.6299999999</v>
      </c>
      <c r="D757" s="86">
        <v>-5475620.8899999997</v>
      </c>
      <c r="E757" s="86">
        <v>-5428879.0700000003</v>
      </c>
      <c r="F757" s="86">
        <v>-5383123.3300000001</v>
      </c>
      <c r="G757" s="86">
        <v>-5336937.49</v>
      </c>
      <c r="H757" s="86">
        <v>-5258012.38</v>
      </c>
      <c r="I757" s="86">
        <v>-5213253.6399999997</v>
      </c>
      <c r="J757" s="86">
        <v>-5168743.9000000004</v>
      </c>
      <c r="K757" s="86">
        <v>-5124234.16</v>
      </c>
      <c r="L757" s="86">
        <v>-4731433.88</v>
      </c>
      <c r="M757" s="86">
        <v>-4684818.13</v>
      </c>
      <c r="N757" s="86">
        <v>-4650735.38</v>
      </c>
      <c r="O757" s="101">
        <f t="shared" si="25"/>
        <v>-5191686.326923077</v>
      </c>
    </row>
    <row r="758" spans="1:16" x14ac:dyDescent="0.2">
      <c r="A758" s="87" t="s">
        <v>912</v>
      </c>
      <c r="B758" s="86">
        <v>-7436711.8200000003</v>
      </c>
      <c r="C758" s="86">
        <v>-7175416.2400000002</v>
      </c>
      <c r="D758" s="86">
        <v>-7073520.96</v>
      </c>
      <c r="E758" s="86">
        <v>-7398481.0199999996</v>
      </c>
      <c r="F758" s="86">
        <v>-7313861.6100000003</v>
      </c>
      <c r="G758" s="86">
        <v>-7222550.71</v>
      </c>
      <c r="H758" s="86">
        <v>-6417645</v>
      </c>
      <c r="I758" s="86">
        <v>-6217722.21</v>
      </c>
      <c r="J758" s="86">
        <v>-6145921.0499999998</v>
      </c>
      <c r="K758" s="86">
        <v>-7083839.04</v>
      </c>
      <c r="L758" s="86">
        <v>-6963288.1200000001</v>
      </c>
      <c r="M758" s="86">
        <v>-6805719.8300000001</v>
      </c>
      <c r="N758" s="86">
        <v>-7232380.1299999999</v>
      </c>
      <c r="O758" s="101">
        <f t="shared" si="25"/>
        <v>-6960542.9030769225</v>
      </c>
    </row>
    <row r="759" spans="1:16" x14ac:dyDescent="0.2">
      <c r="A759" s="87" t="s">
        <v>913</v>
      </c>
      <c r="B759" s="86">
        <v>-4873700.7</v>
      </c>
      <c r="C759" s="86">
        <v>-4833661.3099999996</v>
      </c>
      <c r="D759" s="86">
        <v>-4957059.92</v>
      </c>
      <c r="E759" s="86">
        <v>-4998739.53</v>
      </c>
      <c r="F759" s="86">
        <v>-5040419.1399999997</v>
      </c>
      <c r="G759" s="86">
        <v>-5082098.75</v>
      </c>
      <c r="H759" s="86">
        <v>-5123778.3600000003</v>
      </c>
      <c r="I759" s="86">
        <v>-5165457.97</v>
      </c>
      <c r="J759" s="86">
        <v>-5207137.58</v>
      </c>
      <c r="K759" s="86">
        <v>-5248817.1900000004</v>
      </c>
      <c r="L759" s="86">
        <v>-5290496.8</v>
      </c>
      <c r="M759" s="86">
        <v>-33458363.289999999</v>
      </c>
      <c r="N759" s="86">
        <v>-24757246.600000001</v>
      </c>
      <c r="O759" s="101">
        <f t="shared" si="25"/>
        <v>-8772075.1646153834</v>
      </c>
    </row>
    <row r="760" spans="1:16" x14ac:dyDescent="0.2">
      <c r="A760" s="87" t="s">
        <v>914</v>
      </c>
      <c r="B760" s="86">
        <v>-601128.68000000005</v>
      </c>
      <c r="C760" s="86">
        <v>-601128.68000000005</v>
      </c>
      <c r="D760" s="86">
        <v>734047.32</v>
      </c>
      <c r="E760" s="86">
        <v>1401635.32</v>
      </c>
      <c r="F760" s="86">
        <v>2069223.32</v>
      </c>
      <c r="G760" s="86">
        <v>2736811.32</v>
      </c>
      <c r="H760" s="86">
        <v>3404399.32</v>
      </c>
      <c r="I760" s="86">
        <v>4071987.32</v>
      </c>
      <c r="J760" s="86">
        <v>4739575.32</v>
      </c>
      <c r="K760" s="86">
        <v>0</v>
      </c>
      <c r="L760" s="86">
        <v>0</v>
      </c>
      <c r="M760" s="86">
        <v>0</v>
      </c>
      <c r="N760" s="86">
        <v>0</v>
      </c>
      <c r="O760" s="101">
        <f t="shared" si="25"/>
        <v>1381186.2984615387</v>
      </c>
    </row>
    <row r="761" spans="1:16" x14ac:dyDescent="0.2">
      <c r="A761" s="87" t="s">
        <v>915</v>
      </c>
      <c r="B761" s="86">
        <v>0</v>
      </c>
      <c r="C761" s="86">
        <v>0</v>
      </c>
      <c r="D761" s="86">
        <v>0</v>
      </c>
      <c r="E761" s="86">
        <v>0</v>
      </c>
      <c r="F761" s="86">
        <v>0</v>
      </c>
      <c r="G761" s="86">
        <v>0</v>
      </c>
      <c r="H761" s="86">
        <v>0</v>
      </c>
      <c r="I761" s="86">
        <v>0</v>
      </c>
      <c r="J761" s="86">
        <v>0</v>
      </c>
      <c r="K761" s="86">
        <v>0</v>
      </c>
      <c r="L761" s="86">
        <v>0</v>
      </c>
      <c r="M761" s="86">
        <v>0</v>
      </c>
      <c r="N761" s="86">
        <v>0</v>
      </c>
      <c r="O761" s="101">
        <f t="shared" si="25"/>
        <v>0</v>
      </c>
    </row>
    <row r="762" spans="1:16" x14ac:dyDescent="0.2">
      <c r="A762" s="87" t="s">
        <v>916</v>
      </c>
      <c r="B762" s="86">
        <v>0</v>
      </c>
      <c r="C762" s="86">
        <v>0</v>
      </c>
      <c r="D762" s="86">
        <v>0</v>
      </c>
      <c r="E762" s="86">
        <v>0</v>
      </c>
      <c r="F762" s="86">
        <v>0</v>
      </c>
      <c r="G762" s="86">
        <v>0</v>
      </c>
      <c r="H762" s="86">
        <v>0</v>
      </c>
      <c r="I762" s="86">
        <v>0</v>
      </c>
      <c r="J762" s="86">
        <v>0</v>
      </c>
      <c r="K762" s="86">
        <v>0</v>
      </c>
      <c r="L762" s="86">
        <v>0</v>
      </c>
      <c r="M762" s="86">
        <v>0</v>
      </c>
      <c r="N762" s="86">
        <v>0</v>
      </c>
      <c r="O762" s="101">
        <f t="shared" si="25"/>
        <v>0</v>
      </c>
    </row>
    <row r="763" spans="1:16" x14ac:dyDescent="0.2">
      <c r="A763" s="87" t="s">
        <v>917</v>
      </c>
      <c r="B763" s="86">
        <v>0</v>
      </c>
      <c r="C763" s="86">
        <v>0</v>
      </c>
      <c r="D763" s="86">
        <v>0</v>
      </c>
      <c r="E763" s="86">
        <v>0</v>
      </c>
      <c r="F763" s="86">
        <v>0</v>
      </c>
      <c r="G763" s="86">
        <v>0</v>
      </c>
      <c r="H763" s="86">
        <v>0</v>
      </c>
      <c r="I763" s="86">
        <v>0</v>
      </c>
      <c r="J763" s="86">
        <v>0</v>
      </c>
      <c r="K763" s="86">
        <v>0</v>
      </c>
      <c r="L763" s="86">
        <v>0</v>
      </c>
      <c r="M763" s="86">
        <v>0</v>
      </c>
      <c r="N763" s="86">
        <v>0</v>
      </c>
      <c r="O763" s="101">
        <f t="shared" si="25"/>
        <v>0</v>
      </c>
    </row>
    <row r="764" spans="1:16" x14ac:dyDescent="0.2">
      <c r="A764" s="87" t="s">
        <v>918</v>
      </c>
      <c r="B764" s="86">
        <v>-429370</v>
      </c>
      <c r="C764" s="86">
        <v>-429370</v>
      </c>
      <c r="D764" s="86">
        <v>-429370</v>
      </c>
      <c r="E764" s="86">
        <v>-429370</v>
      </c>
      <c r="F764" s="86">
        <v>-429370</v>
      </c>
      <c r="G764" s="86">
        <v>-429370</v>
      </c>
      <c r="H764" s="86">
        <v>-429370</v>
      </c>
      <c r="I764" s="86">
        <v>-429370</v>
      </c>
      <c r="J764" s="86">
        <v>-429370</v>
      </c>
      <c r="K764" s="86">
        <v>-429370</v>
      </c>
      <c r="L764" s="86">
        <v>-429370</v>
      </c>
      <c r="M764" s="86">
        <v>-429370</v>
      </c>
      <c r="N764" s="86">
        <v>-321562</v>
      </c>
      <c r="O764" s="101">
        <f t="shared" si="25"/>
        <v>-421077.07692307694</v>
      </c>
    </row>
    <row r="765" spans="1:16" x14ac:dyDescent="0.2">
      <c r="A765" s="102" t="s">
        <v>919</v>
      </c>
      <c r="B765" s="107">
        <f t="shared" ref="B765:O765" si="26">SUM(B753:B764)</f>
        <v>-131060739.02000003</v>
      </c>
      <c r="C765" s="107">
        <f t="shared" si="26"/>
        <v>-130234249.61</v>
      </c>
      <c r="D765" s="107">
        <f t="shared" si="26"/>
        <v>-128053155.36999999</v>
      </c>
      <c r="E765" s="107">
        <f t="shared" si="26"/>
        <v>-126516057.38000001</v>
      </c>
      <c r="F765" s="107">
        <f t="shared" si="26"/>
        <v>-125170712.86000001</v>
      </c>
      <c r="G765" s="107">
        <f t="shared" si="26"/>
        <v>-124022127.52</v>
      </c>
      <c r="H765" s="107">
        <f t="shared" si="26"/>
        <v>-121557358.44</v>
      </c>
      <c r="I765" s="107">
        <f t="shared" si="26"/>
        <v>-120073337.44999999</v>
      </c>
      <c r="J765" s="107">
        <f t="shared" si="26"/>
        <v>-118794447.29999998</v>
      </c>
      <c r="K765" s="107">
        <f t="shared" si="26"/>
        <v>-123958140.14999999</v>
      </c>
      <c r="L765" s="107">
        <f t="shared" si="26"/>
        <v>-122974030.66</v>
      </c>
      <c r="M765" s="107">
        <f t="shared" si="26"/>
        <v>-152025161.59</v>
      </c>
      <c r="N765" s="107">
        <f t="shared" si="26"/>
        <v>-105771534.59999999</v>
      </c>
      <c r="O765" s="107">
        <f t="shared" si="26"/>
        <v>-125400850.14999998</v>
      </c>
      <c r="P765" s="105"/>
    </row>
    <row r="766" spans="1:16" x14ac:dyDescent="0.2">
      <c r="A766" s="87" t="s">
        <v>920</v>
      </c>
      <c r="O766" s="101"/>
    </row>
    <row r="767" spans="1:16" x14ac:dyDescent="0.2">
      <c r="A767" s="87" t="s">
        <v>921</v>
      </c>
      <c r="B767" s="86">
        <v>0</v>
      </c>
      <c r="C767" s="86">
        <v>0</v>
      </c>
      <c r="D767" s="86">
        <v>0</v>
      </c>
      <c r="E767" s="86">
        <v>0</v>
      </c>
      <c r="F767" s="86">
        <v>0</v>
      </c>
      <c r="G767" s="86">
        <v>0</v>
      </c>
      <c r="H767" s="86">
        <v>0</v>
      </c>
      <c r="I767" s="86">
        <v>0</v>
      </c>
      <c r="J767" s="86">
        <v>0</v>
      </c>
      <c r="K767" s="86">
        <v>0</v>
      </c>
      <c r="L767" s="86">
        <v>0</v>
      </c>
      <c r="M767" s="86">
        <v>0</v>
      </c>
      <c r="N767" s="86">
        <v>0</v>
      </c>
      <c r="O767" s="101">
        <f t="shared" ref="O767:O777" si="27">AVERAGE(B767:N767)</f>
        <v>0</v>
      </c>
    </row>
    <row r="768" spans="1:16" x14ac:dyDescent="0.2">
      <c r="A768" s="87" t="s">
        <v>922</v>
      </c>
      <c r="B768" s="86">
        <v>-27489104.32</v>
      </c>
      <c r="C768" s="86">
        <v>-27279125.359999999</v>
      </c>
      <c r="D768" s="86">
        <v>-27070683.899999999</v>
      </c>
      <c r="E768" s="86">
        <v>-26862242.440000001</v>
      </c>
      <c r="F768" s="86">
        <v>-26653800.98</v>
      </c>
      <c r="G768" s="86">
        <v>-26446268.68</v>
      </c>
      <c r="H768" s="86">
        <v>-26238736.379999999</v>
      </c>
      <c r="I768" s="86">
        <v>-26031204.079999998</v>
      </c>
      <c r="J768" s="86">
        <v>-25823671.780000001</v>
      </c>
      <c r="K768" s="86">
        <v>-25616139.48</v>
      </c>
      <c r="L768" s="86">
        <v>-25408607.18</v>
      </c>
      <c r="M768" s="86">
        <v>0</v>
      </c>
      <c r="N768" s="86">
        <v>0</v>
      </c>
      <c r="O768" s="101">
        <f t="shared" si="27"/>
        <v>-22378429.58307692</v>
      </c>
    </row>
    <row r="769" spans="1:16" x14ac:dyDescent="0.2">
      <c r="A769" s="87" t="s">
        <v>923</v>
      </c>
      <c r="B769" s="86">
        <v>0</v>
      </c>
      <c r="C769" s="86">
        <v>0</v>
      </c>
      <c r="D769" s="86">
        <v>0</v>
      </c>
      <c r="E769" s="86">
        <v>0</v>
      </c>
      <c r="F769" s="86">
        <v>0</v>
      </c>
      <c r="G769" s="86">
        <v>0</v>
      </c>
      <c r="H769" s="86">
        <v>0</v>
      </c>
      <c r="I769" s="86">
        <v>0</v>
      </c>
      <c r="J769" s="86">
        <v>0</v>
      </c>
      <c r="K769" s="86">
        <v>0</v>
      </c>
      <c r="L769" s="86">
        <v>0</v>
      </c>
      <c r="M769" s="86">
        <v>0</v>
      </c>
      <c r="N769" s="86">
        <v>0</v>
      </c>
      <c r="O769" s="101">
        <f t="shared" si="27"/>
        <v>0</v>
      </c>
    </row>
    <row r="770" spans="1:16" x14ac:dyDescent="0.2">
      <c r="A770" s="87" t="s">
        <v>924</v>
      </c>
      <c r="B770" s="86">
        <v>-1822385.83</v>
      </c>
      <c r="C770" s="86">
        <v>-1800849.28</v>
      </c>
      <c r="D770" s="86">
        <v>-1777501.42</v>
      </c>
      <c r="E770" s="86">
        <v>-1811824.43</v>
      </c>
      <c r="F770" s="86">
        <v>-1508969.42</v>
      </c>
      <c r="G770" s="86">
        <v>-1515670.12</v>
      </c>
      <c r="H770" s="86">
        <v>-1470736.98</v>
      </c>
      <c r="I770" s="86">
        <v>-1509680.02</v>
      </c>
      <c r="J770" s="86">
        <v>-1485010.21</v>
      </c>
      <c r="K770" s="86">
        <v>-1415196.9</v>
      </c>
      <c r="L770" s="86">
        <v>-1453968.34</v>
      </c>
      <c r="M770" s="86">
        <v>-1497785.32</v>
      </c>
      <c r="N770" s="86">
        <v>-1490767.34</v>
      </c>
      <c r="O770" s="101">
        <f t="shared" si="27"/>
        <v>-1581565.0469230772</v>
      </c>
    </row>
    <row r="771" spans="1:16" x14ac:dyDescent="0.2">
      <c r="A771" s="87" t="s">
        <v>925</v>
      </c>
      <c r="B771" s="86">
        <v>0</v>
      </c>
      <c r="C771" s="86">
        <v>0</v>
      </c>
      <c r="D771" s="86">
        <v>0</v>
      </c>
      <c r="E771" s="86">
        <v>0</v>
      </c>
      <c r="F771" s="86">
        <v>0</v>
      </c>
      <c r="G771" s="86">
        <v>0</v>
      </c>
      <c r="H771" s="86">
        <v>0</v>
      </c>
      <c r="I771" s="86">
        <v>0</v>
      </c>
      <c r="J771" s="86">
        <v>0</v>
      </c>
      <c r="K771" s="86">
        <v>0</v>
      </c>
      <c r="L771" s="86">
        <v>0</v>
      </c>
      <c r="M771" s="86">
        <v>0</v>
      </c>
      <c r="N771" s="86">
        <v>0</v>
      </c>
      <c r="O771" s="101">
        <f t="shared" si="27"/>
        <v>0</v>
      </c>
    </row>
    <row r="772" spans="1:16" x14ac:dyDescent="0.2">
      <c r="A772" s="87" t="s">
        <v>926</v>
      </c>
      <c r="B772" s="86">
        <v>0</v>
      </c>
      <c r="C772" s="86">
        <v>0</v>
      </c>
      <c r="D772" s="86">
        <v>0</v>
      </c>
      <c r="E772" s="86">
        <v>0</v>
      </c>
      <c r="F772" s="86">
        <v>0</v>
      </c>
      <c r="G772" s="86">
        <v>0</v>
      </c>
      <c r="H772" s="86">
        <v>0</v>
      </c>
      <c r="I772" s="86">
        <v>0</v>
      </c>
      <c r="J772" s="86">
        <v>0</v>
      </c>
      <c r="K772" s="86">
        <v>0</v>
      </c>
      <c r="L772" s="86">
        <v>0</v>
      </c>
      <c r="M772" s="86">
        <v>0</v>
      </c>
      <c r="N772" s="86">
        <v>0</v>
      </c>
      <c r="O772" s="101">
        <f t="shared" si="27"/>
        <v>0</v>
      </c>
    </row>
    <row r="773" spans="1:16" x14ac:dyDescent="0.2">
      <c r="A773" s="87" t="s">
        <v>927</v>
      </c>
      <c r="B773" s="86">
        <v>0</v>
      </c>
      <c r="C773" s="86">
        <v>0</v>
      </c>
      <c r="D773" s="86">
        <v>0</v>
      </c>
      <c r="E773" s="86">
        <v>0</v>
      </c>
      <c r="F773" s="86">
        <v>0</v>
      </c>
      <c r="G773" s="86">
        <v>0</v>
      </c>
      <c r="H773" s="86">
        <v>0</v>
      </c>
      <c r="I773" s="86">
        <v>0</v>
      </c>
      <c r="J773" s="86">
        <v>0</v>
      </c>
      <c r="K773" s="86">
        <v>0</v>
      </c>
      <c r="L773" s="86">
        <v>0</v>
      </c>
      <c r="M773" s="86">
        <v>0</v>
      </c>
      <c r="N773" s="86">
        <v>0</v>
      </c>
      <c r="O773" s="101">
        <f t="shared" si="27"/>
        <v>0</v>
      </c>
    </row>
    <row r="774" spans="1:16" x14ac:dyDescent="0.2">
      <c r="A774" s="87" t="s">
        <v>928</v>
      </c>
      <c r="B774" s="86">
        <v>0</v>
      </c>
      <c r="C774" s="86">
        <v>0</v>
      </c>
      <c r="D774" s="86">
        <v>0</v>
      </c>
      <c r="E774" s="86">
        <v>0</v>
      </c>
      <c r="F774" s="86">
        <v>0</v>
      </c>
      <c r="G774" s="86">
        <v>0</v>
      </c>
      <c r="H774" s="86">
        <v>0</v>
      </c>
      <c r="I774" s="86">
        <v>0</v>
      </c>
      <c r="J774" s="86">
        <v>0</v>
      </c>
      <c r="K774" s="86">
        <v>0</v>
      </c>
      <c r="L774" s="86">
        <v>0</v>
      </c>
      <c r="M774" s="86">
        <v>0</v>
      </c>
      <c r="N774" s="86">
        <v>0</v>
      </c>
      <c r="O774" s="101">
        <f t="shared" si="27"/>
        <v>0</v>
      </c>
    </row>
    <row r="775" spans="1:16" x14ac:dyDescent="0.2">
      <c r="A775" s="87" t="s">
        <v>929</v>
      </c>
      <c r="B775" s="86">
        <v>-915122.99999999895</v>
      </c>
      <c r="C775" s="86">
        <v>-1005002.51999999</v>
      </c>
      <c r="D775" s="86">
        <v>-901890.81999999902</v>
      </c>
      <c r="E775" s="86">
        <v>-918122.99999999895</v>
      </c>
      <c r="F775" s="86">
        <v>-867034.83999999904</v>
      </c>
      <c r="G775" s="86">
        <v>-850325.10999999905</v>
      </c>
      <c r="H775" s="86">
        <v>-918122.99999999895</v>
      </c>
      <c r="I775" s="86">
        <v>-901635.849999998</v>
      </c>
      <c r="J775" s="86">
        <v>-881746.62999999896</v>
      </c>
      <c r="K775" s="86">
        <v>-901880.99999999895</v>
      </c>
      <c r="L775" s="86">
        <v>-867579.01999999897</v>
      </c>
      <c r="M775" s="86">
        <v>-854376.38999999897</v>
      </c>
      <c r="N775" s="86">
        <v>-903472.02999999898</v>
      </c>
      <c r="O775" s="101">
        <f t="shared" si="27"/>
        <v>-898947.16999999818</v>
      </c>
    </row>
    <row r="776" spans="1:16" x14ac:dyDescent="0.2">
      <c r="A776" s="102" t="s">
        <v>930</v>
      </c>
      <c r="B776" s="107">
        <v>-30226613.149999999</v>
      </c>
      <c r="C776" s="107">
        <v>-30084977.1599999</v>
      </c>
      <c r="D776" s="107">
        <v>-29750076.140000001</v>
      </c>
      <c r="E776" s="107">
        <v>-29592189.870000001</v>
      </c>
      <c r="F776" s="107">
        <v>-29029805.239999998</v>
      </c>
      <c r="G776" s="107">
        <v>-28812263.9099999</v>
      </c>
      <c r="H776" s="107">
        <v>-28627596.359999999</v>
      </c>
      <c r="I776" s="107">
        <v>-28442519.949999999</v>
      </c>
      <c r="J776" s="107">
        <v>-28190428.6199999</v>
      </c>
      <c r="K776" s="107">
        <v>-27933217.379999999</v>
      </c>
      <c r="L776" s="107">
        <v>-27730154.539999999</v>
      </c>
      <c r="M776" s="107">
        <v>-2352161.7099999902</v>
      </c>
      <c r="N776" s="107">
        <v>-2394239.3699999899</v>
      </c>
      <c r="O776" s="104">
        <f t="shared" si="27"/>
        <v>-24858941.799999975</v>
      </c>
      <c r="P776" s="105"/>
    </row>
    <row r="777" spans="1:16" x14ac:dyDescent="0.2">
      <c r="A777" s="102" t="s">
        <v>931</v>
      </c>
      <c r="B777" s="103">
        <f t="shared" ref="B777:N777" si="28">SUM(B776,B765,B751,B745)</f>
        <v>-253110015.66</v>
      </c>
      <c r="C777" s="103">
        <f t="shared" si="28"/>
        <v>-277956336.5999999</v>
      </c>
      <c r="D777" s="103">
        <f t="shared" si="28"/>
        <v>-289817529.41999996</v>
      </c>
      <c r="E777" s="103">
        <f t="shared" si="28"/>
        <v>-305040238.50999999</v>
      </c>
      <c r="F777" s="103">
        <f t="shared" si="28"/>
        <v>-316651790.66000003</v>
      </c>
      <c r="G777" s="103">
        <f t="shared" si="28"/>
        <v>-289154618.70999992</v>
      </c>
      <c r="H777" s="103">
        <f t="shared" si="28"/>
        <v>-291592292.23000002</v>
      </c>
      <c r="I777" s="103">
        <f t="shared" si="28"/>
        <v>-290872045.85999995</v>
      </c>
      <c r="J777" s="103">
        <f t="shared" si="28"/>
        <v>-290299278.45999992</v>
      </c>
      <c r="K777" s="103">
        <f t="shared" si="28"/>
        <v>-296170741.00999999</v>
      </c>
      <c r="L777" s="103">
        <f t="shared" si="28"/>
        <v>-294882502.62</v>
      </c>
      <c r="M777" s="103">
        <f t="shared" si="28"/>
        <v>-296484280.65999997</v>
      </c>
      <c r="N777" s="103">
        <f t="shared" si="28"/>
        <v>-235661391.97999999</v>
      </c>
      <c r="O777" s="98">
        <f t="shared" si="27"/>
        <v>-286745620.18307692</v>
      </c>
      <c r="P777" s="105" t="str">
        <f>MID($A777,11,3)</f>
        <v>228</v>
      </c>
    </row>
    <row r="778" spans="1:16" x14ac:dyDescent="0.2">
      <c r="A778" s="87" t="s">
        <v>932</v>
      </c>
      <c r="O778" s="86"/>
    </row>
    <row r="779" spans="1:16" x14ac:dyDescent="0.2">
      <c r="A779" s="85" t="s">
        <v>933</v>
      </c>
      <c r="O779" s="101"/>
    </row>
    <row r="780" spans="1:16" x14ac:dyDescent="0.2">
      <c r="A780" s="87" t="s">
        <v>934</v>
      </c>
      <c r="B780" s="86">
        <v>0</v>
      </c>
      <c r="C780" s="86">
        <v>0</v>
      </c>
      <c r="D780" s="86">
        <v>0</v>
      </c>
      <c r="E780" s="86">
        <v>0</v>
      </c>
      <c r="F780" s="86">
        <v>0</v>
      </c>
      <c r="G780" s="86">
        <v>0</v>
      </c>
      <c r="H780" s="86">
        <v>0</v>
      </c>
      <c r="I780" s="86">
        <v>0</v>
      </c>
      <c r="J780" s="86">
        <v>0</v>
      </c>
      <c r="K780" s="86">
        <v>0</v>
      </c>
      <c r="L780" s="86">
        <v>0</v>
      </c>
      <c r="M780" s="86">
        <v>0</v>
      </c>
      <c r="N780" s="86">
        <v>0</v>
      </c>
      <c r="O780" s="101">
        <f>AVERAGE(B780:N780)</f>
        <v>0</v>
      </c>
    </row>
    <row r="781" spans="1:16" x14ac:dyDescent="0.2">
      <c r="A781" s="87" t="s">
        <v>935</v>
      </c>
      <c r="B781" s="86">
        <v>0</v>
      </c>
      <c r="C781" s="86">
        <v>0</v>
      </c>
      <c r="D781" s="86">
        <v>0</v>
      </c>
      <c r="E781" s="86">
        <v>0</v>
      </c>
      <c r="F781" s="86">
        <v>0</v>
      </c>
      <c r="G781" s="86">
        <v>0</v>
      </c>
      <c r="H781" s="86">
        <v>0</v>
      </c>
      <c r="I781" s="86">
        <v>0</v>
      </c>
      <c r="J781" s="86">
        <v>0</v>
      </c>
      <c r="K781" s="86">
        <v>0</v>
      </c>
      <c r="L781" s="86">
        <v>0</v>
      </c>
      <c r="M781" s="86">
        <v>0</v>
      </c>
      <c r="N781" s="86">
        <v>0</v>
      </c>
      <c r="O781" s="101">
        <f>AVERAGE(B781:N781)</f>
        <v>0</v>
      </c>
    </row>
    <row r="782" spans="1:16" x14ac:dyDescent="0.2">
      <c r="A782" s="102" t="s">
        <v>936</v>
      </c>
      <c r="B782" s="103">
        <v>0</v>
      </c>
      <c r="C782" s="103">
        <v>0</v>
      </c>
      <c r="D782" s="103">
        <v>0</v>
      </c>
      <c r="E782" s="103">
        <v>0</v>
      </c>
      <c r="F782" s="103">
        <v>0</v>
      </c>
      <c r="G782" s="103">
        <v>0</v>
      </c>
      <c r="H782" s="103">
        <v>0</v>
      </c>
      <c r="I782" s="103">
        <v>0</v>
      </c>
      <c r="J782" s="103">
        <v>0</v>
      </c>
      <c r="K782" s="103">
        <v>0</v>
      </c>
      <c r="L782" s="103">
        <v>0</v>
      </c>
      <c r="M782" s="103">
        <v>0</v>
      </c>
      <c r="N782" s="103">
        <v>0</v>
      </c>
      <c r="O782" s="104">
        <f>AVERAGE(B782:N782)</f>
        <v>0</v>
      </c>
      <c r="P782" s="105" t="str">
        <f>MID($A782,11,3)</f>
        <v>229</v>
      </c>
    </row>
    <row r="783" spans="1:16" x14ac:dyDescent="0.2">
      <c r="A783" s="87" t="s">
        <v>937</v>
      </c>
      <c r="O783" s="101"/>
    </row>
    <row r="784" spans="1:16" x14ac:dyDescent="0.2">
      <c r="A784" s="85" t="s">
        <v>938</v>
      </c>
      <c r="O784" s="101"/>
    </row>
    <row r="785" spans="1:16" x14ac:dyDescent="0.2">
      <c r="A785" s="87" t="s">
        <v>939</v>
      </c>
      <c r="B785" s="86">
        <v>0</v>
      </c>
      <c r="C785" s="86">
        <v>0</v>
      </c>
      <c r="D785" s="86">
        <v>0</v>
      </c>
      <c r="E785" s="86">
        <v>0</v>
      </c>
      <c r="F785" s="86">
        <v>0</v>
      </c>
      <c r="G785" s="86">
        <v>0</v>
      </c>
      <c r="H785" s="86">
        <v>0</v>
      </c>
      <c r="I785" s="86">
        <v>0</v>
      </c>
      <c r="J785" s="86">
        <v>0</v>
      </c>
      <c r="K785" s="86">
        <v>0</v>
      </c>
      <c r="L785" s="86">
        <v>0</v>
      </c>
      <c r="M785" s="86">
        <v>0</v>
      </c>
      <c r="N785" s="86">
        <v>0</v>
      </c>
      <c r="O785" s="101">
        <f>AVERAGE(B785:N785)</f>
        <v>0</v>
      </c>
    </row>
    <row r="786" spans="1:16" x14ac:dyDescent="0.2">
      <c r="A786" s="87" t="s">
        <v>940</v>
      </c>
      <c r="B786" s="86">
        <v>0</v>
      </c>
      <c r="C786" s="86">
        <v>0</v>
      </c>
      <c r="D786" s="86">
        <v>0</v>
      </c>
      <c r="E786" s="86">
        <v>0</v>
      </c>
      <c r="F786" s="86">
        <v>0</v>
      </c>
      <c r="G786" s="86">
        <v>0</v>
      </c>
      <c r="H786" s="86">
        <v>0</v>
      </c>
      <c r="I786" s="86">
        <v>0</v>
      </c>
      <c r="J786" s="86">
        <v>0</v>
      </c>
      <c r="K786" s="86">
        <v>0</v>
      </c>
      <c r="L786" s="86">
        <v>0</v>
      </c>
      <c r="M786" s="86">
        <v>0</v>
      </c>
      <c r="N786" s="86">
        <v>0</v>
      </c>
      <c r="O786" s="101">
        <f>AVERAGE(B786:N786)</f>
        <v>0</v>
      </c>
    </row>
    <row r="787" spans="1:16" x14ac:dyDescent="0.2">
      <c r="A787" s="87" t="s">
        <v>941</v>
      </c>
      <c r="B787" s="86">
        <v>-33224205.940000001</v>
      </c>
      <c r="C787" s="86">
        <v>-33268522.57</v>
      </c>
      <c r="D787" s="86">
        <v>-33316569.510000002</v>
      </c>
      <c r="E787" s="86">
        <v>-33349909.93</v>
      </c>
      <c r="F787" s="86">
        <v>-33394287.34</v>
      </c>
      <c r="G787" s="86">
        <v>-33434617.789999899</v>
      </c>
      <c r="H787" s="86">
        <v>-33494170.120000001</v>
      </c>
      <c r="I787" s="86">
        <v>-33541839.149999999</v>
      </c>
      <c r="J787" s="86">
        <v>-33609866.770000003</v>
      </c>
      <c r="K787" s="86">
        <v>-29063898.050000001</v>
      </c>
      <c r="L787" s="86">
        <v>-29108677.18</v>
      </c>
      <c r="M787" s="86">
        <v>-29126137.829999998</v>
      </c>
      <c r="N787" s="86">
        <v>-28994603.09</v>
      </c>
      <c r="O787" s="101">
        <f>AVERAGE(B787:N787)</f>
        <v>-32071331.174615379</v>
      </c>
    </row>
    <row r="788" spans="1:16" x14ac:dyDescent="0.2">
      <c r="A788" s="87" t="s">
        <v>942</v>
      </c>
      <c r="B788" s="86">
        <v>-403422039.58999997</v>
      </c>
      <c r="C788" s="86">
        <v>-395211849</v>
      </c>
      <c r="D788" s="86">
        <v>-392425459.549999</v>
      </c>
      <c r="E788" s="86">
        <v>-377628748.46999902</v>
      </c>
      <c r="F788" s="86">
        <v>-371834731.07999903</v>
      </c>
      <c r="G788" s="86">
        <v>-362974644.62</v>
      </c>
      <c r="H788" s="86">
        <v>-358940343.34999901</v>
      </c>
      <c r="I788" s="86">
        <v>-351553433.83999997</v>
      </c>
      <c r="J788" s="86">
        <v>-345314766.64999998</v>
      </c>
      <c r="K788" s="86">
        <v>-334125467.94</v>
      </c>
      <c r="L788" s="86">
        <v>-329538717.47999901</v>
      </c>
      <c r="M788" s="86">
        <v>-334303278.07999998</v>
      </c>
      <c r="N788" s="86">
        <v>-328396573.25</v>
      </c>
      <c r="O788" s="101">
        <f>AVERAGE(B788:N788)</f>
        <v>-360436157.91538429</v>
      </c>
    </row>
    <row r="789" spans="1:16" x14ac:dyDescent="0.2">
      <c r="A789" s="102" t="s">
        <v>943</v>
      </c>
      <c r="B789" s="103">
        <v>-436646245.52999997</v>
      </c>
      <c r="C789" s="103">
        <v>-428480371.56999999</v>
      </c>
      <c r="D789" s="103">
        <v>-425742029.05999899</v>
      </c>
      <c r="E789" s="103">
        <v>-410978658.39999998</v>
      </c>
      <c r="F789" s="103">
        <v>-405229018.419999</v>
      </c>
      <c r="G789" s="103">
        <v>-396409262.40999901</v>
      </c>
      <c r="H789" s="103">
        <v>-392434513.47000003</v>
      </c>
      <c r="I789" s="103">
        <v>-385095272.989999</v>
      </c>
      <c r="J789" s="103">
        <v>-378924633.42000002</v>
      </c>
      <c r="K789" s="103">
        <v>-363189365.99000001</v>
      </c>
      <c r="L789" s="103">
        <v>-358647394.65999901</v>
      </c>
      <c r="M789" s="103">
        <v>-363429415.90999901</v>
      </c>
      <c r="N789" s="103">
        <v>-357391176.33999997</v>
      </c>
      <c r="O789" s="98">
        <f>AVERAGE(B789:N789)</f>
        <v>-392507489.0899995</v>
      </c>
      <c r="P789" s="105" t="str">
        <f>MID($A789,11,3)</f>
        <v>230</v>
      </c>
    </row>
    <row r="790" spans="1:16" x14ac:dyDescent="0.2">
      <c r="A790" s="87" t="s">
        <v>944</v>
      </c>
      <c r="O790" s="101"/>
    </row>
    <row r="791" spans="1:16" x14ac:dyDescent="0.2">
      <c r="A791" s="85" t="s">
        <v>945</v>
      </c>
      <c r="O791" s="101"/>
    </row>
    <row r="792" spans="1:16" x14ac:dyDescent="0.2">
      <c r="A792" s="87" t="s">
        <v>946</v>
      </c>
      <c r="B792" s="86">
        <v>-418.46</v>
      </c>
      <c r="C792" s="86">
        <v>-418.46</v>
      </c>
      <c r="D792" s="86">
        <v>-418.46</v>
      </c>
      <c r="E792" s="86">
        <v>-418.46</v>
      </c>
      <c r="F792" s="86">
        <v>-418.46</v>
      </c>
      <c r="G792" s="86">
        <v>-418.46</v>
      </c>
      <c r="H792" s="86">
        <v>-418.46</v>
      </c>
      <c r="I792" s="86">
        <v>-418.46</v>
      </c>
      <c r="J792" s="86">
        <v>-418.46</v>
      </c>
      <c r="K792" s="86">
        <v>-418.46</v>
      </c>
      <c r="L792" s="86">
        <v>-418.46</v>
      </c>
      <c r="M792" s="86">
        <v>-418.46</v>
      </c>
      <c r="N792" s="86">
        <v>-418.46</v>
      </c>
      <c r="O792" s="101">
        <f>AVERAGE(B792:N792)</f>
        <v>-418.46</v>
      </c>
    </row>
    <row r="793" spans="1:16" x14ac:dyDescent="0.2">
      <c r="A793" s="87" t="s">
        <v>947</v>
      </c>
      <c r="B793" s="86">
        <v>0</v>
      </c>
      <c r="C793" s="86">
        <v>0</v>
      </c>
      <c r="D793" s="86">
        <v>0</v>
      </c>
      <c r="E793" s="86">
        <v>0</v>
      </c>
      <c r="F793" s="86">
        <v>0</v>
      </c>
      <c r="G793" s="86">
        <v>0</v>
      </c>
      <c r="H793" s="86">
        <v>0</v>
      </c>
      <c r="I793" s="86">
        <v>0</v>
      </c>
      <c r="J793" s="86">
        <v>0</v>
      </c>
      <c r="K793" s="86">
        <v>0</v>
      </c>
      <c r="L793" s="86">
        <v>0</v>
      </c>
      <c r="M793" s="86">
        <v>0</v>
      </c>
      <c r="N793" s="86">
        <v>0</v>
      </c>
      <c r="O793" s="97">
        <f>AVERAGE(B793:N793)</f>
        <v>0</v>
      </c>
      <c r="P793" s="99"/>
    </row>
    <row r="794" spans="1:16" x14ac:dyDescent="0.2">
      <c r="A794" s="87" t="s">
        <v>948</v>
      </c>
      <c r="B794" s="86">
        <v>-66013631.109999903</v>
      </c>
      <c r="C794" s="86">
        <v>-15627030.77</v>
      </c>
      <c r="D794" s="86">
        <v>-18743144.329999998</v>
      </c>
      <c r="E794" s="86">
        <v>-19492044.469999999</v>
      </c>
      <c r="F794" s="86">
        <v>-17807385.25</v>
      </c>
      <c r="G794" s="86">
        <v>-15206330.339999899</v>
      </c>
      <c r="H794" s="86">
        <v>-16126177.51</v>
      </c>
      <c r="I794" s="86">
        <v>-19751935.09</v>
      </c>
      <c r="J794" s="86">
        <v>-17788173.34</v>
      </c>
      <c r="K794" s="86">
        <v>-188012905.239999</v>
      </c>
      <c r="L794" s="86">
        <v>-300633393.16000003</v>
      </c>
      <c r="M794" s="86">
        <v>-189124545.30999899</v>
      </c>
      <c r="N794" s="86">
        <v>-183745063.66999999</v>
      </c>
    </row>
    <row r="795" spans="1:16" x14ac:dyDescent="0.2">
      <c r="A795" s="87" t="s">
        <v>949</v>
      </c>
      <c r="B795" s="86">
        <v>10253.44</v>
      </c>
      <c r="C795" s="86">
        <v>11723.11</v>
      </c>
      <c r="D795" s="86">
        <v>13138.8</v>
      </c>
      <c r="E795" s="86">
        <v>14638.69</v>
      </c>
      <c r="F795" s="86">
        <v>16141.29</v>
      </c>
      <c r="G795" s="86">
        <v>17774.740000000002</v>
      </c>
      <c r="H795" s="86">
        <v>19544.099999999999</v>
      </c>
      <c r="I795" s="86">
        <v>12779.7</v>
      </c>
      <c r="J795" s="86">
        <v>14231.46</v>
      </c>
      <c r="K795" s="86">
        <v>15794.12</v>
      </c>
      <c r="L795" s="86">
        <v>17027.86</v>
      </c>
      <c r="M795" s="86">
        <v>18653.759999999998</v>
      </c>
      <c r="N795" s="86">
        <v>11847.97</v>
      </c>
    </row>
    <row r="796" spans="1:16" x14ac:dyDescent="0.2">
      <c r="A796" s="87" t="s">
        <v>950</v>
      </c>
      <c r="B796" s="86">
        <v>-13988.05</v>
      </c>
      <c r="C796" s="86">
        <v>-13249.85</v>
      </c>
      <c r="D796" s="86">
        <v>-9104.31</v>
      </c>
      <c r="E796" s="86">
        <v>-4261.1499999999996</v>
      </c>
      <c r="F796" s="86">
        <v>-82.76</v>
      </c>
      <c r="G796" s="86">
        <v>4149.6000000000004</v>
      </c>
      <c r="H796" s="86">
        <v>8665.57</v>
      </c>
      <c r="I796" s="86">
        <v>1413.72</v>
      </c>
      <c r="J796" s="86">
        <v>5507.35</v>
      </c>
      <c r="K796" s="86">
        <v>9378.06</v>
      </c>
      <c r="L796" s="86">
        <v>13425.78</v>
      </c>
      <c r="M796" s="86">
        <v>17366.62</v>
      </c>
      <c r="N796" s="86">
        <v>9748.02</v>
      </c>
      <c r="O796" s="101">
        <f>AVERAGE(B796:N796)</f>
        <v>2228.3538461538456</v>
      </c>
    </row>
    <row r="797" spans="1:16" x14ac:dyDescent="0.2">
      <c r="A797" s="87" t="s">
        <v>951</v>
      </c>
      <c r="B797" s="86">
        <v>-153085768.71000001</v>
      </c>
      <c r="C797" s="86">
        <v>-198683219.94</v>
      </c>
      <c r="D797" s="86">
        <v>-153376014.16</v>
      </c>
      <c r="E797" s="86">
        <v>-141954672.22999999</v>
      </c>
      <c r="F797" s="86">
        <v>-162972003.77000001</v>
      </c>
      <c r="G797" s="86">
        <v>-171120149.09</v>
      </c>
      <c r="H797" s="86">
        <v>-191617759.65000001</v>
      </c>
      <c r="I797" s="86">
        <v>-167728976.91</v>
      </c>
      <c r="J797" s="86">
        <v>-157334388.99000001</v>
      </c>
      <c r="K797" s="86">
        <v>-149250246.06999999</v>
      </c>
      <c r="L797" s="86">
        <v>-166702160.34</v>
      </c>
      <c r="M797" s="86">
        <v>-211015233.50999999</v>
      </c>
      <c r="N797" s="86">
        <v>-202544029.09999999</v>
      </c>
      <c r="O797" s="101">
        <f>AVERAGE(B797:N797)</f>
        <v>-171337278.65153843</v>
      </c>
    </row>
    <row r="798" spans="1:16" x14ac:dyDescent="0.2">
      <c r="A798" s="87" t="s">
        <v>952</v>
      </c>
      <c r="B798" s="86">
        <v>0</v>
      </c>
      <c r="C798" s="86">
        <v>0</v>
      </c>
      <c r="D798" s="86">
        <v>0</v>
      </c>
      <c r="E798" s="86">
        <v>0</v>
      </c>
      <c r="F798" s="86">
        <v>0</v>
      </c>
      <c r="G798" s="86">
        <v>0</v>
      </c>
      <c r="H798" s="86">
        <v>0</v>
      </c>
      <c r="I798" s="86">
        <v>0</v>
      </c>
      <c r="J798" s="86">
        <v>0</v>
      </c>
      <c r="K798" s="86">
        <v>0</v>
      </c>
      <c r="L798" s="86">
        <v>0</v>
      </c>
      <c r="M798" s="86">
        <v>0</v>
      </c>
      <c r="N798" s="86">
        <v>0</v>
      </c>
      <c r="O798" s="97">
        <f>AVERAGE(B798:N798)</f>
        <v>0</v>
      </c>
      <c r="P798" s="99"/>
    </row>
    <row r="799" spans="1:16" x14ac:dyDescent="0.2">
      <c r="A799" s="87" t="s">
        <v>953</v>
      </c>
      <c r="B799" s="86">
        <v>0</v>
      </c>
      <c r="C799" s="86">
        <v>0</v>
      </c>
      <c r="D799" s="86">
        <v>0</v>
      </c>
      <c r="E799" s="86">
        <v>0</v>
      </c>
      <c r="F799" s="86">
        <v>0</v>
      </c>
      <c r="G799" s="86">
        <v>0</v>
      </c>
      <c r="H799" s="86">
        <v>0</v>
      </c>
      <c r="I799" s="86">
        <v>0</v>
      </c>
      <c r="J799" s="86">
        <v>0</v>
      </c>
      <c r="K799" s="86">
        <v>0</v>
      </c>
      <c r="L799" s="86">
        <v>0</v>
      </c>
      <c r="M799" s="86">
        <v>0</v>
      </c>
      <c r="N799" s="86">
        <v>0</v>
      </c>
    </row>
    <row r="800" spans="1:16" x14ac:dyDescent="0.2">
      <c r="A800" s="87" t="s">
        <v>954</v>
      </c>
      <c r="B800" s="86">
        <v>0</v>
      </c>
      <c r="C800" s="86">
        <v>0</v>
      </c>
      <c r="D800" s="86">
        <v>0</v>
      </c>
      <c r="E800" s="86">
        <v>0</v>
      </c>
      <c r="F800" s="86">
        <v>0</v>
      </c>
      <c r="G800" s="86">
        <v>0</v>
      </c>
      <c r="H800" s="86">
        <v>-308191.62</v>
      </c>
      <c r="I800" s="86">
        <v>-107048.79</v>
      </c>
      <c r="J800" s="86">
        <v>-210972.59</v>
      </c>
      <c r="K800" s="86">
        <v>-376127.33</v>
      </c>
      <c r="L800" s="86">
        <v>-157048.79</v>
      </c>
      <c r="M800" s="86">
        <v>-304495.21000000002</v>
      </c>
      <c r="N800" s="86">
        <v>-409113.44</v>
      </c>
    </row>
    <row r="801" spans="1:16" x14ac:dyDescent="0.2">
      <c r="A801" s="87" t="s">
        <v>955</v>
      </c>
      <c r="B801" s="86">
        <v>-2432609.7400000002</v>
      </c>
      <c r="C801" s="86">
        <v>-2544787.7400000002</v>
      </c>
      <c r="D801" s="86">
        <v>-2664771.7400000002</v>
      </c>
      <c r="E801" s="86">
        <v>-361394.74</v>
      </c>
      <c r="F801" s="86">
        <v>-485424.74</v>
      </c>
      <c r="G801" s="86">
        <v>-606720.74</v>
      </c>
      <c r="H801" s="86">
        <v>-728469.74</v>
      </c>
      <c r="I801" s="86">
        <v>-866048.74</v>
      </c>
      <c r="J801" s="86">
        <v>-990975.74</v>
      </c>
      <c r="K801" s="86">
        <v>-1117210.74</v>
      </c>
      <c r="L801" s="86">
        <v>-1249107.74</v>
      </c>
      <c r="M801" s="86">
        <v>-1300643.74</v>
      </c>
      <c r="N801" s="86">
        <v>-2372492.7400000002</v>
      </c>
      <c r="O801" s="101">
        <f t="shared" ref="O801:O806" si="29">AVERAGE(B801:N801)</f>
        <v>-1363127.5861538465</v>
      </c>
    </row>
    <row r="802" spans="1:16" x14ac:dyDescent="0.2">
      <c r="A802" s="87" t="s">
        <v>956</v>
      </c>
      <c r="B802" s="86">
        <v>-159237.98000000001</v>
      </c>
      <c r="C802" s="86">
        <v>-167188.94</v>
      </c>
      <c r="D802" s="86">
        <v>25655.81</v>
      </c>
      <c r="E802" s="86">
        <v>33243.81</v>
      </c>
      <c r="F802" s="86">
        <v>37772.519999999997</v>
      </c>
      <c r="G802" s="86">
        <v>-134299.76999999999</v>
      </c>
      <c r="H802" s="86">
        <v>50876.29</v>
      </c>
      <c r="I802" s="86">
        <v>16794.560000000001</v>
      </c>
      <c r="J802" s="86">
        <v>23562.23</v>
      </c>
      <c r="K802" s="86">
        <v>29315.41</v>
      </c>
      <c r="L802" s="86">
        <v>35642.26</v>
      </c>
      <c r="M802" s="86">
        <v>41946.48</v>
      </c>
      <c r="N802" s="86">
        <v>8290.75</v>
      </c>
      <c r="O802" s="101">
        <f t="shared" si="29"/>
        <v>-12125.120769230774</v>
      </c>
    </row>
    <row r="803" spans="1:16" x14ac:dyDescent="0.2">
      <c r="A803" s="87" t="s">
        <v>957</v>
      </c>
      <c r="B803" s="86">
        <v>-17605.13</v>
      </c>
      <c r="C803" s="86">
        <v>-17061.98</v>
      </c>
      <c r="D803" s="86">
        <v>5456.73</v>
      </c>
      <c r="E803" s="86">
        <v>6460.81</v>
      </c>
      <c r="F803" s="86">
        <v>7337.43</v>
      </c>
      <c r="G803" s="86">
        <v>-13255.69</v>
      </c>
      <c r="H803" s="86">
        <v>9248.75</v>
      </c>
      <c r="I803" s="86">
        <v>4801.4799999999996</v>
      </c>
      <c r="J803" s="86">
        <v>5644.73</v>
      </c>
      <c r="K803" s="86">
        <v>6562.57</v>
      </c>
      <c r="L803" s="86">
        <v>7596.25</v>
      </c>
      <c r="M803" s="86">
        <v>8642.2999999999993</v>
      </c>
      <c r="N803" s="86">
        <v>4183.91</v>
      </c>
      <c r="O803" s="101">
        <f t="shared" si="29"/>
        <v>1385.550769230769</v>
      </c>
    </row>
    <row r="804" spans="1:16" x14ac:dyDescent="0.2">
      <c r="A804" s="87" t="s">
        <v>958</v>
      </c>
      <c r="B804" s="86">
        <v>-257.23</v>
      </c>
      <c r="C804" s="86">
        <v>-149383.97</v>
      </c>
      <c r="D804" s="86">
        <v>-189.45</v>
      </c>
      <c r="E804" s="86">
        <v>-92.59</v>
      </c>
      <c r="F804" s="86">
        <v>-91.54</v>
      </c>
      <c r="G804" s="86">
        <v>-91.24</v>
      </c>
      <c r="H804" s="86">
        <v>305995.61</v>
      </c>
      <c r="I804" s="86">
        <v>-91.24</v>
      </c>
      <c r="J804" s="86">
        <v>-91.24</v>
      </c>
      <c r="K804" s="86">
        <v>-440.82</v>
      </c>
      <c r="L804" s="86">
        <v>-91.24</v>
      </c>
      <c r="M804" s="86">
        <v>-150382.63</v>
      </c>
      <c r="N804" s="86">
        <v>-45.33</v>
      </c>
      <c r="O804" s="101">
        <f t="shared" si="29"/>
        <v>365.16076923076798</v>
      </c>
    </row>
    <row r="805" spans="1:16" x14ac:dyDescent="0.2">
      <c r="A805" s="87" t="s">
        <v>959</v>
      </c>
      <c r="B805" s="86">
        <v>0</v>
      </c>
      <c r="C805" s="86">
        <v>0</v>
      </c>
      <c r="D805" s="86">
        <v>0</v>
      </c>
      <c r="E805" s="86">
        <v>0</v>
      </c>
      <c r="F805" s="86">
        <v>0</v>
      </c>
      <c r="G805" s="86">
        <v>0</v>
      </c>
      <c r="H805" s="86">
        <v>0</v>
      </c>
      <c r="I805" s="86">
        <v>0</v>
      </c>
      <c r="J805" s="86">
        <v>0</v>
      </c>
      <c r="K805" s="86">
        <v>0</v>
      </c>
      <c r="L805" s="86">
        <v>0</v>
      </c>
      <c r="M805" s="86">
        <v>0</v>
      </c>
      <c r="N805" s="86">
        <v>0</v>
      </c>
      <c r="O805" s="101">
        <f t="shared" si="29"/>
        <v>0</v>
      </c>
    </row>
    <row r="806" spans="1:16" x14ac:dyDescent="0.2">
      <c r="A806" s="87" t="s">
        <v>960</v>
      </c>
      <c r="B806" s="86">
        <v>0</v>
      </c>
      <c r="C806" s="86">
        <v>0</v>
      </c>
      <c r="D806" s="86">
        <v>0</v>
      </c>
      <c r="E806" s="86">
        <v>0</v>
      </c>
      <c r="F806" s="86">
        <v>0</v>
      </c>
      <c r="G806" s="86">
        <v>0</v>
      </c>
      <c r="H806" s="86">
        <v>0</v>
      </c>
      <c r="I806" s="86">
        <v>0</v>
      </c>
      <c r="J806" s="86">
        <v>0</v>
      </c>
      <c r="K806" s="86">
        <v>0</v>
      </c>
      <c r="L806" s="86">
        <v>0</v>
      </c>
      <c r="M806" s="86">
        <v>0</v>
      </c>
      <c r="N806" s="86">
        <v>0</v>
      </c>
      <c r="O806" s="97">
        <f t="shared" si="29"/>
        <v>0</v>
      </c>
      <c r="P806" s="99"/>
    </row>
    <row r="807" spans="1:16" x14ac:dyDescent="0.2">
      <c r="A807" s="87" t="s">
        <v>961</v>
      </c>
      <c r="B807" s="86">
        <v>-23679454.899999999</v>
      </c>
      <c r="C807" s="86">
        <v>-23758066.620000001</v>
      </c>
      <c r="D807" s="86">
        <v>-10646643.51</v>
      </c>
      <c r="E807" s="86">
        <v>-30542504</v>
      </c>
      <c r="F807" s="86">
        <v>-25610852</v>
      </c>
      <c r="G807" s="86">
        <v>-22129777.850000001</v>
      </c>
      <c r="H807" s="86">
        <v>-2526754.9300000002</v>
      </c>
      <c r="I807" s="86">
        <v>-43975605.210000001</v>
      </c>
      <c r="J807" s="86">
        <v>-15664606.859999999</v>
      </c>
      <c r="K807" s="86">
        <v>-32758179.640000001</v>
      </c>
      <c r="L807" s="86">
        <v>-13945746.32</v>
      </c>
      <c r="M807" s="86">
        <v>-127439049.53</v>
      </c>
      <c r="N807" s="86">
        <v>-42285013.57</v>
      </c>
    </row>
    <row r="808" spans="1:16" x14ac:dyDescent="0.2">
      <c r="A808" s="87" t="s">
        <v>962</v>
      </c>
      <c r="B808" s="86">
        <v>0</v>
      </c>
      <c r="C808" s="86">
        <v>20.5</v>
      </c>
      <c r="D808" s="86">
        <v>24.46</v>
      </c>
      <c r="E808" s="86">
        <v>0</v>
      </c>
      <c r="F808" s="86">
        <v>0</v>
      </c>
      <c r="G808" s="86">
        <v>0</v>
      </c>
      <c r="H808" s="86">
        <v>23292.98</v>
      </c>
      <c r="I808" s="86">
        <v>0</v>
      </c>
      <c r="J808" s="86">
        <v>0</v>
      </c>
      <c r="K808" s="86">
        <v>0</v>
      </c>
      <c r="L808" s="86">
        <v>0</v>
      </c>
      <c r="M808" s="86">
        <v>-22375</v>
      </c>
      <c r="N808" s="86">
        <v>0</v>
      </c>
    </row>
    <row r="809" spans="1:16" x14ac:dyDescent="0.2">
      <c r="A809" s="87" t="s">
        <v>963</v>
      </c>
      <c r="B809" s="86">
        <v>0</v>
      </c>
      <c r="C809" s="86">
        <v>0</v>
      </c>
      <c r="D809" s="86">
        <v>0</v>
      </c>
      <c r="E809" s="86">
        <v>0</v>
      </c>
      <c r="F809" s="86">
        <v>0</v>
      </c>
      <c r="G809" s="86">
        <v>0</v>
      </c>
      <c r="H809" s="86">
        <v>0</v>
      </c>
      <c r="I809" s="86">
        <v>0</v>
      </c>
      <c r="J809" s="86">
        <v>0</v>
      </c>
      <c r="K809" s="86">
        <v>0</v>
      </c>
      <c r="L809" s="86">
        <v>0</v>
      </c>
      <c r="M809" s="86">
        <v>0</v>
      </c>
      <c r="N809" s="86">
        <v>0</v>
      </c>
      <c r="O809" s="101">
        <f>AVERAGE(B809:N809)</f>
        <v>0</v>
      </c>
    </row>
    <row r="810" spans="1:16" x14ac:dyDescent="0.2">
      <c r="A810" s="87" t="s">
        <v>964</v>
      </c>
      <c r="B810" s="86">
        <v>0</v>
      </c>
      <c r="C810" s="86">
        <v>0</v>
      </c>
      <c r="D810" s="86">
        <v>0</v>
      </c>
      <c r="E810" s="86">
        <v>0</v>
      </c>
      <c r="F810" s="86">
        <v>0</v>
      </c>
      <c r="G810" s="86">
        <v>0</v>
      </c>
      <c r="H810" s="86">
        <v>0</v>
      </c>
      <c r="I810" s="86">
        <v>0</v>
      </c>
      <c r="J810" s="86">
        <v>0</v>
      </c>
      <c r="K810" s="86">
        <v>0</v>
      </c>
      <c r="L810" s="86">
        <v>0</v>
      </c>
      <c r="M810" s="86">
        <v>0</v>
      </c>
      <c r="N810" s="86">
        <v>0</v>
      </c>
      <c r="O810" s="101">
        <f>AVERAGE(B810:N810)</f>
        <v>0</v>
      </c>
    </row>
    <row r="811" spans="1:16" x14ac:dyDescent="0.2">
      <c r="A811" s="87" t="s">
        <v>965</v>
      </c>
      <c r="B811" s="86">
        <v>0</v>
      </c>
      <c r="C811" s="86">
        <v>0</v>
      </c>
      <c r="D811" s="86">
        <v>0</v>
      </c>
      <c r="E811" s="86">
        <v>0</v>
      </c>
      <c r="F811" s="86">
        <v>0</v>
      </c>
      <c r="G811" s="86">
        <v>0</v>
      </c>
      <c r="H811" s="86">
        <v>0</v>
      </c>
      <c r="I811" s="86">
        <v>0</v>
      </c>
      <c r="J811" s="86">
        <v>0</v>
      </c>
      <c r="K811" s="86">
        <v>0</v>
      </c>
      <c r="L811" s="86">
        <v>0</v>
      </c>
      <c r="M811" s="86">
        <v>0</v>
      </c>
      <c r="N811" s="86">
        <v>0</v>
      </c>
      <c r="O811" s="97">
        <f>AVERAGE(B811:N811)</f>
        <v>0</v>
      </c>
      <c r="P811" s="99"/>
    </row>
    <row r="812" spans="1:16" x14ac:dyDescent="0.2">
      <c r="A812" s="87" t="s">
        <v>966</v>
      </c>
      <c r="B812" s="86">
        <v>0</v>
      </c>
      <c r="C812" s="86">
        <v>0</v>
      </c>
      <c r="D812" s="86">
        <v>0</v>
      </c>
      <c r="E812" s="86">
        <v>0</v>
      </c>
      <c r="F812" s="86">
        <v>0</v>
      </c>
      <c r="G812" s="86">
        <v>0</v>
      </c>
      <c r="H812" s="86">
        <v>0</v>
      </c>
      <c r="I812" s="86">
        <v>0</v>
      </c>
      <c r="J812" s="86">
        <v>0</v>
      </c>
      <c r="K812" s="86">
        <v>0</v>
      </c>
      <c r="L812" s="86">
        <v>0</v>
      </c>
      <c r="M812" s="86">
        <v>0</v>
      </c>
      <c r="N812" s="86">
        <v>0</v>
      </c>
    </row>
    <row r="813" spans="1:16" x14ac:dyDescent="0.2">
      <c r="A813" s="87" t="s">
        <v>967</v>
      </c>
      <c r="B813" s="86">
        <v>-38340101.600000001</v>
      </c>
      <c r="C813" s="86">
        <v>-40336372.409999996</v>
      </c>
      <c r="D813" s="86">
        <v>-80688981.659999996</v>
      </c>
      <c r="E813" s="86">
        <v>-40740490.920000002</v>
      </c>
      <c r="F813" s="86">
        <v>-38311528.009999998</v>
      </c>
      <c r="G813" s="86">
        <v>-40894825.939999998</v>
      </c>
      <c r="H813" s="86">
        <v>-42400843.420000002</v>
      </c>
      <c r="I813" s="86">
        <v>-42633319.329999998</v>
      </c>
      <c r="J813" s="86">
        <v>-43324448.719999999</v>
      </c>
      <c r="K813" s="86">
        <v>-44122820.140000001</v>
      </c>
      <c r="L813" s="86">
        <v>-44438877.68</v>
      </c>
      <c r="M813" s="86">
        <v>-46227063.600000001</v>
      </c>
      <c r="N813" s="86">
        <v>-46871038.020000003</v>
      </c>
    </row>
    <row r="814" spans="1:16" x14ac:dyDescent="0.2">
      <c r="A814" s="87" t="s">
        <v>968</v>
      </c>
      <c r="B814" s="86">
        <v>-6576410.5199999996</v>
      </c>
      <c r="C814" s="86">
        <v>-6025688.5899999999</v>
      </c>
      <c r="D814" s="86">
        <v>-6362373.79</v>
      </c>
      <c r="E814" s="86">
        <v>-8642395.3499999996</v>
      </c>
      <c r="F814" s="86">
        <v>-10791969.23</v>
      </c>
      <c r="G814" s="86">
        <v>-29464095.870000001</v>
      </c>
      <c r="H814" s="86">
        <v>-17327922.449999999</v>
      </c>
      <c r="I814" s="86">
        <v>-28767260.699999999</v>
      </c>
      <c r="J814" s="86">
        <v>-18609623.59</v>
      </c>
      <c r="K814" s="86">
        <v>-11294348.449999999</v>
      </c>
      <c r="L814" s="86">
        <v>-6570476.1399999997</v>
      </c>
      <c r="M814" s="86">
        <v>-4746205.2699999996</v>
      </c>
      <c r="N814" s="86">
        <v>-6699772.4800000004</v>
      </c>
      <c r="O814" s="101">
        <f t="shared" ref="O814:O847" si="30">AVERAGE(B814:N814)</f>
        <v>-12452195.571538461</v>
      </c>
    </row>
    <row r="815" spans="1:16" x14ac:dyDescent="0.2">
      <c r="A815" s="87" t="s">
        <v>969</v>
      </c>
      <c r="B815" s="86">
        <v>-5533125.4699999904</v>
      </c>
      <c r="C815" s="86">
        <v>-1855284.41</v>
      </c>
      <c r="D815" s="86">
        <v>-1963221.18</v>
      </c>
      <c r="E815" s="86">
        <v>-1505106.55</v>
      </c>
      <c r="F815" s="86">
        <v>-1379863.06</v>
      </c>
      <c r="G815" s="86">
        <v>-1893310.8299999901</v>
      </c>
      <c r="H815" s="86">
        <v>-1937007.06</v>
      </c>
      <c r="I815" s="86">
        <v>-1142993.44</v>
      </c>
      <c r="J815" s="86">
        <v>-1019230.83</v>
      </c>
      <c r="K815" s="86">
        <v>-784877.78</v>
      </c>
      <c r="L815" s="86">
        <v>-909509.53</v>
      </c>
      <c r="M815" s="86">
        <v>-1341164.17</v>
      </c>
      <c r="N815" s="86">
        <v>-1157460.01</v>
      </c>
      <c r="O815" s="101">
        <f t="shared" si="30"/>
        <v>-1724781.1015384607</v>
      </c>
    </row>
    <row r="816" spans="1:16" x14ac:dyDescent="0.2">
      <c r="A816" s="87" t="s">
        <v>970</v>
      </c>
      <c r="B816" s="86">
        <v>0</v>
      </c>
      <c r="C816" s="86">
        <v>0</v>
      </c>
      <c r="D816" s="86">
        <v>0</v>
      </c>
      <c r="E816" s="86">
        <v>0</v>
      </c>
      <c r="F816" s="86">
        <v>0</v>
      </c>
      <c r="G816" s="86">
        <v>0</v>
      </c>
      <c r="H816" s="86">
        <v>0</v>
      </c>
      <c r="I816" s="86">
        <v>0</v>
      </c>
      <c r="J816" s="86">
        <v>0</v>
      </c>
      <c r="K816" s="86">
        <v>0</v>
      </c>
      <c r="L816" s="86">
        <v>0</v>
      </c>
      <c r="M816" s="86">
        <v>0</v>
      </c>
      <c r="N816" s="86">
        <v>0</v>
      </c>
      <c r="O816" s="101">
        <f t="shared" si="30"/>
        <v>0</v>
      </c>
    </row>
    <row r="817" spans="1:15" x14ac:dyDescent="0.2">
      <c r="A817" s="87" t="s">
        <v>971</v>
      </c>
      <c r="B817" s="86">
        <v>0</v>
      </c>
      <c r="C817" s="86">
        <v>0</v>
      </c>
      <c r="D817" s="86">
        <v>0</v>
      </c>
      <c r="E817" s="86">
        <v>0</v>
      </c>
      <c r="F817" s="86">
        <v>0</v>
      </c>
      <c r="G817" s="86">
        <v>0</v>
      </c>
      <c r="H817" s="86">
        <v>0</v>
      </c>
      <c r="I817" s="86">
        <v>0</v>
      </c>
      <c r="J817" s="86">
        <v>0</v>
      </c>
      <c r="K817" s="86">
        <v>0</v>
      </c>
      <c r="L817" s="86">
        <v>0</v>
      </c>
      <c r="M817" s="86">
        <v>0</v>
      </c>
      <c r="N817" s="86">
        <v>0</v>
      </c>
      <c r="O817" s="101">
        <f t="shared" si="30"/>
        <v>0</v>
      </c>
    </row>
    <row r="818" spans="1:15" x14ac:dyDescent="0.2">
      <c r="A818" s="87" t="s">
        <v>972</v>
      </c>
      <c r="B818" s="86">
        <v>-3274.37</v>
      </c>
      <c r="C818" s="86">
        <v>-3274.37</v>
      </c>
      <c r="D818" s="86">
        <v>-3274.37</v>
      </c>
      <c r="E818" s="86">
        <v>-3274.37</v>
      </c>
      <c r="F818" s="86">
        <v>-3274.37</v>
      </c>
      <c r="G818" s="86">
        <v>-3274.37</v>
      </c>
      <c r="H818" s="86">
        <v>-3274.37</v>
      </c>
      <c r="I818" s="86">
        <v>-3274.37</v>
      </c>
      <c r="J818" s="86">
        <v>-3274.37</v>
      </c>
      <c r="K818" s="86">
        <v>-3274.37</v>
      </c>
      <c r="L818" s="86">
        <v>-2598.0300000000002</v>
      </c>
      <c r="M818" s="86">
        <v>-2598.0300000000002</v>
      </c>
      <c r="N818" s="86">
        <v>-2598.0300000000002</v>
      </c>
      <c r="O818" s="101">
        <f t="shared" si="30"/>
        <v>-3118.291538461538</v>
      </c>
    </row>
    <row r="819" spans="1:15" x14ac:dyDescent="0.2">
      <c r="A819" s="87" t="s">
        <v>973</v>
      </c>
      <c r="B819" s="86">
        <v>-201995.62</v>
      </c>
      <c r="C819" s="86">
        <v>-201995.62</v>
      </c>
      <c r="D819" s="86">
        <v>-201995.62</v>
      </c>
      <c r="E819" s="86">
        <v>-201995.62</v>
      </c>
      <c r="F819" s="86">
        <v>-201995.62</v>
      </c>
      <c r="G819" s="86">
        <v>-201995.62</v>
      </c>
      <c r="H819" s="86">
        <v>-201995.62</v>
      </c>
      <c r="I819" s="86">
        <v>-201995.62</v>
      </c>
      <c r="J819" s="86">
        <v>-201995.62</v>
      </c>
      <c r="K819" s="86">
        <v>-201995.62</v>
      </c>
      <c r="L819" s="86">
        <v>-201995.62</v>
      </c>
      <c r="M819" s="86">
        <v>-201995.62</v>
      </c>
      <c r="N819" s="86">
        <v>-201995.62</v>
      </c>
      <c r="O819" s="101">
        <f t="shared" si="30"/>
        <v>-201995.62000000005</v>
      </c>
    </row>
    <row r="820" spans="1:15" x14ac:dyDescent="0.2">
      <c r="A820" s="87" t="s">
        <v>974</v>
      </c>
      <c r="B820" s="86">
        <v>-19800</v>
      </c>
      <c r="C820" s="86">
        <v>-19800</v>
      </c>
      <c r="D820" s="86">
        <v>-19800</v>
      </c>
      <c r="E820" s="86">
        <v>-19800</v>
      </c>
      <c r="F820" s="86">
        <v>-19800</v>
      </c>
      <c r="G820" s="86">
        <v>-19800</v>
      </c>
      <c r="H820" s="86">
        <v>-19800</v>
      </c>
      <c r="I820" s="86">
        <v>-19800</v>
      </c>
      <c r="J820" s="86">
        <v>-19800</v>
      </c>
      <c r="K820" s="86">
        <v>-19800</v>
      </c>
      <c r="L820" s="86">
        <v>-19800</v>
      </c>
      <c r="M820" s="86">
        <v>-19800</v>
      </c>
      <c r="N820" s="86">
        <v>-19800</v>
      </c>
      <c r="O820" s="101">
        <f t="shared" si="30"/>
        <v>-19800</v>
      </c>
    </row>
    <row r="821" spans="1:15" x14ac:dyDescent="0.2">
      <c r="A821" s="87" t="s">
        <v>975</v>
      </c>
      <c r="B821" s="86">
        <v>-2762503.92</v>
      </c>
      <c r="C821" s="86">
        <v>-128722.32</v>
      </c>
      <c r="D821" s="86">
        <v>-201430.16999999899</v>
      </c>
      <c r="E821" s="86">
        <v>-1616916.28999999</v>
      </c>
      <c r="F821" s="86">
        <v>-2755541.00999999</v>
      </c>
      <c r="G821" s="86">
        <v>-4238249.59</v>
      </c>
      <c r="H821" s="86">
        <v>-10995021.23</v>
      </c>
      <c r="I821" s="86">
        <v>-15839353.68</v>
      </c>
      <c r="J821" s="86">
        <v>-13758855.960000001</v>
      </c>
      <c r="K821" s="86">
        <v>-13029231.949999999</v>
      </c>
      <c r="L821" s="86">
        <v>-991409.00000000105</v>
      </c>
      <c r="M821" s="86">
        <v>-2643688.9</v>
      </c>
      <c r="N821" s="86">
        <v>-5214462.0199999996</v>
      </c>
      <c r="O821" s="101">
        <f t="shared" si="30"/>
        <v>-5705798.9261538442</v>
      </c>
    </row>
    <row r="822" spans="1:15" x14ac:dyDescent="0.2">
      <c r="A822" s="87" t="s">
        <v>976</v>
      </c>
      <c r="B822" s="86">
        <v>-4519765.08</v>
      </c>
      <c r="C822" s="86">
        <v>0</v>
      </c>
      <c r="D822" s="86">
        <v>0</v>
      </c>
      <c r="E822" s="86">
        <v>-486198.94</v>
      </c>
      <c r="F822" s="86">
        <v>0</v>
      </c>
      <c r="G822" s="86">
        <v>0</v>
      </c>
      <c r="H822" s="86">
        <v>-2034512.15</v>
      </c>
      <c r="I822" s="86">
        <v>0</v>
      </c>
      <c r="J822" s="86">
        <v>0</v>
      </c>
      <c r="K822" s="86">
        <v>-1861009.12</v>
      </c>
      <c r="L822" s="86">
        <v>0</v>
      </c>
      <c r="M822" s="86">
        <v>0</v>
      </c>
      <c r="N822" s="86">
        <v>-3196902.45</v>
      </c>
      <c r="O822" s="101">
        <f t="shared" si="30"/>
        <v>-930645.21076923062</v>
      </c>
    </row>
    <row r="823" spans="1:15" x14ac:dyDescent="0.2">
      <c r="A823" s="87" t="s">
        <v>977</v>
      </c>
      <c r="B823" s="86">
        <v>-23408.52</v>
      </c>
      <c r="C823" s="86">
        <v>-193698.81</v>
      </c>
      <c r="D823" s="86">
        <v>-439138.42</v>
      </c>
      <c r="E823" s="86">
        <v>-228600.94</v>
      </c>
      <c r="F823" s="86">
        <v>-406702.24</v>
      </c>
      <c r="G823" s="86">
        <v>-640828.9</v>
      </c>
      <c r="H823" s="86">
        <v>-698357.16</v>
      </c>
      <c r="I823" s="86">
        <v>-479649.22</v>
      </c>
      <c r="J823" s="86">
        <v>-413479.3</v>
      </c>
      <c r="K823" s="86">
        <v>-302501.12</v>
      </c>
      <c r="L823" s="86">
        <v>-356809.01</v>
      </c>
      <c r="M823" s="86">
        <v>-544608.28</v>
      </c>
      <c r="N823" s="86">
        <v>-503791.53</v>
      </c>
      <c r="O823" s="101">
        <f t="shared" si="30"/>
        <v>-402428.72692307696</v>
      </c>
    </row>
    <row r="824" spans="1:15" x14ac:dyDescent="0.2">
      <c r="A824" s="87" t="s">
        <v>978</v>
      </c>
      <c r="B824" s="86">
        <v>-108500.58999999901</v>
      </c>
      <c r="C824" s="86">
        <v>-180743.37</v>
      </c>
      <c r="D824" s="86">
        <v>-565481.56000000006</v>
      </c>
      <c r="E824" s="86">
        <v>-340430.07999999903</v>
      </c>
      <c r="F824" s="86">
        <v>-397788.77</v>
      </c>
      <c r="G824" s="86">
        <v>-765343.77999999898</v>
      </c>
      <c r="H824" s="86">
        <v>-632475.05999999901</v>
      </c>
      <c r="I824" s="86">
        <v>-609687.54</v>
      </c>
      <c r="J824" s="86">
        <v>-446486.65999999898</v>
      </c>
      <c r="K824" s="86">
        <v>-600418.4</v>
      </c>
      <c r="L824" s="86">
        <v>-719438.46</v>
      </c>
      <c r="M824" s="86">
        <v>-651145.34</v>
      </c>
      <c r="N824" s="86">
        <v>-514502.24</v>
      </c>
      <c r="O824" s="101">
        <f t="shared" si="30"/>
        <v>-502495.5269230766</v>
      </c>
    </row>
    <row r="825" spans="1:15" x14ac:dyDescent="0.2">
      <c r="A825" s="87" t="s">
        <v>979</v>
      </c>
      <c r="B825" s="86">
        <v>-4.6899999997549404</v>
      </c>
      <c r="C825" s="86">
        <v>-4.6899999997549404</v>
      </c>
      <c r="D825" s="86">
        <v>-4.6899999997549404</v>
      </c>
      <c r="E825" s="86">
        <v>-4.6899999997549404</v>
      </c>
      <c r="F825" s="86">
        <v>-4.6899999997549404</v>
      </c>
      <c r="G825" s="86">
        <v>-4.6899999997549404</v>
      </c>
      <c r="H825" s="86">
        <v>-7.0000000050640596E-2</v>
      </c>
      <c r="I825" s="86">
        <v>-4.6899999997549404</v>
      </c>
      <c r="J825" s="86">
        <v>-4.6899999997549404</v>
      </c>
      <c r="K825" s="86">
        <v>-4.6899999997549404</v>
      </c>
      <c r="L825" s="86">
        <v>-4.6899999997549404</v>
      </c>
      <c r="M825" s="86">
        <v>-4.6899999997549404</v>
      </c>
      <c r="N825" s="86">
        <v>-4.6899999997549404</v>
      </c>
      <c r="O825" s="101">
        <f t="shared" si="30"/>
        <v>-4.3346153843930697</v>
      </c>
    </row>
    <row r="826" spans="1:15" x14ac:dyDescent="0.2">
      <c r="A826" s="87" t="s">
        <v>980</v>
      </c>
      <c r="B826" s="86">
        <v>0</v>
      </c>
      <c r="C826" s="86">
        <v>0</v>
      </c>
      <c r="D826" s="86">
        <v>0</v>
      </c>
      <c r="E826" s="86">
        <v>0</v>
      </c>
      <c r="F826" s="86">
        <v>0</v>
      </c>
      <c r="G826" s="86">
        <v>0</v>
      </c>
      <c r="H826" s="86">
        <v>0</v>
      </c>
      <c r="I826" s="86">
        <v>0</v>
      </c>
      <c r="J826" s="86">
        <v>0</v>
      </c>
      <c r="K826" s="86">
        <v>0</v>
      </c>
      <c r="L826" s="86">
        <v>0</v>
      </c>
      <c r="M826" s="86">
        <v>0</v>
      </c>
      <c r="N826" s="86">
        <v>0</v>
      </c>
      <c r="O826" s="101">
        <f t="shared" si="30"/>
        <v>0</v>
      </c>
    </row>
    <row r="827" spans="1:15" x14ac:dyDescent="0.2">
      <c r="A827" s="87" t="s">
        <v>981</v>
      </c>
      <c r="B827" s="86">
        <v>-904266.83</v>
      </c>
      <c r="C827" s="86">
        <v>-1242553.45</v>
      </c>
      <c r="D827" s="86">
        <v>-2526364.96</v>
      </c>
      <c r="E827" s="86">
        <v>-89688.960000000006</v>
      </c>
      <c r="F827" s="86">
        <v>-51465.56</v>
      </c>
      <c r="G827" s="86">
        <v>-5314096.2300000004</v>
      </c>
      <c r="H827" s="86">
        <v>-2703.47999999999</v>
      </c>
      <c r="I827" s="86">
        <v>-1837039.37</v>
      </c>
      <c r="J827" s="86">
        <v>-2723031.56</v>
      </c>
      <c r="K827" s="86">
        <v>-626607.6</v>
      </c>
      <c r="L827" s="86">
        <v>-1334420.45</v>
      </c>
      <c r="M827" s="86">
        <v>-599353.39</v>
      </c>
      <c r="N827" s="86">
        <v>-56143.33</v>
      </c>
      <c r="O827" s="101">
        <f t="shared" si="30"/>
        <v>-1331364.2438461536</v>
      </c>
    </row>
    <row r="828" spans="1:15" x14ac:dyDescent="0.2">
      <c r="A828" s="87" t="s">
        <v>982</v>
      </c>
      <c r="B828" s="86">
        <v>-144649802.80000001</v>
      </c>
      <c r="C828" s="86">
        <v>-125244967.69</v>
      </c>
      <c r="D828" s="86">
        <v>-136585151.06999999</v>
      </c>
      <c r="E828" s="86">
        <v>-125383323.37</v>
      </c>
      <c r="F828" s="86">
        <v>-138385865.40000001</v>
      </c>
      <c r="G828" s="86">
        <v>-234882541.22</v>
      </c>
      <c r="H828" s="86">
        <v>-314344589.50999999</v>
      </c>
      <c r="I828" s="86">
        <v>-308612983.65999901</v>
      </c>
      <c r="J828" s="86">
        <v>-390341445.19999999</v>
      </c>
      <c r="K828" s="86">
        <v>-309233354.81999999</v>
      </c>
      <c r="L828" s="86">
        <v>-200932582.15000001</v>
      </c>
      <c r="M828" s="86">
        <v>-133410673.76000001</v>
      </c>
      <c r="N828" s="86">
        <v>-180294084.84999999</v>
      </c>
      <c r="O828" s="101">
        <f t="shared" si="30"/>
        <v>-210946258.8846153</v>
      </c>
    </row>
    <row r="829" spans="1:15" x14ac:dyDescent="0.2">
      <c r="A829" s="87" t="s">
        <v>983</v>
      </c>
      <c r="B829" s="86">
        <v>-4266772.1100000003</v>
      </c>
      <c r="C829" s="86">
        <v>-2103703.4399999902</v>
      </c>
      <c r="D829" s="86">
        <v>-1748611.8899999899</v>
      </c>
      <c r="E829" s="86">
        <v>-2184945.61</v>
      </c>
      <c r="F829" s="86">
        <v>-5404649.3799999999</v>
      </c>
      <c r="G829" s="86">
        <v>-5332304.37</v>
      </c>
      <c r="H829" s="86">
        <v>-6139248.2400000002</v>
      </c>
      <c r="I829" s="86">
        <v>-8256127.0399999898</v>
      </c>
      <c r="J829" s="86">
        <v>-7312216.02999999</v>
      </c>
      <c r="K829" s="86">
        <v>-8191925.1299999999</v>
      </c>
      <c r="L829" s="86">
        <v>-3843763.64</v>
      </c>
      <c r="M829" s="86">
        <v>-4497854.0999999996</v>
      </c>
      <c r="N829" s="86">
        <v>-6149725.7899999898</v>
      </c>
      <c r="O829" s="101">
        <f t="shared" si="30"/>
        <v>-5033218.9823076893</v>
      </c>
    </row>
    <row r="830" spans="1:15" x14ac:dyDescent="0.2">
      <c r="A830" s="87" t="s">
        <v>984</v>
      </c>
      <c r="B830" s="86">
        <v>0</v>
      </c>
      <c r="C830" s="86">
        <v>0</v>
      </c>
      <c r="D830" s="86">
        <v>0</v>
      </c>
      <c r="E830" s="86">
        <v>0</v>
      </c>
      <c r="F830" s="86">
        <v>0</v>
      </c>
      <c r="G830" s="86">
        <v>0</v>
      </c>
      <c r="H830" s="86">
        <v>0</v>
      </c>
      <c r="I830" s="86">
        <v>0</v>
      </c>
      <c r="J830" s="86">
        <v>0</v>
      </c>
      <c r="K830" s="86">
        <v>0</v>
      </c>
      <c r="L830" s="86">
        <v>0</v>
      </c>
      <c r="M830" s="86">
        <v>0</v>
      </c>
      <c r="N830" s="86">
        <v>0</v>
      </c>
      <c r="O830" s="101">
        <f t="shared" si="30"/>
        <v>0</v>
      </c>
    </row>
    <row r="831" spans="1:15" x14ac:dyDescent="0.2">
      <c r="A831" s="87" t="s">
        <v>985</v>
      </c>
      <c r="B831" s="86">
        <v>0</v>
      </c>
      <c r="C831" s="86">
        <v>0</v>
      </c>
      <c r="D831" s="86">
        <v>0</v>
      </c>
      <c r="E831" s="86">
        <v>0</v>
      </c>
      <c r="F831" s="86">
        <v>0</v>
      </c>
      <c r="G831" s="86">
        <v>0</v>
      </c>
      <c r="H831" s="86">
        <v>0</v>
      </c>
      <c r="I831" s="86">
        <v>0</v>
      </c>
      <c r="J831" s="86">
        <v>0</v>
      </c>
      <c r="K831" s="86">
        <v>0</v>
      </c>
      <c r="L831" s="86">
        <v>0</v>
      </c>
      <c r="M831" s="86">
        <v>0</v>
      </c>
      <c r="N831" s="86">
        <v>0</v>
      </c>
      <c r="O831" s="101">
        <f t="shared" si="30"/>
        <v>0</v>
      </c>
    </row>
    <row r="832" spans="1:15" x14ac:dyDescent="0.2">
      <c r="A832" s="87" t="s">
        <v>986</v>
      </c>
      <c r="B832" s="86">
        <v>0</v>
      </c>
      <c r="C832" s="86">
        <v>0</v>
      </c>
      <c r="D832" s="86">
        <v>0</v>
      </c>
      <c r="E832" s="86">
        <v>0</v>
      </c>
      <c r="F832" s="86">
        <v>0</v>
      </c>
      <c r="G832" s="86">
        <v>0</v>
      </c>
      <c r="H832" s="86">
        <v>0</v>
      </c>
      <c r="I832" s="86">
        <v>0</v>
      </c>
      <c r="J832" s="86">
        <v>0</v>
      </c>
      <c r="K832" s="86">
        <v>0</v>
      </c>
      <c r="L832" s="86">
        <v>0</v>
      </c>
      <c r="M832" s="86">
        <v>0</v>
      </c>
      <c r="N832" s="86">
        <v>0</v>
      </c>
      <c r="O832" s="101">
        <f t="shared" si="30"/>
        <v>0</v>
      </c>
    </row>
    <row r="833" spans="1:16" x14ac:dyDescent="0.2">
      <c r="A833" s="87" t="s">
        <v>987</v>
      </c>
      <c r="B833" s="86">
        <v>0</v>
      </c>
      <c r="C833" s="86">
        <v>0</v>
      </c>
      <c r="D833" s="86">
        <v>0</v>
      </c>
      <c r="E833" s="86">
        <v>0</v>
      </c>
      <c r="F833" s="86">
        <v>0</v>
      </c>
      <c r="G833" s="86">
        <v>0</v>
      </c>
      <c r="H833" s="86">
        <v>0</v>
      </c>
      <c r="I833" s="86">
        <v>0</v>
      </c>
      <c r="J833" s="86">
        <v>0</v>
      </c>
      <c r="K833" s="86">
        <v>0</v>
      </c>
      <c r="L833" s="86">
        <v>0</v>
      </c>
      <c r="M833" s="86">
        <v>0</v>
      </c>
      <c r="N833" s="86">
        <v>0</v>
      </c>
      <c r="O833" s="101">
        <f t="shared" si="30"/>
        <v>0</v>
      </c>
    </row>
    <row r="834" spans="1:16" x14ac:dyDescent="0.2">
      <c r="A834" s="87" t="s">
        <v>988</v>
      </c>
      <c r="B834" s="86">
        <v>0</v>
      </c>
      <c r="C834" s="86">
        <v>0</v>
      </c>
      <c r="D834" s="86">
        <v>0</v>
      </c>
      <c r="E834" s="86">
        <v>0</v>
      </c>
      <c r="F834" s="86">
        <v>0</v>
      </c>
      <c r="G834" s="86">
        <v>0</v>
      </c>
      <c r="H834" s="86">
        <v>0</v>
      </c>
      <c r="I834" s="86">
        <v>0</v>
      </c>
      <c r="J834" s="86">
        <v>0</v>
      </c>
      <c r="K834" s="86">
        <v>0</v>
      </c>
      <c r="L834" s="86">
        <v>0</v>
      </c>
      <c r="M834" s="86">
        <v>0</v>
      </c>
      <c r="N834" s="86">
        <v>0</v>
      </c>
      <c r="O834" s="101">
        <f t="shared" si="30"/>
        <v>0</v>
      </c>
    </row>
    <row r="835" spans="1:16" x14ac:dyDescent="0.2">
      <c r="A835" s="87" t="s">
        <v>989</v>
      </c>
      <c r="B835" s="86">
        <v>-211800.42</v>
      </c>
      <c r="C835" s="86">
        <v>-213533.86999999901</v>
      </c>
      <c r="D835" s="86">
        <v>-205848.74</v>
      </c>
      <c r="E835" s="86">
        <v>-242220.19</v>
      </c>
      <c r="F835" s="86">
        <v>-268903.99</v>
      </c>
      <c r="G835" s="86">
        <v>-303294.96000000002</v>
      </c>
      <c r="H835" s="86">
        <v>-310042.05</v>
      </c>
      <c r="I835" s="86">
        <v>-344315.34</v>
      </c>
      <c r="J835" s="86">
        <v>8871.64</v>
      </c>
      <c r="K835" s="86">
        <v>18988.099999999999</v>
      </c>
      <c r="L835" s="86">
        <v>-98238.46</v>
      </c>
      <c r="M835" s="86">
        <v>-81689.629999999903</v>
      </c>
      <c r="N835" s="86">
        <v>-106699.94</v>
      </c>
      <c r="O835" s="101">
        <f t="shared" si="30"/>
        <v>-181440.60384615377</v>
      </c>
    </row>
    <row r="836" spans="1:16" x14ac:dyDescent="0.2">
      <c r="A836" s="87" t="s">
        <v>990</v>
      </c>
      <c r="B836" s="86">
        <v>-47422.429999999898</v>
      </c>
      <c r="C836" s="86">
        <v>-47422.429999999898</v>
      </c>
      <c r="D836" s="86">
        <v>-47422.429999999898</v>
      </c>
      <c r="E836" s="86">
        <v>-47422.429999999898</v>
      </c>
      <c r="F836" s="86">
        <v>-47422.429999999898</v>
      </c>
      <c r="G836" s="86">
        <v>-47422.429999999898</v>
      </c>
      <c r="H836" s="86">
        <v>-47422.429999999898</v>
      </c>
      <c r="I836" s="86">
        <v>-47422.429999999898</v>
      </c>
      <c r="J836" s="86">
        <v>-47422.429999999898</v>
      </c>
      <c r="K836" s="86">
        <v>-47422.429999999898</v>
      </c>
      <c r="L836" s="86">
        <v>-47422.429999999898</v>
      </c>
      <c r="M836" s="86">
        <v>-47422.429999999898</v>
      </c>
      <c r="N836" s="86">
        <v>-47422.429999999898</v>
      </c>
      <c r="O836" s="101">
        <f t="shared" si="30"/>
        <v>-47422.429999999891</v>
      </c>
    </row>
    <row r="837" spans="1:16" x14ac:dyDescent="0.2">
      <c r="A837" s="87" t="s">
        <v>991</v>
      </c>
      <c r="B837" s="86">
        <v>0</v>
      </c>
      <c r="C837" s="86">
        <v>0</v>
      </c>
      <c r="D837" s="86">
        <v>0</v>
      </c>
      <c r="E837" s="86">
        <v>0</v>
      </c>
      <c r="F837" s="86">
        <v>0</v>
      </c>
      <c r="G837" s="86">
        <v>0</v>
      </c>
      <c r="H837" s="86">
        <v>0</v>
      </c>
      <c r="I837" s="86">
        <v>0</v>
      </c>
      <c r="J837" s="86">
        <v>0</v>
      </c>
      <c r="K837" s="86">
        <v>0</v>
      </c>
      <c r="L837" s="86">
        <v>0</v>
      </c>
      <c r="M837" s="86">
        <v>0</v>
      </c>
      <c r="N837" s="86">
        <v>0</v>
      </c>
      <c r="O837" s="101">
        <f t="shared" si="30"/>
        <v>0</v>
      </c>
    </row>
    <row r="838" spans="1:16" x14ac:dyDescent="0.2">
      <c r="A838" s="87" t="s">
        <v>992</v>
      </c>
      <c r="B838" s="86">
        <v>0</v>
      </c>
      <c r="C838" s="86">
        <v>0</v>
      </c>
      <c r="D838" s="86">
        <v>0</v>
      </c>
      <c r="E838" s="86">
        <v>0</v>
      </c>
      <c r="F838" s="86">
        <v>0</v>
      </c>
      <c r="G838" s="86">
        <v>0</v>
      </c>
      <c r="H838" s="86">
        <v>0</v>
      </c>
      <c r="I838" s="86">
        <v>0</v>
      </c>
      <c r="J838" s="86">
        <v>0</v>
      </c>
      <c r="K838" s="86">
        <v>0</v>
      </c>
      <c r="L838" s="86">
        <v>0</v>
      </c>
      <c r="M838" s="86">
        <v>0</v>
      </c>
      <c r="N838" s="86">
        <v>0</v>
      </c>
      <c r="O838" s="101">
        <f t="shared" si="30"/>
        <v>0</v>
      </c>
    </row>
    <row r="839" spans="1:16" x14ac:dyDescent="0.2">
      <c r="A839" s="87" t="s">
        <v>993</v>
      </c>
      <c r="B839" s="86">
        <v>0</v>
      </c>
      <c r="C839" s="86">
        <v>0</v>
      </c>
      <c r="D839" s="86">
        <v>0</v>
      </c>
      <c r="E839" s="86">
        <v>0</v>
      </c>
      <c r="F839" s="86">
        <v>0</v>
      </c>
      <c r="G839" s="86">
        <v>0</v>
      </c>
      <c r="H839" s="86">
        <v>0</v>
      </c>
      <c r="I839" s="86">
        <v>0</v>
      </c>
      <c r="J839" s="86">
        <v>0</v>
      </c>
      <c r="K839" s="86">
        <v>0</v>
      </c>
      <c r="L839" s="86">
        <v>0</v>
      </c>
      <c r="M839" s="86">
        <v>0</v>
      </c>
      <c r="N839" s="86">
        <v>0</v>
      </c>
      <c r="O839" s="101">
        <f t="shared" si="30"/>
        <v>0</v>
      </c>
    </row>
    <row r="840" spans="1:16" x14ac:dyDescent="0.2">
      <c r="A840" s="87" t="s">
        <v>994</v>
      </c>
      <c r="B840" s="86">
        <v>0</v>
      </c>
      <c r="C840" s="86">
        <v>0</v>
      </c>
      <c r="D840" s="86">
        <v>0</v>
      </c>
      <c r="E840" s="86">
        <v>0</v>
      </c>
      <c r="F840" s="86">
        <v>0</v>
      </c>
      <c r="G840" s="86">
        <v>0</v>
      </c>
      <c r="H840" s="86">
        <v>0</v>
      </c>
      <c r="I840" s="86">
        <v>0</v>
      </c>
      <c r="J840" s="86">
        <v>0</v>
      </c>
      <c r="K840" s="86">
        <v>0</v>
      </c>
      <c r="L840" s="86">
        <v>0</v>
      </c>
      <c r="M840" s="86">
        <v>0</v>
      </c>
      <c r="N840" s="86">
        <v>0</v>
      </c>
      <c r="O840" s="101">
        <f t="shared" si="30"/>
        <v>0</v>
      </c>
    </row>
    <row r="841" spans="1:16" x14ac:dyDescent="0.2">
      <c r="A841" s="87" t="s">
        <v>995</v>
      </c>
      <c r="B841" s="86">
        <v>0</v>
      </c>
      <c r="C841" s="86">
        <v>0</v>
      </c>
      <c r="D841" s="86">
        <v>0</v>
      </c>
      <c r="E841" s="86">
        <v>0</v>
      </c>
      <c r="F841" s="86">
        <v>0</v>
      </c>
      <c r="G841" s="86">
        <v>0</v>
      </c>
      <c r="H841" s="86">
        <v>0</v>
      </c>
      <c r="I841" s="86">
        <v>0</v>
      </c>
      <c r="J841" s="86">
        <v>0</v>
      </c>
      <c r="K841" s="86">
        <v>0</v>
      </c>
      <c r="L841" s="86">
        <v>0</v>
      </c>
      <c r="M841" s="86">
        <v>0</v>
      </c>
      <c r="N841" s="86">
        <v>0</v>
      </c>
      <c r="O841" s="101">
        <f t="shared" si="30"/>
        <v>0</v>
      </c>
    </row>
    <row r="842" spans="1:16" x14ac:dyDescent="0.2">
      <c r="A842" s="87" t="s">
        <v>996</v>
      </c>
      <c r="B842" s="86">
        <v>0</v>
      </c>
      <c r="C842" s="86">
        <v>0</v>
      </c>
      <c r="D842" s="86">
        <v>0</v>
      </c>
      <c r="E842" s="86">
        <v>0</v>
      </c>
      <c r="F842" s="86">
        <v>0</v>
      </c>
      <c r="G842" s="86">
        <v>0</v>
      </c>
      <c r="H842" s="86">
        <v>0</v>
      </c>
      <c r="I842" s="86">
        <v>0</v>
      </c>
      <c r="J842" s="86">
        <v>0</v>
      </c>
      <c r="K842" s="86">
        <v>0</v>
      </c>
      <c r="L842" s="86">
        <v>0</v>
      </c>
      <c r="M842" s="86">
        <v>0</v>
      </c>
      <c r="N842" s="86">
        <v>0</v>
      </c>
      <c r="O842" s="101">
        <f t="shared" si="30"/>
        <v>0</v>
      </c>
    </row>
    <row r="843" spans="1:16" x14ac:dyDescent="0.2">
      <c r="A843" s="87" t="s">
        <v>997</v>
      </c>
      <c r="B843" s="86">
        <v>117416.32000000001</v>
      </c>
      <c r="C843" s="86">
        <v>117456.98</v>
      </c>
      <c r="D843" s="86">
        <v>117456.98</v>
      </c>
      <c r="E843" s="86">
        <v>116509.88</v>
      </c>
      <c r="F843" s="86">
        <v>116460.73</v>
      </c>
      <c r="G843" s="86">
        <v>117356.92</v>
      </c>
      <c r="H843" s="86">
        <v>94294.720000000001</v>
      </c>
      <c r="I843" s="86">
        <v>-275317.78000000003</v>
      </c>
      <c r="J843" s="86">
        <v>-229938.37</v>
      </c>
      <c r="K843" s="86">
        <v>102474.1</v>
      </c>
      <c r="L843" s="86">
        <v>67999.53</v>
      </c>
      <c r="M843" s="86">
        <v>29046.26</v>
      </c>
      <c r="N843" s="86">
        <v>10958.64</v>
      </c>
      <c r="O843" s="101">
        <f t="shared" si="30"/>
        <v>38628.839230769234</v>
      </c>
    </row>
    <row r="844" spans="1:16" x14ac:dyDescent="0.2">
      <c r="A844" s="87" t="s">
        <v>998</v>
      </c>
      <c r="B844" s="86">
        <v>0</v>
      </c>
      <c r="C844" s="86">
        <v>0</v>
      </c>
      <c r="D844" s="86">
        <v>0</v>
      </c>
      <c r="E844" s="86">
        <v>0</v>
      </c>
      <c r="F844" s="86">
        <v>0</v>
      </c>
      <c r="G844" s="86">
        <v>0</v>
      </c>
      <c r="H844" s="86">
        <v>0</v>
      </c>
      <c r="I844" s="86">
        <v>0</v>
      </c>
      <c r="J844" s="86">
        <v>-55694.12</v>
      </c>
      <c r="K844" s="86">
        <v>-55694.12</v>
      </c>
      <c r="L844" s="86">
        <v>-403678.5</v>
      </c>
      <c r="M844" s="86">
        <v>-403678.5</v>
      </c>
      <c r="N844" s="86">
        <v>-403678.5</v>
      </c>
      <c r="O844" s="101">
        <f t="shared" si="30"/>
        <v>-101724.90307692307</v>
      </c>
    </row>
    <row r="845" spans="1:16" x14ac:dyDescent="0.2">
      <c r="A845" s="87" t="s">
        <v>999</v>
      </c>
      <c r="B845" s="86">
        <v>0</v>
      </c>
      <c r="C845" s="86">
        <v>0</v>
      </c>
      <c r="D845" s="86">
        <v>0</v>
      </c>
      <c r="E845" s="86">
        <v>0</v>
      </c>
      <c r="F845" s="86">
        <v>0</v>
      </c>
      <c r="G845" s="86">
        <v>0</v>
      </c>
      <c r="H845" s="86">
        <v>0</v>
      </c>
      <c r="I845" s="86">
        <v>0</v>
      </c>
      <c r="J845" s="86">
        <v>0</v>
      </c>
      <c r="K845" s="86">
        <v>55694.12</v>
      </c>
      <c r="L845" s="86">
        <v>0</v>
      </c>
      <c r="M845" s="86">
        <v>0</v>
      </c>
      <c r="N845" s="86">
        <v>0</v>
      </c>
      <c r="O845" s="101">
        <f t="shared" si="30"/>
        <v>4284.1630769230769</v>
      </c>
    </row>
    <row r="846" spans="1:16" x14ac:dyDescent="0.2">
      <c r="A846" s="87" t="s">
        <v>1000</v>
      </c>
      <c r="B846" s="86">
        <v>0</v>
      </c>
      <c r="C846" s="86">
        <v>0</v>
      </c>
      <c r="D846" s="86">
        <v>0</v>
      </c>
      <c r="E846" s="86">
        <v>0</v>
      </c>
      <c r="F846" s="86">
        <v>0</v>
      </c>
      <c r="G846" s="86">
        <v>0</v>
      </c>
      <c r="H846" s="86">
        <v>0</v>
      </c>
      <c r="I846" s="86">
        <v>0</v>
      </c>
      <c r="J846" s="86">
        <v>0</v>
      </c>
      <c r="K846" s="86">
        <v>0</v>
      </c>
      <c r="L846" s="86">
        <v>0</v>
      </c>
      <c r="M846" s="86">
        <v>0</v>
      </c>
      <c r="N846" s="86">
        <v>0</v>
      </c>
      <c r="O846" s="101">
        <f t="shared" si="30"/>
        <v>0</v>
      </c>
    </row>
    <row r="847" spans="1:16" x14ac:dyDescent="0.2">
      <c r="A847" s="87" t="s">
        <v>1001</v>
      </c>
      <c r="B847" s="86">
        <v>-25237799.199999999</v>
      </c>
      <c r="C847" s="86">
        <v>-27898257.199999999</v>
      </c>
      <c r="D847" s="86">
        <v>-27972043.079999998</v>
      </c>
      <c r="E847" s="86">
        <v>-30573561.09</v>
      </c>
      <c r="F847" s="86">
        <v>-31757487.59</v>
      </c>
      <c r="G847" s="86">
        <v>-32998535.8199999</v>
      </c>
      <c r="H847" s="86">
        <v>-28863019.989999998</v>
      </c>
      <c r="I847" s="86">
        <v>-17801380.559999999</v>
      </c>
      <c r="J847" s="86">
        <v>-21185256.52</v>
      </c>
      <c r="K847" s="86">
        <v>-19341046.739999998</v>
      </c>
      <c r="L847" s="86">
        <v>-22928317.629999999</v>
      </c>
      <c r="M847" s="86">
        <v>-23383176.579999998</v>
      </c>
      <c r="N847" s="86">
        <v>-23083965.030000001</v>
      </c>
      <c r="O847" s="97">
        <f t="shared" si="30"/>
        <v>-25617219.002307691</v>
      </c>
      <c r="P847" s="99"/>
    </row>
    <row r="848" spans="1:16" x14ac:dyDescent="0.2">
      <c r="A848" s="87" t="s">
        <v>1002</v>
      </c>
      <c r="B848" s="86">
        <v>0</v>
      </c>
      <c r="C848" s="86">
        <v>0</v>
      </c>
      <c r="D848" s="86">
        <v>0</v>
      </c>
      <c r="E848" s="86">
        <v>0</v>
      </c>
      <c r="F848" s="86">
        <v>0</v>
      </c>
      <c r="G848" s="86">
        <v>0</v>
      </c>
      <c r="H848" s="86">
        <v>0</v>
      </c>
      <c r="I848" s="86">
        <v>0</v>
      </c>
      <c r="J848" s="86">
        <v>0</v>
      </c>
      <c r="K848" s="86">
        <v>0</v>
      </c>
      <c r="L848" s="86">
        <v>0</v>
      </c>
      <c r="M848" s="86">
        <v>0</v>
      </c>
      <c r="N848" s="86">
        <v>0</v>
      </c>
    </row>
    <row r="849" spans="1:16" x14ac:dyDescent="0.2">
      <c r="A849" s="87" t="s">
        <v>1003</v>
      </c>
      <c r="B849" s="86">
        <v>-144565744.66999999</v>
      </c>
      <c r="C849" s="86">
        <v>-108283683.22</v>
      </c>
      <c r="D849" s="86">
        <v>-104506310.86</v>
      </c>
      <c r="E849" s="86">
        <v>-126439325.77</v>
      </c>
      <c r="F849" s="86">
        <v>-127014409.359999</v>
      </c>
      <c r="G849" s="86">
        <v>-132833696.02</v>
      </c>
      <c r="H849" s="86">
        <v>-112188498.91</v>
      </c>
      <c r="I849" s="86">
        <v>-115971838.59</v>
      </c>
      <c r="J849" s="86">
        <v>-108398948.56999999</v>
      </c>
      <c r="K849" s="86">
        <v>-145066037.49999899</v>
      </c>
      <c r="L849" s="86">
        <v>-165453744.16999999</v>
      </c>
      <c r="M849" s="86">
        <v>-158541494.199999</v>
      </c>
      <c r="N849" s="86">
        <v>-175595375.77000001</v>
      </c>
    </row>
    <row r="850" spans="1:16" x14ac:dyDescent="0.2">
      <c r="A850" s="102" t="s">
        <v>1004</v>
      </c>
      <c r="B850" s="103">
        <f t="shared" ref="B850:N850" si="31">SUM(B792:B849)</f>
        <v>-623247800.38999987</v>
      </c>
      <c r="C850" s="103">
        <f t="shared" si="31"/>
        <v>-554810913.56999993</v>
      </c>
      <c r="D850" s="103">
        <f t="shared" si="31"/>
        <v>-549316007.66999996</v>
      </c>
      <c r="E850" s="103">
        <f t="shared" si="31"/>
        <v>-530930235.62</v>
      </c>
      <c r="F850" s="103">
        <f t="shared" si="31"/>
        <v>-563897217.25999904</v>
      </c>
      <c r="G850" s="103">
        <f t="shared" si="31"/>
        <v>-698905382.5599997</v>
      </c>
      <c r="H850" s="103">
        <f t="shared" si="31"/>
        <v>-748942587.08999991</v>
      </c>
      <c r="I850" s="103">
        <f t="shared" si="31"/>
        <v>-775238098.33999896</v>
      </c>
      <c r="J850" s="103">
        <f t="shared" si="31"/>
        <v>-800022962.3499999</v>
      </c>
      <c r="K850" s="103">
        <f t="shared" si="31"/>
        <v>-926059691.79999781</v>
      </c>
      <c r="L850" s="103">
        <f t="shared" si="31"/>
        <v>-931799359.95999992</v>
      </c>
      <c r="M850" s="103">
        <f t="shared" si="31"/>
        <v>-906585104.45999789</v>
      </c>
      <c r="N850" s="103">
        <f t="shared" si="31"/>
        <v>-881430569.74999976</v>
      </c>
      <c r="O850" s="98">
        <f>AVERAGE(B850:N850)</f>
        <v>-730091225.44769168</v>
      </c>
      <c r="P850" s="105" t="str">
        <f>MID($A850,11,3)</f>
        <v>232</v>
      </c>
    </row>
    <row r="851" spans="1:16" x14ac:dyDescent="0.2">
      <c r="A851" s="87" t="s">
        <v>1005</v>
      </c>
      <c r="O851" s="101"/>
    </row>
    <row r="852" spans="1:16" x14ac:dyDescent="0.2">
      <c r="A852" s="85" t="s">
        <v>1006</v>
      </c>
      <c r="O852" s="101"/>
    </row>
    <row r="853" spans="1:16" x14ac:dyDescent="0.2">
      <c r="A853" s="87" t="s">
        <v>1007</v>
      </c>
      <c r="B853" s="86">
        <v>0</v>
      </c>
      <c r="C853" s="86">
        <v>0</v>
      </c>
      <c r="D853" s="86">
        <v>3.9999984437599702E-2</v>
      </c>
      <c r="E853" s="86">
        <v>0</v>
      </c>
      <c r="F853" s="86">
        <v>0</v>
      </c>
      <c r="G853" s="86">
        <v>0</v>
      </c>
      <c r="H853" s="86">
        <v>0</v>
      </c>
      <c r="I853" s="86">
        <v>0</v>
      </c>
      <c r="J853" s="86">
        <v>0</v>
      </c>
      <c r="K853" s="86">
        <v>-4.00000135414302E-2</v>
      </c>
      <c r="L853" s="86">
        <v>-2.9999995604157399E-2</v>
      </c>
      <c r="M853" s="86">
        <v>0</v>
      </c>
      <c r="N853" s="86">
        <v>0</v>
      </c>
      <c r="O853" s="101">
        <f>AVERAGE(B853:N853)</f>
        <v>-2.3076942083067615E-3</v>
      </c>
    </row>
    <row r="854" spans="1:16" x14ac:dyDescent="0.2">
      <c r="A854" s="87" t="s">
        <v>1008</v>
      </c>
      <c r="B854" s="86">
        <v>-198553999.91</v>
      </c>
      <c r="C854" s="86">
        <v>-469895999.91000003</v>
      </c>
      <c r="D854" s="86">
        <v>-453197999.91000003</v>
      </c>
      <c r="E854" s="86">
        <v>-467650999.91000003</v>
      </c>
      <c r="F854" s="86">
        <v>-538569999.90999997</v>
      </c>
      <c r="G854" s="86">
        <v>-567609999.90999997</v>
      </c>
      <c r="H854" s="86">
        <v>-504409999.91000003</v>
      </c>
      <c r="I854" s="86">
        <v>-660678999.90999997</v>
      </c>
      <c r="J854" s="86">
        <v>-679318999.90999997</v>
      </c>
      <c r="K854" s="86">
        <v>-982916999.90999997</v>
      </c>
      <c r="L854" s="86">
        <v>-320077999.91000003</v>
      </c>
      <c r="M854" s="86">
        <v>-336523999.91000003</v>
      </c>
      <c r="N854" s="86">
        <v>-604923999.90999997</v>
      </c>
      <c r="O854" s="101">
        <f>AVERAGE(B854:N854)</f>
        <v>-521871538.3715384</v>
      </c>
    </row>
    <row r="855" spans="1:16" x14ac:dyDescent="0.2">
      <c r="A855" s="102" t="s">
        <v>1009</v>
      </c>
      <c r="B855" s="103">
        <v>-198553999.91</v>
      </c>
      <c r="C855" s="103">
        <v>-469895999.91000003</v>
      </c>
      <c r="D855" s="103">
        <v>-453197999.87</v>
      </c>
      <c r="E855" s="103">
        <v>-467650999.91000003</v>
      </c>
      <c r="F855" s="103">
        <v>-538569999.90999997</v>
      </c>
      <c r="G855" s="103">
        <v>-567609999.90999997</v>
      </c>
      <c r="H855" s="103">
        <v>-504409999.91000003</v>
      </c>
      <c r="I855" s="103">
        <v>-660678999.90999997</v>
      </c>
      <c r="J855" s="103">
        <v>-679318999.90999997</v>
      </c>
      <c r="K855" s="103">
        <v>-982916999.95000005</v>
      </c>
      <c r="L855" s="103">
        <v>-320077999.94</v>
      </c>
      <c r="M855" s="103">
        <v>-336523999.91000003</v>
      </c>
      <c r="N855" s="103">
        <v>-604923999.90999997</v>
      </c>
      <c r="O855" s="98">
        <f>AVERAGE(B855:N855)</f>
        <v>-521871538.37384605</v>
      </c>
      <c r="P855" s="105" t="str">
        <f>MID($A855,11,3)</f>
        <v>233</v>
      </c>
    </row>
    <row r="856" spans="1:16" x14ac:dyDescent="0.2">
      <c r="A856" s="87" t="s">
        <v>1010</v>
      </c>
      <c r="P856" s="99" t="str">
        <f>MID($A856,11,3)</f>
        <v/>
      </c>
    </row>
    <row r="857" spans="1:16" x14ac:dyDescent="0.2">
      <c r="A857" s="85" t="s">
        <v>1011</v>
      </c>
    </row>
    <row r="858" spans="1:16" x14ac:dyDescent="0.2">
      <c r="A858" s="87" t="s">
        <v>1012</v>
      </c>
      <c r="B858" s="86">
        <v>-1206.83000000281</v>
      </c>
      <c r="C858" s="86">
        <v>-3130.0300000002599</v>
      </c>
      <c r="D858" s="86">
        <v>-4499.2500000007503</v>
      </c>
      <c r="E858" s="86">
        <v>-6918.0500000002203</v>
      </c>
      <c r="F858" s="86">
        <v>-19113.250000002099</v>
      </c>
      <c r="G858" s="86">
        <v>-15895.479999999199</v>
      </c>
      <c r="H858" s="86">
        <v>-24885.880000001602</v>
      </c>
      <c r="I858" s="86">
        <v>-126448.74</v>
      </c>
      <c r="J858" s="86">
        <v>-49224.13</v>
      </c>
      <c r="K858" s="86">
        <v>-90941.23</v>
      </c>
      <c r="L858" s="86">
        <v>-32807.360000000001</v>
      </c>
      <c r="M858" s="86">
        <v>-40631.519999999997</v>
      </c>
      <c r="N858" s="86">
        <v>-154786.6</v>
      </c>
    </row>
    <row r="859" spans="1:16" x14ac:dyDescent="0.2">
      <c r="A859" s="87" t="s">
        <v>1013</v>
      </c>
      <c r="B859" s="86">
        <v>-34286.75</v>
      </c>
      <c r="C859" s="86">
        <v>-24434.46</v>
      </c>
      <c r="D859" s="86">
        <v>-59374.06</v>
      </c>
      <c r="E859" s="86">
        <v>-13458.12</v>
      </c>
      <c r="F859" s="86">
        <v>-27676.959999999999</v>
      </c>
      <c r="G859" s="86">
        <v>-477.21</v>
      </c>
      <c r="H859" s="86">
        <v>61.63</v>
      </c>
      <c r="I859" s="86">
        <v>61.63</v>
      </c>
      <c r="J859" s="86">
        <v>61.63</v>
      </c>
      <c r="K859" s="86">
        <v>61.63</v>
      </c>
      <c r="L859" s="86">
        <v>61.63</v>
      </c>
      <c r="M859" s="86">
        <v>-11013.59</v>
      </c>
      <c r="N859" s="86">
        <v>-10998.68</v>
      </c>
      <c r="O859" s="101">
        <f>AVERAGE(B859:N859)</f>
        <v>-13954.74461538461</v>
      </c>
    </row>
    <row r="860" spans="1:16" x14ac:dyDescent="0.2">
      <c r="A860" s="87" t="s">
        <v>1014</v>
      </c>
      <c r="B860" s="86">
        <v>0</v>
      </c>
      <c r="C860" s="86">
        <v>0</v>
      </c>
      <c r="D860" s="86">
        <v>0</v>
      </c>
      <c r="E860" s="86">
        <v>0</v>
      </c>
      <c r="F860" s="86">
        <v>0</v>
      </c>
      <c r="G860" s="86">
        <v>0</v>
      </c>
      <c r="H860" s="86">
        <v>0</v>
      </c>
      <c r="I860" s="86">
        <v>0</v>
      </c>
      <c r="J860" s="86">
        <v>0</v>
      </c>
      <c r="K860" s="86">
        <v>0</v>
      </c>
      <c r="L860" s="86">
        <v>0</v>
      </c>
      <c r="M860" s="86">
        <v>0</v>
      </c>
      <c r="N860" s="86">
        <v>0</v>
      </c>
      <c r="O860" s="97">
        <f>AVERAGE(B860:N860)</f>
        <v>0</v>
      </c>
    </row>
    <row r="861" spans="1:16" x14ac:dyDescent="0.2">
      <c r="A861" s="87" t="s">
        <v>1015</v>
      </c>
      <c r="B861" s="86">
        <v>-198205726.31</v>
      </c>
      <c r="C861" s="86">
        <v>-121348795.95999999</v>
      </c>
      <c r="D861" s="86">
        <v>-86391173.799999997</v>
      </c>
      <c r="E861" s="86">
        <v>-109982107.42</v>
      </c>
      <c r="F861" s="86">
        <v>-108168997.84999999</v>
      </c>
      <c r="G861" s="86">
        <v>-91312596.909999996</v>
      </c>
      <c r="H861" s="86">
        <v>-136286865.62</v>
      </c>
      <c r="I861" s="86">
        <v>-86421925.239999995</v>
      </c>
      <c r="J861" s="86">
        <v>-208135751.09</v>
      </c>
      <c r="K861" s="86">
        <v>-109590226.68000001</v>
      </c>
      <c r="L861" s="86">
        <v>-192372051.80000001</v>
      </c>
      <c r="M861" s="86">
        <v>-152463682.30000001</v>
      </c>
      <c r="N861" s="86">
        <v>-168140589.03999999</v>
      </c>
    </row>
    <row r="862" spans="1:16" x14ac:dyDescent="0.2">
      <c r="A862" s="87" t="s">
        <v>1016</v>
      </c>
      <c r="B862" s="86">
        <v>0</v>
      </c>
      <c r="C862" s="86">
        <v>0</v>
      </c>
      <c r="D862" s="86">
        <v>0</v>
      </c>
      <c r="E862" s="86">
        <v>0</v>
      </c>
      <c r="F862" s="86">
        <v>0</v>
      </c>
      <c r="G862" s="86">
        <v>0</v>
      </c>
      <c r="H862" s="86">
        <v>0</v>
      </c>
      <c r="I862" s="86">
        <v>0</v>
      </c>
      <c r="J862" s="86">
        <v>0</v>
      </c>
      <c r="K862" s="86">
        <v>0</v>
      </c>
      <c r="L862" s="86">
        <v>0</v>
      </c>
      <c r="M862" s="86">
        <v>0</v>
      </c>
      <c r="N862" s="86">
        <v>0</v>
      </c>
    </row>
    <row r="863" spans="1:16" x14ac:dyDescent="0.2">
      <c r="A863" s="87" t="s">
        <v>1017</v>
      </c>
      <c r="B863" s="86">
        <v>54854.89</v>
      </c>
      <c r="C863" s="86">
        <v>63272.65</v>
      </c>
      <c r="D863" s="86">
        <v>48318.06</v>
      </c>
      <c r="E863" s="86">
        <v>83379.64</v>
      </c>
      <c r="F863" s="86">
        <v>125465.3</v>
      </c>
      <c r="G863" s="86">
        <v>147564.48000000001</v>
      </c>
      <c r="H863" s="86">
        <v>-74060.87</v>
      </c>
      <c r="I863" s="86">
        <v>-67117.87</v>
      </c>
      <c r="J863" s="86">
        <v>-39218.36</v>
      </c>
      <c r="K863" s="86">
        <v>1697.86</v>
      </c>
      <c r="L863" s="86">
        <v>33460.07</v>
      </c>
      <c r="M863" s="86">
        <v>45355.98</v>
      </c>
      <c r="N863" s="86">
        <v>53265.78</v>
      </c>
      <c r="O863" s="101">
        <f>AVERAGE(B863:N863)</f>
        <v>36633.662307692306</v>
      </c>
    </row>
    <row r="864" spans="1:16" x14ac:dyDescent="0.2">
      <c r="A864" s="102" t="s">
        <v>1018</v>
      </c>
      <c r="B864" s="103">
        <f t="shared" ref="B864:N864" si="32">SUM(B858:B863)</f>
        <v>-198186365.00000003</v>
      </c>
      <c r="C864" s="103">
        <f t="shared" si="32"/>
        <v>-121313087.79999998</v>
      </c>
      <c r="D864" s="103">
        <f t="shared" si="32"/>
        <v>-86406729.049999997</v>
      </c>
      <c r="E864" s="103">
        <f t="shared" si="32"/>
        <v>-109919103.95</v>
      </c>
      <c r="F864" s="103">
        <f t="shared" si="32"/>
        <v>-108090322.76000001</v>
      </c>
      <c r="G864" s="103">
        <f t="shared" si="32"/>
        <v>-91181405.11999999</v>
      </c>
      <c r="H864" s="103">
        <f t="shared" si="32"/>
        <v>-136385750.74000001</v>
      </c>
      <c r="I864" s="103">
        <f t="shared" si="32"/>
        <v>-86615430.219999999</v>
      </c>
      <c r="J864" s="103">
        <f t="shared" si="32"/>
        <v>-208224131.95000002</v>
      </c>
      <c r="K864" s="103">
        <f t="shared" si="32"/>
        <v>-109679408.42</v>
      </c>
      <c r="L864" s="103">
        <f t="shared" si="32"/>
        <v>-192371337.46000001</v>
      </c>
      <c r="M864" s="103">
        <f t="shared" si="32"/>
        <v>-152469971.43000004</v>
      </c>
      <c r="N864" s="103">
        <f t="shared" si="32"/>
        <v>-168253108.53999999</v>
      </c>
      <c r="O864" s="98">
        <f>AVERAGE(B864:N864)</f>
        <v>-136084319.41846156</v>
      </c>
      <c r="P864" s="105" t="str">
        <f>MID($A864,11,3)</f>
        <v>234</v>
      </c>
    </row>
    <row r="865" spans="1:16" x14ac:dyDescent="0.2">
      <c r="A865" s="87" t="s">
        <v>1019</v>
      </c>
      <c r="O865" s="101"/>
    </row>
    <row r="866" spans="1:16" x14ac:dyDescent="0.2">
      <c r="A866" s="85" t="s">
        <v>1020</v>
      </c>
      <c r="O866" s="101"/>
    </row>
    <row r="867" spans="1:16" x14ac:dyDescent="0.2">
      <c r="A867" s="87" t="s">
        <v>1021</v>
      </c>
      <c r="B867" s="86">
        <v>-198690903.13999999</v>
      </c>
      <c r="C867" s="86">
        <v>-198690903.13999999</v>
      </c>
      <c r="D867" s="86">
        <v>-198690903.13999999</v>
      </c>
      <c r="E867" s="86">
        <v>-198690903.13999999</v>
      </c>
      <c r="F867" s="86">
        <v>-198690903.13999999</v>
      </c>
      <c r="G867" s="86">
        <v>-198690903.13999999</v>
      </c>
      <c r="H867" s="86">
        <v>-198690903.13999999</v>
      </c>
      <c r="I867" s="86">
        <v>-198690903.13999999</v>
      </c>
      <c r="J867" s="86">
        <v>-198690903.13999999</v>
      </c>
      <c r="K867" s="86">
        <v>-198690903.13999999</v>
      </c>
      <c r="L867" s="86">
        <v>-198690903.13999999</v>
      </c>
      <c r="M867" s="86">
        <v>-198690903.13999999</v>
      </c>
      <c r="N867" s="86">
        <v>-198690903.13999999</v>
      </c>
      <c r="O867" s="101">
        <f>AVERAGE(B867:N867)</f>
        <v>-198690903.13999993</v>
      </c>
    </row>
    <row r="868" spans="1:16" x14ac:dyDescent="0.2">
      <c r="A868" s="87" t="s">
        <v>1022</v>
      </c>
      <c r="B868" s="86">
        <v>-1666455.49</v>
      </c>
      <c r="C868" s="86">
        <v>-1666455.49</v>
      </c>
      <c r="D868" s="86">
        <v>-1666455.49</v>
      </c>
      <c r="E868" s="86">
        <v>-1666455.49</v>
      </c>
      <c r="F868" s="86">
        <v>-1666455.49</v>
      </c>
      <c r="G868" s="86">
        <v>-1666455.49</v>
      </c>
      <c r="H868" s="86">
        <v>-1666455.49</v>
      </c>
      <c r="I868" s="86">
        <v>-1666455.49</v>
      </c>
      <c r="J868" s="86">
        <v>-1666455.49</v>
      </c>
      <c r="K868" s="86">
        <v>-1666455.49</v>
      </c>
      <c r="L868" s="86">
        <v>-1666455.49</v>
      </c>
      <c r="M868" s="86">
        <v>-1666455.49</v>
      </c>
      <c r="N868" s="86">
        <v>-1666455.49</v>
      </c>
      <c r="O868" s="101">
        <f>AVERAGE(B868:N868)</f>
        <v>-1666455.4899999998</v>
      </c>
    </row>
    <row r="869" spans="1:16" x14ac:dyDescent="0.2">
      <c r="A869" s="87" t="s">
        <v>1023</v>
      </c>
      <c r="B869" s="86">
        <v>7903941.2400000002</v>
      </c>
      <c r="C869" s="86">
        <v>11306614.640000001</v>
      </c>
      <c r="D869" s="86">
        <v>12675379.710000001</v>
      </c>
      <c r="E869" s="86">
        <v>13782722.26</v>
      </c>
      <c r="F869" s="86">
        <v>14582974.380000001</v>
      </c>
      <c r="G869" s="86">
        <v>15613289.5</v>
      </c>
      <c r="H869" s="86">
        <v>16478404.9599999</v>
      </c>
      <c r="I869" s="86">
        <v>16781560.579999998</v>
      </c>
      <c r="J869" s="86">
        <v>16192573.310000001</v>
      </c>
      <c r="K869" s="86">
        <v>17565334.149999999</v>
      </c>
      <c r="L869" s="86">
        <v>18044067.75</v>
      </c>
      <c r="M869" s="86">
        <v>17832228.640000001</v>
      </c>
      <c r="N869" s="86">
        <v>17569871.800000001</v>
      </c>
      <c r="O869" s="101">
        <f>AVERAGE(B869:N869)</f>
        <v>15102227.916923068</v>
      </c>
    </row>
    <row r="870" spans="1:16" x14ac:dyDescent="0.2">
      <c r="A870" s="102" t="s">
        <v>1024</v>
      </c>
      <c r="B870" s="103">
        <v>-192453417.389999</v>
      </c>
      <c r="C870" s="103">
        <v>-189050743.989999</v>
      </c>
      <c r="D870" s="103">
        <v>-187681978.919999</v>
      </c>
      <c r="E870" s="103">
        <v>-186574636.36999899</v>
      </c>
      <c r="F870" s="103">
        <v>-185774384.24999899</v>
      </c>
      <c r="G870" s="103">
        <v>-184744069.12999901</v>
      </c>
      <c r="H870" s="103">
        <v>-183878953.669999</v>
      </c>
      <c r="I870" s="103">
        <v>-183575798.049999</v>
      </c>
      <c r="J870" s="103">
        <v>-184164785.31999901</v>
      </c>
      <c r="K870" s="103">
        <v>-182792024.47999901</v>
      </c>
      <c r="L870" s="103">
        <v>-182313290.88</v>
      </c>
      <c r="M870" s="103">
        <v>-182525129.989999</v>
      </c>
      <c r="N870" s="103">
        <v>-182787486.829999</v>
      </c>
      <c r="O870" s="98">
        <f>AVERAGE(B870:N870)</f>
        <v>-185255130.713076</v>
      </c>
      <c r="P870" s="105" t="str">
        <f>MID($A870,11,3)</f>
        <v>235</v>
      </c>
    </row>
    <row r="871" spans="1:16" x14ac:dyDescent="0.2">
      <c r="A871" s="87" t="s">
        <v>1025</v>
      </c>
      <c r="O871" s="101"/>
    </row>
    <row r="872" spans="1:16" x14ac:dyDescent="0.2">
      <c r="A872" s="85" t="s">
        <v>1026</v>
      </c>
      <c r="O872" s="101"/>
    </row>
    <row r="873" spans="1:16" x14ac:dyDescent="0.2">
      <c r="A873" s="87" t="s">
        <v>1027</v>
      </c>
      <c r="B873" s="86">
        <v>0</v>
      </c>
      <c r="C873" s="86">
        <v>0</v>
      </c>
      <c r="D873" s="86">
        <v>0</v>
      </c>
      <c r="E873" s="86">
        <v>0</v>
      </c>
      <c r="F873" s="86">
        <v>0</v>
      </c>
      <c r="G873" s="86">
        <v>0</v>
      </c>
      <c r="H873" s="86">
        <v>0</v>
      </c>
      <c r="I873" s="86">
        <v>0</v>
      </c>
      <c r="J873" s="86">
        <v>0</v>
      </c>
      <c r="K873" s="86">
        <v>0</v>
      </c>
      <c r="L873" s="86">
        <v>0</v>
      </c>
      <c r="M873" s="86">
        <v>0</v>
      </c>
      <c r="N873" s="86">
        <v>0</v>
      </c>
      <c r="O873" s="101">
        <f>AVERAGE(B873:N873)</f>
        <v>0</v>
      </c>
    </row>
    <row r="874" spans="1:16" x14ac:dyDescent="0.2">
      <c r="A874" s="87" t="s">
        <v>1028</v>
      </c>
      <c r="B874" s="86">
        <v>8567168.0899999999</v>
      </c>
      <c r="C874" s="86">
        <v>8567168.0899999999</v>
      </c>
      <c r="D874" s="86">
        <v>0</v>
      </c>
      <c r="E874" s="86">
        <v>5149653.0899999896</v>
      </c>
      <c r="F874" s="86">
        <v>5149653.0899999896</v>
      </c>
      <c r="G874" s="86">
        <v>0</v>
      </c>
      <c r="H874" s="86">
        <v>-9542098.9199999906</v>
      </c>
      <c r="I874" s="86">
        <v>-9542098.9199999906</v>
      </c>
      <c r="J874" s="86">
        <v>0</v>
      </c>
      <c r="K874" s="86">
        <v>21760895.169999901</v>
      </c>
      <c r="L874" s="86">
        <v>21760895.169999901</v>
      </c>
      <c r="M874" s="86">
        <v>21049245.489999998</v>
      </c>
      <c r="N874" s="86">
        <v>11196829.949999999</v>
      </c>
      <c r="O874" s="97">
        <f>AVERAGE(B874:N874)</f>
        <v>6470562.3307692157</v>
      </c>
      <c r="P874" s="99"/>
    </row>
    <row r="875" spans="1:16" x14ac:dyDescent="0.2">
      <c r="A875" s="87" t="s">
        <v>1029</v>
      </c>
      <c r="B875" s="86">
        <v>0</v>
      </c>
      <c r="C875" s="86">
        <v>0</v>
      </c>
      <c r="D875" s="86">
        <v>0</v>
      </c>
      <c r="E875" s="86">
        <v>0</v>
      </c>
      <c r="F875" s="86">
        <v>0</v>
      </c>
      <c r="G875" s="86">
        <v>0</v>
      </c>
      <c r="H875" s="86">
        <v>0</v>
      </c>
      <c r="I875" s="86">
        <v>0</v>
      </c>
      <c r="J875" s="86">
        <v>0</v>
      </c>
      <c r="K875" s="86">
        <v>0</v>
      </c>
      <c r="L875" s="86">
        <v>0</v>
      </c>
      <c r="M875" s="86">
        <v>0</v>
      </c>
      <c r="N875" s="86">
        <v>0</v>
      </c>
    </row>
    <row r="876" spans="1:16" x14ac:dyDescent="0.2">
      <c r="A876" s="87" t="s">
        <v>1030</v>
      </c>
      <c r="B876" s="86">
        <v>0</v>
      </c>
      <c r="C876" s="86">
        <v>-19679</v>
      </c>
      <c r="D876" s="86">
        <v>-40214</v>
      </c>
      <c r="E876" s="86">
        <v>-60321</v>
      </c>
      <c r="F876" s="86">
        <v>-80428</v>
      </c>
      <c r="G876" s="86">
        <v>-100535</v>
      </c>
      <c r="H876" s="86">
        <v>-120642</v>
      </c>
      <c r="I876" s="86">
        <v>-140749</v>
      </c>
      <c r="J876" s="86">
        <v>-160856</v>
      </c>
      <c r="K876" s="86">
        <v>-180963</v>
      </c>
      <c r="L876" s="86">
        <v>-201070</v>
      </c>
      <c r="M876" s="86">
        <v>-221177</v>
      </c>
      <c r="N876" s="86">
        <v>0</v>
      </c>
    </row>
    <row r="877" spans="1:16" x14ac:dyDescent="0.2">
      <c r="A877" s="87" t="s">
        <v>1031</v>
      </c>
      <c r="B877" s="86">
        <v>0</v>
      </c>
      <c r="C877" s="86">
        <v>0</v>
      </c>
      <c r="D877" s="86">
        <v>0</v>
      </c>
      <c r="E877" s="86">
        <v>0</v>
      </c>
      <c r="F877" s="86">
        <v>0</v>
      </c>
      <c r="G877" s="86">
        <v>0</v>
      </c>
      <c r="H877" s="86">
        <v>0</v>
      </c>
      <c r="I877" s="86">
        <v>0</v>
      </c>
      <c r="J877" s="86">
        <v>0</v>
      </c>
      <c r="K877" s="86">
        <v>0</v>
      </c>
      <c r="L877" s="86">
        <v>0</v>
      </c>
      <c r="M877" s="86">
        <v>0</v>
      </c>
      <c r="N877" s="86">
        <v>0</v>
      </c>
      <c r="O877" s="101">
        <f t="shared" ref="O877:O908" si="33">AVERAGE(B877:N877)</f>
        <v>0</v>
      </c>
    </row>
    <row r="878" spans="1:16" x14ac:dyDescent="0.2">
      <c r="A878" s="87" t="s">
        <v>1032</v>
      </c>
      <c r="B878" s="86">
        <v>-9716909.2100000009</v>
      </c>
      <c r="C878" s="86">
        <v>-10375954.49</v>
      </c>
      <c r="D878" s="86">
        <v>-10451960.449999999</v>
      </c>
      <c r="E878" s="86">
        <v>-21093270.73</v>
      </c>
      <c r="F878" s="86">
        <v>-20987274.690000001</v>
      </c>
      <c r="G878" s="86">
        <v>-12897062.75</v>
      </c>
      <c r="H878" s="86">
        <v>-14672217.74</v>
      </c>
      <c r="I878" s="86">
        <v>-15512695.57</v>
      </c>
      <c r="J878" s="86">
        <v>-16009818.039999999</v>
      </c>
      <c r="K878" s="86">
        <v>-15163769.029999999</v>
      </c>
      <c r="L878" s="86">
        <v>-12567424.23</v>
      </c>
      <c r="M878" s="86">
        <v>-11184841.949999999</v>
      </c>
      <c r="N878" s="86">
        <v>-12292233.539999999</v>
      </c>
      <c r="O878" s="101">
        <f t="shared" si="33"/>
        <v>-14071187.109230766</v>
      </c>
    </row>
    <row r="879" spans="1:16" x14ac:dyDescent="0.2">
      <c r="A879" s="87" t="s">
        <v>1033</v>
      </c>
      <c r="B879" s="86">
        <v>-11014.76</v>
      </c>
      <c r="C879" s="86">
        <v>-13308978.68</v>
      </c>
      <c r="D879" s="86">
        <v>-27314290.68</v>
      </c>
      <c r="E879" s="86">
        <v>-40983057.68</v>
      </c>
      <c r="F879" s="86">
        <v>-54650708.240000002</v>
      </c>
      <c r="G879" s="86">
        <v>-68319475.239999995</v>
      </c>
      <c r="H879" s="86">
        <v>-81988242.239999995</v>
      </c>
      <c r="I879" s="86">
        <v>-95657009.239999995</v>
      </c>
      <c r="J879" s="86">
        <v>-109325776.23999999</v>
      </c>
      <c r="K879" s="86">
        <v>-122927820.22</v>
      </c>
      <c r="L879" s="86">
        <v>-136663310.24000001</v>
      </c>
      <c r="M879" s="86">
        <v>-9954522.9900000002</v>
      </c>
      <c r="N879" s="86">
        <v>7934.78</v>
      </c>
      <c r="O879" s="101">
        <f t="shared" si="33"/>
        <v>-58545867.051538467</v>
      </c>
    </row>
    <row r="880" spans="1:16" x14ac:dyDescent="0.2">
      <c r="A880" s="87" t="s">
        <v>1034</v>
      </c>
      <c r="B880" s="86">
        <v>-10747026.869999999</v>
      </c>
      <c r="C880" s="86">
        <v>-10630795.24</v>
      </c>
      <c r="D880" s="86">
        <v>-11470734.82</v>
      </c>
      <c r="E880" s="86">
        <v>-10313831.210000001</v>
      </c>
      <c r="F880" s="86">
        <v>-10023967.699999999</v>
      </c>
      <c r="G880" s="86">
        <v>-11708070.960000001</v>
      </c>
      <c r="H880" s="86">
        <v>-15212385.960000001</v>
      </c>
      <c r="I880" s="86">
        <v>-16326879.84</v>
      </c>
      <c r="J880" s="86">
        <v>-15032505.960000001</v>
      </c>
      <c r="K880" s="86">
        <v>-16244874.99</v>
      </c>
      <c r="L880" s="86">
        <v>-14536132.859999999</v>
      </c>
      <c r="M880" s="86">
        <v>-12168795.58</v>
      </c>
      <c r="N880" s="86">
        <v>-16868741.719999999</v>
      </c>
      <c r="O880" s="101">
        <f t="shared" si="33"/>
        <v>-13175749.516153846</v>
      </c>
    </row>
    <row r="881" spans="1:15" x14ac:dyDescent="0.2">
      <c r="A881" s="87" t="s">
        <v>1035</v>
      </c>
      <c r="B881" s="86">
        <v>-1678137.5</v>
      </c>
      <c r="C881" s="86">
        <v>-132409.53</v>
      </c>
      <c r="D881" s="86">
        <v>-414482.98</v>
      </c>
      <c r="E881" s="86">
        <v>-728284.48</v>
      </c>
      <c r="F881" s="86">
        <v>-1010697.33</v>
      </c>
      <c r="G881" s="86">
        <v>-1333516.69</v>
      </c>
      <c r="H881" s="86">
        <v>-1820631.62</v>
      </c>
      <c r="I881" s="86">
        <v>-220926.61</v>
      </c>
      <c r="J881" s="86">
        <v>-634918.97</v>
      </c>
      <c r="K881" s="86">
        <v>-1092565.45</v>
      </c>
      <c r="L881" s="86">
        <v>-1338456.3799999999</v>
      </c>
      <c r="M881" s="86">
        <v>-1612782.37</v>
      </c>
      <c r="N881" s="86">
        <v>-2006974.5</v>
      </c>
      <c r="O881" s="101">
        <f t="shared" si="33"/>
        <v>-1078829.57</v>
      </c>
    </row>
    <row r="882" spans="1:15" x14ac:dyDescent="0.2">
      <c r="A882" s="87" t="s">
        <v>1036</v>
      </c>
      <c r="B882" s="86">
        <v>489.5</v>
      </c>
      <c r="C882" s="86">
        <v>-53452.31</v>
      </c>
      <c r="D882" s="86">
        <v>-63109.5</v>
      </c>
      <c r="E882" s="86">
        <v>-73367.02</v>
      </c>
      <c r="F882" s="86">
        <v>12133.11</v>
      </c>
      <c r="G882" s="86">
        <v>-3202.54</v>
      </c>
      <c r="H882" s="86">
        <v>-5528.37</v>
      </c>
      <c r="I882" s="86">
        <v>-2318.5500000000002</v>
      </c>
      <c r="J882" s="86">
        <v>-4978.13</v>
      </c>
      <c r="K882" s="86">
        <v>-7150.77</v>
      </c>
      <c r="L882" s="86">
        <v>1073.3800000000001</v>
      </c>
      <c r="M882" s="86">
        <v>-1104.05</v>
      </c>
      <c r="N882" s="86">
        <v>-3726.8</v>
      </c>
      <c r="O882" s="101">
        <f t="shared" si="33"/>
        <v>-15710.926923076922</v>
      </c>
    </row>
    <row r="883" spans="1:15" x14ac:dyDescent="0.2">
      <c r="A883" s="87" t="s">
        <v>1037</v>
      </c>
      <c r="B883" s="86">
        <v>0</v>
      </c>
      <c r="C883" s="86">
        <v>0</v>
      </c>
      <c r="D883" s="86">
        <v>0</v>
      </c>
      <c r="E883" s="86">
        <v>0</v>
      </c>
      <c r="F883" s="86">
        <v>0</v>
      </c>
      <c r="G883" s="86">
        <v>0</v>
      </c>
      <c r="H883" s="86">
        <v>0</v>
      </c>
      <c r="I883" s="86">
        <v>0</v>
      </c>
      <c r="J883" s="86">
        <v>0</v>
      </c>
      <c r="K883" s="86">
        <v>0</v>
      </c>
      <c r="L883" s="86">
        <v>0</v>
      </c>
      <c r="M883" s="86">
        <v>0</v>
      </c>
      <c r="N883" s="86">
        <v>0</v>
      </c>
      <c r="O883" s="101">
        <f t="shared" si="33"/>
        <v>0</v>
      </c>
    </row>
    <row r="884" spans="1:15" x14ac:dyDescent="0.2">
      <c r="A884" s="87" t="s">
        <v>1038</v>
      </c>
      <c r="B884" s="86">
        <v>-9807208.0800000001</v>
      </c>
      <c r="C884" s="86">
        <v>-9951767.0600000005</v>
      </c>
      <c r="D884" s="86">
        <v>-10041416.99</v>
      </c>
      <c r="E884" s="86">
        <v>-7138117.0599999996</v>
      </c>
      <c r="F884" s="86">
        <v>-7297949.0899999999</v>
      </c>
      <c r="G884" s="86">
        <v>-7454233.7300000004</v>
      </c>
      <c r="H884" s="86">
        <v>-7050175.7599999998</v>
      </c>
      <c r="I884" s="86">
        <v>-7788419.7300000004</v>
      </c>
      <c r="J884" s="86">
        <v>-7949407.7300000004</v>
      </c>
      <c r="K884" s="86">
        <v>-8112081.7300000004</v>
      </c>
      <c r="L884" s="86">
        <v>-8282104.1799999997</v>
      </c>
      <c r="M884" s="86">
        <v>-8349111.8700000001</v>
      </c>
      <c r="N884" s="86">
        <v>-1978624.6</v>
      </c>
      <c r="O884" s="101">
        <f t="shared" si="33"/>
        <v>-7784662.8930769246</v>
      </c>
    </row>
    <row r="885" spans="1:15" x14ac:dyDescent="0.2">
      <c r="A885" s="87" t="s">
        <v>1039</v>
      </c>
      <c r="B885" s="86">
        <v>3180891.1</v>
      </c>
      <c r="C885" s="86">
        <v>3180891.1</v>
      </c>
      <c r="D885" s="86">
        <v>3180891.1</v>
      </c>
      <c r="E885" s="86">
        <v>3180891.1</v>
      </c>
      <c r="F885" s="86">
        <v>3180891.1</v>
      </c>
      <c r="G885" s="86">
        <v>3180891.1</v>
      </c>
      <c r="H885" s="86">
        <v>5420016</v>
      </c>
      <c r="I885" s="86">
        <v>5420016</v>
      </c>
      <c r="J885" s="86">
        <v>5420016</v>
      </c>
      <c r="K885" s="86">
        <v>5420016</v>
      </c>
      <c r="L885" s="86">
        <v>5420016</v>
      </c>
      <c r="M885" s="86">
        <v>5420016</v>
      </c>
      <c r="N885" s="86">
        <v>5420016</v>
      </c>
      <c r="O885" s="101">
        <f t="shared" si="33"/>
        <v>4386573.7384615382</v>
      </c>
    </row>
    <row r="886" spans="1:15" x14ac:dyDescent="0.2">
      <c r="A886" s="87" t="s">
        <v>1040</v>
      </c>
      <c r="B886" s="86">
        <v>-4499.92</v>
      </c>
      <c r="C886" s="86">
        <v>-114146.02</v>
      </c>
      <c r="D886" s="86">
        <v>-130581.25</v>
      </c>
      <c r="E886" s="86">
        <v>-137558.76999999999</v>
      </c>
      <c r="F886" s="86">
        <v>-1223.3900000000001</v>
      </c>
      <c r="G886" s="86">
        <v>-2802.19</v>
      </c>
      <c r="H886" s="86">
        <v>-6036.92</v>
      </c>
      <c r="I886" s="86">
        <v>-3202.15</v>
      </c>
      <c r="J886" s="86">
        <v>-5076.1899999999996</v>
      </c>
      <c r="K886" s="86">
        <v>-6717.28</v>
      </c>
      <c r="L886" s="86">
        <v>-1626.52</v>
      </c>
      <c r="M886" s="86">
        <v>-2987.18</v>
      </c>
      <c r="N886" s="86">
        <v>-4738.55</v>
      </c>
      <c r="O886" s="101">
        <f t="shared" si="33"/>
        <v>-32399.717692307695</v>
      </c>
    </row>
    <row r="887" spans="1:15" x14ac:dyDescent="0.2">
      <c r="A887" s="87" t="s">
        <v>1041</v>
      </c>
      <c r="B887" s="86">
        <v>0</v>
      </c>
      <c r="C887" s="86">
        <v>0</v>
      </c>
      <c r="D887" s="86">
        <v>0</v>
      </c>
      <c r="E887" s="86">
        <v>0</v>
      </c>
      <c r="F887" s="86">
        <v>0</v>
      </c>
      <c r="G887" s="86">
        <v>0</v>
      </c>
      <c r="H887" s="86">
        <v>0</v>
      </c>
      <c r="I887" s="86">
        <v>0</v>
      </c>
      <c r="J887" s="86">
        <v>0</v>
      </c>
      <c r="K887" s="86">
        <v>0</v>
      </c>
      <c r="L887" s="86">
        <v>0</v>
      </c>
      <c r="M887" s="86">
        <v>0</v>
      </c>
      <c r="N887" s="86">
        <v>0</v>
      </c>
      <c r="O887" s="101">
        <f t="shared" si="33"/>
        <v>0</v>
      </c>
    </row>
    <row r="888" spans="1:15" x14ac:dyDescent="0.2">
      <c r="A888" s="87" t="s">
        <v>1042</v>
      </c>
      <c r="B888" s="86">
        <v>0</v>
      </c>
      <c r="C888" s="86">
        <v>0</v>
      </c>
      <c r="D888" s="86">
        <v>0</v>
      </c>
      <c r="E888" s="86">
        <v>0</v>
      </c>
      <c r="F888" s="86">
        <v>0</v>
      </c>
      <c r="G888" s="86">
        <v>0</v>
      </c>
      <c r="H888" s="86">
        <v>0</v>
      </c>
      <c r="I888" s="86">
        <v>0</v>
      </c>
      <c r="J888" s="86">
        <v>0</v>
      </c>
      <c r="K888" s="86">
        <v>0</v>
      </c>
      <c r="L888" s="86">
        <v>0</v>
      </c>
      <c r="M888" s="86">
        <v>0</v>
      </c>
      <c r="N888" s="86">
        <v>0</v>
      </c>
      <c r="O888" s="101">
        <f t="shared" si="33"/>
        <v>0</v>
      </c>
    </row>
    <row r="889" spans="1:15" x14ac:dyDescent="0.2">
      <c r="A889" s="87" t="s">
        <v>1043</v>
      </c>
      <c r="B889" s="86">
        <v>13096.5500000047</v>
      </c>
      <c r="C889" s="86">
        <v>1559533.3199999901</v>
      </c>
      <c r="D889" s="86">
        <v>2607156.75</v>
      </c>
      <c r="E889" s="86">
        <v>3321242.45</v>
      </c>
      <c r="F889" s="86">
        <v>4189137.5299999798</v>
      </c>
      <c r="G889" s="86">
        <v>4171698.0800000099</v>
      </c>
      <c r="H889" s="86">
        <v>4793855.6399999997</v>
      </c>
      <c r="I889" s="86">
        <v>5215033.6799999801</v>
      </c>
      <c r="J889" s="86">
        <v>5848418.2199999997</v>
      </c>
      <c r="K889" s="86">
        <v>6150193.6600000001</v>
      </c>
      <c r="L889" s="86">
        <v>6086320.72000001</v>
      </c>
      <c r="M889" s="86">
        <v>6499360.2100000102</v>
      </c>
      <c r="N889" s="86">
        <v>5661217.5999999903</v>
      </c>
      <c r="O889" s="101">
        <f t="shared" si="33"/>
        <v>4316635.7238461524</v>
      </c>
    </row>
    <row r="890" spans="1:15" x14ac:dyDescent="0.2">
      <c r="A890" s="87" t="s">
        <v>1044</v>
      </c>
      <c r="B890" s="86">
        <v>0</v>
      </c>
      <c r="C890" s="86">
        <v>0</v>
      </c>
      <c r="D890" s="86">
        <v>0</v>
      </c>
      <c r="E890" s="86">
        <v>0</v>
      </c>
      <c r="F890" s="86">
        <v>0</v>
      </c>
      <c r="G890" s="86">
        <v>0</v>
      </c>
      <c r="H890" s="86">
        <v>0</v>
      </c>
      <c r="I890" s="86">
        <v>0</v>
      </c>
      <c r="J890" s="86">
        <v>0</v>
      </c>
      <c r="K890" s="86">
        <v>0</v>
      </c>
      <c r="L890" s="86">
        <v>0</v>
      </c>
      <c r="M890" s="86">
        <v>0</v>
      </c>
      <c r="N890" s="86">
        <v>0</v>
      </c>
      <c r="O890" s="101">
        <f t="shared" si="33"/>
        <v>0</v>
      </c>
    </row>
    <row r="891" spans="1:15" x14ac:dyDescent="0.2">
      <c r="A891" s="87" t="s">
        <v>1045</v>
      </c>
      <c r="B891" s="86">
        <v>3844313.55</v>
      </c>
      <c r="C891" s="86">
        <v>3844313.55</v>
      </c>
      <c r="D891" s="86">
        <v>3844313.55</v>
      </c>
      <c r="E891" s="86">
        <v>3844313.55</v>
      </c>
      <c r="F891" s="86">
        <v>3844313.55</v>
      </c>
      <c r="G891" s="86">
        <v>3844313.55</v>
      </c>
      <c r="H891" s="86">
        <v>3844313.55</v>
      </c>
      <c r="I891" s="86">
        <v>3844313.55</v>
      </c>
      <c r="J891" s="86">
        <v>3844313.55</v>
      </c>
      <c r="K891" s="86">
        <v>5348295.32</v>
      </c>
      <c r="L891" s="86">
        <v>5348295.32</v>
      </c>
      <c r="M891" s="86">
        <v>5348295.32</v>
      </c>
      <c r="N891" s="86">
        <v>5348295.32</v>
      </c>
      <c r="O891" s="101">
        <f t="shared" si="33"/>
        <v>4307077.1715384619</v>
      </c>
    </row>
    <row r="892" spans="1:15" x14ac:dyDescent="0.2">
      <c r="A892" s="87" t="s">
        <v>1046</v>
      </c>
      <c r="B892" s="86">
        <v>0</v>
      </c>
      <c r="C892" s="86">
        <v>0</v>
      </c>
      <c r="D892" s="86">
        <v>0</v>
      </c>
      <c r="E892" s="86">
        <v>0</v>
      </c>
      <c r="F892" s="86">
        <v>0</v>
      </c>
      <c r="G892" s="86">
        <v>0</v>
      </c>
      <c r="H892" s="86">
        <v>0</v>
      </c>
      <c r="I892" s="86">
        <v>0</v>
      </c>
      <c r="J892" s="86">
        <v>0</v>
      </c>
      <c r="K892" s="86">
        <v>0</v>
      </c>
      <c r="L892" s="86">
        <v>0</v>
      </c>
      <c r="M892" s="86">
        <v>0</v>
      </c>
      <c r="N892" s="86">
        <v>0</v>
      </c>
      <c r="O892" s="101">
        <f t="shared" si="33"/>
        <v>0</v>
      </c>
    </row>
    <row r="893" spans="1:15" x14ac:dyDescent="0.2">
      <c r="A893" s="87" t="s">
        <v>1047</v>
      </c>
      <c r="B893" s="86">
        <v>0</v>
      </c>
      <c r="C893" s="86">
        <v>0</v>
      </c>
      <c r="D893" s="86">
        <v>0</v>
      </c>
      <c r="E893" s="86">
        <v>0</v>
      </c>
      <c r="F893" s="86">
        <v>0</v>
      </c>
      <c r="G893" s="86">
        <v>0</v>
      </c>
      <c r="H893" s="86">
        <v>0</v>
      </c>
      <c r="I893" s="86">
        <v>0</v>
      </c>
      <c r="J893" s="86">
        <v>0</v>
      </c>
      <c r="K893" s="86">
        <v>0</v>
      </c>
      <c r="L893" s="86">
        <v>0</v>
      </c>
      <c r="M893" s="86">
        <v>0</v>
      </c>
      <c r="N893" s="86">
        <v>0</v>
      </c>
      <c r="O893" s="101">
        <f t="shared" si="33"/>
        <v>0</v>
      </c>
    </row>
    <row r="894" spans="1:15" x14ac:dyDescent="0.2">
      <c r="A894" s="87" t="s">
        <v>1048</v>
      </c>
      <c r="B894" s="86">
        <v>0</v>
      </c>
      <c r="C894" s="86">
        <v>0</v>
      </c>
      <c r="D894" s="86">
        <v>0</v>
      </c>
      <c r="E894" s="86">
        <v>0</v>
      </c>
      <c r="F894" s="86">
        <v>0</v>
      </c>
      <c r="G894" s="86">
        <v>0</v>
      </c>
      <c r="H894" s="86">
        <v>0</v>
      </c>
      <c r="I894" s="86">
        <v>0</v>
      </c>
      <c r="J894" s="86">
        <v>0</v>
      </c>
      <c r="K894" s="86">
        <v>0</v>
      </c>
      <c r="L894" s="86">
        <v>0</v>
      </c>
      <c r="M894" s="86">
        <v>0</v>
      </c>
      <c r="N894" s="86">
        <v>0</v>
      </c>
      <c r="O894" s="101">
        <f t="shared" si="33"/>
        <v>0</v>
      </c>
    </row>
    <row r="895" spans="1:15" x14ac:dyDescent="0.2">
      <c r="A895" s="87" t="s">
        <v>1049</v>
      </c>
      <c r="B895" s="86">
        <v>-1</v>
      </c>
      <c r="C895" s="86">
        <v>-1</v>
      </c>
      <c r="D895" s="86">
        <v>-1</v>
      </c>
      <c r="E895" s="86">
        <v>0</v>
      </c>
      <c r="F895" s="86">
        <v>0</v>
      </c>
      <c r="G895" s="86">
        <v>0</v>
      </c>
      <c r="H895" s="86">
        <v>0</v>
      </c>
      <c r="I895" s="86">
        <v>0</v>
      </c>
      <c r="J895" s="86">
        <v>0</v>
      </c>
      <c r="K895" s="86">
        <v>0</v>
      </c>
      <c r="L895" s="86">
        <v>0</v>
      </c>
      <c r="M895" s="86">
        <v>0</v>
      </c>
      <c r="N895" s="86">
        <v>0</v>
      </c>
      <c r="O895" s="101">
        <f t="shared" si="33"/>
        <v>-0.23076923076923078</v>
      </c>
    </row>
    <row r="896" spans="1:15" x14ac:dyDescent="0.2">
      <c r="A896" s="87" t="s">
        <v>1050</v>
      </c>
      <c r="B896" s="86">
        <v>0</v>
      </c>
      <c r="C896" s="86">
        <v>0</v>
      </c>
      <c r="D896" s="86">
        <v>0</v>
      </c>
      <c r="E896" s="86">
        <v>0</v>
      </c>
      <c r="F896" s="86">
        <v>0</v>
      </c>
      <c r="G896" s="86">
        <v>0</v>
      </c>
      <c r="H896" s="86">
        <v>0</v>
      </c>
      <c r="I896" s="86">
        <v>0</v>
      </c>
      <c r="J896" s="86">
        <v>0</v>
      </c>
      <c r="K896" s="86">
        <v>0</v>
      </c>
      <c r="L896" s="86">
        <v>0</v>
      </c>
      <c r="M896" s="86">
        <v>0</v>
      </c>
      <c r="N896" s="86">
        <v>0</v>
      </c>
      <c r="O896" s="101">
        <f t="shared" si="33"/>
        <v>0</v>
      </c>
    </row>
    <row r="897" spans="1:16" x14ac:dyDescent="0.2">
      <c r="A897" s="87" t="s">
        <v>1051</v>
      </c>
      <c r="B897" s="86">
        <v>0</v>
      </c>
      <c r="C897" s="86">
        <v>0</v>
      </c>
      <c r="D897" s="86">
        <v>0</v>
      </c>
      <c r="E897" s="86">
        <v>0</v>
      </c>
      <c r="F897" s="86">
        <v>0</v>
      </c>
      <c r="G897" s="86">
        <v>0</v>
      </c>
      <c r="H897" s="86">
        <v>0</v>
      </c>
      <c r="I897" s="86">
        <v>0</v>
      </c>
      <c r="J897" s="86">
        <v>0</v>
      </c>
      <c r="K897" s="86">
        <v>0</v>
      </c>
      <c r="L897" s="86">
        <v>0</v>
      </c>
      <c r="M897" s="86">
        <v>0</v>
      </c>
      <c r="N897" s="86">
        <v>0</v>
      </c>
      <c r="O897" s="101">
        <f t="shared" si="33"/>
        <v>0</v>
      </c>
    </row>
    <row r="898" spans="1:16" x14ac:dyDescent="0.2">
      <c r="A898" s="87" t="s">
        <v>1052</v>
      </c>
      <c r="B898" s="86">
        <v>0</v>
      </c>
      <c r="C898" s="86">
        <v>0</v>
      </c>
      <c r="D898" s="86">
        <v>0</v>
      </c>
      <c r="E898" s="86">
        <v>0</v>
      </c>
      <c r="F898" s="86">
        <v>0</v>
      </c>
      <c r="G898" s="86">
        <v>0</v>
      </c>
      <c r="H898" s="86">
        <v>0</v>
      </c>
      <c r="I898" s="86">
        <v>0</v>
      </c>
      <c r="J898" s="86">
        <v>0</v>
      </c>
      <c r="K898" s="86">
        <v>-448373.92</v>
      </c>
      <c r="L898" s="86">
        <v>-448373.92</v>
      </c>
      <c r="M898" s="86">
        <v>0</v>
      </c>
      <c r="N898" s="86">
        <v>0</v>
      </c>
      <c r="O898" s="101">
        <f t="shared" si="33"/>
        <v>-68980.603076923071</v>
      </c>
    </row>
    <row r="899" spans="1:16" x14ac:dyDescent="0.2">
      <c r="A899" s="87" t="s">
        <v>1053</v>
      </c>
      <c r="B899" s="86">
        <v>0</v>
      </c>
      <c r="C899" s="86">
        <v>0</v>
      </c>
      <c r="D899" s="86">
        <v>0</v>
      </c>
      <c r="E899" s="86">
        <v>0</v>
      </c>
      <c r="F899" s="86">
        <v>0</v>
      </c>
      <c r="G899" s="86">
        <v>0</v>
      </c>
      <c r="H899" s="86">
        <v>0</v>
      </c>
      <c r="I899" s="86">
        <v>0</v>
      </c>
      <c r="J899" s="86">
        <v>0</v>
      </c>
      <c r="K899" s="86">
        <v>0</v>
      </c>
      <c r="L899" s="86">
        <v>0</v>
      </c>
      <c r="M899" s="86">
        <v>0</v>
      </c>
      <c r="N899" s="86">
        <v>0</v>
      </c>
      <c r="O899" s="101">
        <f t="shared" si="33"/>
        <v>0</v>
      </c>
    </row>
    <row r="900" spans="1:16" x14ac:dyDescent="0.2">
      <c r="A900" s="87" t="s">
        <v>1054</v>
      </c>
      <c r="B900" s="86">
        <v>0</v>
      </c>
      <c r="C900" s="86">
        <v>0</v>
      </c>
      <c r="D900" s="86">
        <v>0</v>
      </c>
      <c r="E900" s="86">
        <v>0</v>
      </c>
      <c r="F900" s="86">
        <v>0</v>
      </c>
      <c r="G900" s="86">
        <v>0</v>
      </c>
      <c r="H900" s="86">
        <v>0</v>
      </c>
      <c r="I900" s="86">
        <v>0</v>
      </c>
      <c r="J900" s="86">
        <v>0</v>
      </c>
      <c r="K900" s="86">
        <v>-2642409.4700000002</v>
      </c>
      <c r="L900" s="86">
        <v>-2642409.4700000002</v>
      </c>
      <c r="M900" s="86">
        <v>-0.04</v>
      </c>
      <c r="N900" s="86">
        <v>-0.04</v>
      </c>
      <c r="O900" s="101">
        <f t="shared" si="33"/>
        <v>-406524.54000000004</v>
      </c>
    </row>
    <row r="901" spans="1:16" x14ac:dyDescent="0.2">
      <c r="A901" s="87" t="s">
        <v>1055</v>
      </c>
      <c r="B901" s="86">
        <v>0</v>
      </c>
      <c r="C901" s="86">
        <v>0</v>
      </c>
      <c r="D901" s="86">
        <v>0</v>
      </c>
      <c r="E901" s="86">
        <v>0</v>
      </c>
      <c r="F901" s="86">
        <v>0</v>
      </c>
      <c r="G901" s="86">
        <v>0</v>
      </c>
      <c r="H901" s="86">
        <v>0</v>
      </c>
      <c r="I901" s="86">
        <v>0</v>
      </c>
      <c r="J901" s="86">
        <v>0</v>
      </c>
      <c r="K901" s="86">
        <v>0</v>
      </c>
      <c r="L901" s="86">
        <v>0</v>
      </c>
      <c r="M901" s="86">
        <v>0</v>
      </c>
      <c r="N901" s="86">
        <v>0</v>
      </c>
      <c r="O901" s="101">
        <f t="shared" si="33"/>
        <v>0</v>
      </c>
    </row>
    <row r="902" spans="1:16" x14ac:dyDescent="0.2">
      <c r="A902" s="87" t="s">
        <v>1056</v>
      </c>
      <c r="B902" s="86">
        <v>-2.7</v>
      </c>
      <c r="C902" s="86">
        <v>-2.7</v>
      </c>
      <c r="D902" s="86">
        <v>-2.7</v>
      </c>
      <c r="E902" s="86">
        <v>0</v>
      </c>
      <c r="F902" s="86">
        <v>0</v>
      </c>
      <c r="G902" s="86">
        <v>0</v>
      </c>
      <c r="H902" s="86">
        <v>0</v>
      </c>
      <c r="I902" s="86">
        <v>0</v>
      </c>
      <c r="J902" s="86">
        <v>0</v>
      </c>
      <c r="K902" s="86">
        <v>0</v>
      </c>
      <c r="L902" s="86">
        <v>0</v>
      </c>
      <c r="M902" s="86">
        <v>0</v>
      </c>
      <c r="N902" s="86">
        <v>0</v>
      </c>
      <c r="O902" s="101">
        <f t="shared" si="33"/>
        <v>-0.62307692307692319</v>
      </c>
    </row>
    <row r="903" spans="1:16" x14ac:dyDescent="0.2">
      <c r="A903" s="87" t="s">
        <v>1057</v>
      </c>
      <c r="B903" s="86">
        <v>-2</v>
      </c>
      <c r="C903" s="86">
        <v>-2</v>
      </c>
      <c r="D903" s="86">
        <v>-2</v>
      </c>
      <c r="E903" s="86">
        <v>-2</v>
      </c>
      <c r="F903" s="86">
        <v>-2</v>
      </c>
      <c r="G903" s="86">
        <v>-2</v>
      </c>
      <c r="H903" s="86">
        <v>-2</v>
      </c>
      <c r="I903" s="86">
        <v>-2</v>
      </c>
      <c r="J903" s="86">
        <v>-2</v>
      </c>
      <c r="K903" s="86">
        <v>-2</v>
      </c>
      <c r="L903" s="86">
        <v>-2</v>
      </c>
      <c r="M903" s="86">
        <v>-2</v>
      </c>
      <c r="N903" s="86">
        <v>-2</v>
      </c>
      <c r="O903" s="101">
        <f t="shared" si="33"/>
        <v>-2</v>
      </c>
    </row>
    <row r="904" spans="1:16" x14ac:dyDescent="0.2">
      <c r="A904" s="87" t="s">
        <v>1058</v>
      </c>
      <c r="B904" s="86">
        <v>2</v>
      </c>
      <c r="C904" s="86">
        <v>2</v>
      </c>
      <c r="D904" s="86">
        <v>2</v>
      </c>
      <c r="E904" s="86">
        <v>2</v>
      </c>
      <c r="F904" s="86">
        <v>2</v>
      </c>
      <c r="G904" s="86">
        <v>2</v>
      </c>
      <c r="H904" s="86">
        <v>2</v>
      </c>
      <c r="I904" s="86">
        <v>2</v>
      </c>
      <c r="J904" s="86">
        <v>2</v>
      </c>
      <c r="K904" s="86">
        <v>2</v>
      </c>
      <c r="L904" s="86">
        <v>2</v>
      </c>
      <c r="M904" s="86">
        <v>2</v>
      </c>
      <c r="N904" s="86">
        <v>2</v>
      </c>
      <c r="O904" s="101">
        <f t="shared" si="33"/>
        <v>2</v>
      </c>
    </row>
    <row r="905" spans="1:16" x14ac:dyDescent="0.2">
      <c r="A905" s="87" t="s">
        <v>1059</v>
      </c>
      <c r="B905" s="86">
        <v>31902831.960000001</v>
      </c>
      <c r="C905" s="86">
        <v>31902831.960000001</v>
      </c>
      <c r="D905" s="86">
        <v>-40585060.879999898</v>
      </c>
      <c r="E905" s="86">
        <v>5571092.9699999997</v>
      </c>
      <c r="F905" s="86">
        <v>-14143241.869999999</v>
      </c>
      <c r="G905" s="86">
        <v>-44371327.270000003</v>
      </c>
      <c r="H905" s="86">
        <v>-47439419.68</v>
      </c>
      <c r="I905" s="86">
        <v>-80340203.709999993</v>
      </c>
      <c r="J905" s="86">
        <v>-76532223.290000007</v>
      </c>
      <c r="K905" s="86">
        <v>75190485.419999897</v>
      </c>
      <c r="L905" s="86">
        <v>52963739.520000003</v>
      </c>
      <c r="M905" s="86">
        <v>58667855.149999999</v>
      </c>
      <c r="N905" s="86">
        <v>5925804.3700000001</v>
      </c>
      <c r="O905" s="101">
        <f t="shared" si="33"/>
        <v>-3175910.4115384598</v>
      </c>
    </row>
    <row r="906" spans="1:16" x14ac:dyDescent="0.2">
      <c r="A906" s="87" t="s">
        <v>1060</v>
      </c>
      <c r="B906" s="86">
        <v>-1</v>
      </c>
      <c r="C906" s="86">
        <v>-1</v>
      </c>
      <c r="D906" s="86">
        <v>-1</v>
      </c>
      <c r="E906" s="86">
        <v>-1</v>
      </c>
      <c r="F906" s="86">
        <v>-1</v>
      </c>
      <c r="G906" s="86">
        <v>-1</v>
      </c>
      <c r="H906" s="86">
        <v>-1</v>
      </c>
      <c r="I906" s="86">
        <v>-1</v>
      </c>
      <c r="J906" s="86">
        <v>-1</v>
      </c>
      <c r="K906" s="86">
        <v>-1</v>
      </c>
      <c r="L906" s="86">
        <v>-1</v>
      </c>
      <c r="M906" s="86">
        <v>-1</v>
      </c>
      <c r="N906" s="86">
        <v>-1</v>
      </c>
      <c r="O906" s="101">
        <f t="shared" si="33"/>
        <v>-1</v>
      </c>
    </row>
    <row r="907" spans="1:16" x14ac:dyDescent="0.2">
      <c r="A907" s="87" t="s">
        <v>1061</v>
      </c>
      <c r="B907" s="86">
        <v>-3844314.43</v>
      </c>
      <c r="C907" s="86">
        <v>-3844314.43</v>
      </c>
      <c r="D907" s="86">
        <v>-3844314.43</v>
      </c>
      <c r="E907" s="86">
        <v>-3844314.43</v>
      </c>
      <c r="F907" s="86">
        <v>-3844314.43</v>
      </c>
      <c r="G907" s="86">
        <v>-3844314.43</v>
      </c>
      <c r="H907" s="86">
        <v>-3844314.43</v>
      </c>
      <c r="I907" s="86">
        <v>-3844314.43</v>
      </c>
      <c r="J907" s="86">
        <v>-3844314.43</v>
      </c>
      <c r="K907" s="86">
        <v>-5348296.2</v>
      </c>
      <c r="L907" s="86">
        <v>-5348296.2</v>
      </c>
      <c r="M907" s="86">
        <v>-5348296.2</v>
      </c>
      <c r="N907" s="86">
        <v>-5348296.2</v>
      </c>
      <c r="O907" s="101">
        <f t="shared" si="33"/>
        <v>-4307078.0515384628</v>
      </c>
    </row>
    <row r="908" spans="1:16" x14ac:dyDescent="0.2">
      <c r="A908" s="102" t="s">
        <v>1062</v>
      </c>
      <c r="B908" s="103">
        <v>11699675.279999999</v>
      </c>
      <c r="C908" s="103">
        <v>623236.55999999505</v>
      </c>
      <c r="D908" s="103">
        <v>-94723809.279999897</v>
      </c>
      <c r="E908" s="103">
        <v>-63304930.219999999</v>
      </c>
      <c r="F908" s="103">
        <v>-95663677.359999999</v>
      </c>
      <c r="G908" s="103">
        <v>-138837639.06999901</v>
      </c>
      <c r="H908" s="103">
        <v>-167643509.449999</v>
      </c>
      <c r="I908" s="103">
        <v>-214899455.519999</v>
      </c>
      <c r="J908" s="103">
        <v>-214387128.21000001</v>
      </c>
      <c r="K908" s="103">
        <v>-58305137.490000002</v>
      </c>
      <c r="L908" s="103">
        <v>-90448864.890000001</v>
      </c>
      <c r="M908" s="103">
        <v>48141151.939999998</v>
      </c>
      <c r="N908" s="103">
        <v>-4943238.93</v>
      </c>
      <c r="O908" s="98">
        <f t="shared" si="33"/>
        <v>-83284102.049230546</v>
      </c>
      <c r="P908" s="105" t="str">
        <f>MID($A908,11,3)</f>
        <v>236</v>
      </c>
    </row>
    <row r="909" spans="1:16" x14ac:dyDescent="0.2">
      <c r="A909" s="87" t="s">
        <v>1063</v>
      </c>
      <c r="O909" s="101"/>
    </row>
    <row r="910" spans="1:16" x14ac:dyDescent="0.2">
      <c r="A910" s="85" t="s">
        <v>1064</v>
      </c>
      <c r="O910" s="101"/>
    </row>
    <row r="911" spans="1:16" x14ac:dyDescent="0.2">
      <c r="A911" s="87" t="s">
        <v>1065</v>
      </c>
      <c r="B911" s="86">
        <v>-1329864.23</v>
      </c>
      <c r="C911" s="86">
        <v>-367694.38</v>
      </c>
      <c r="D911" s="86">
        <v>-367694.38</v>
      </c>
      <c r="E911" s="86">
        <v>-388877.52</v>
      </c>
      <c r="F911" s="86">
        <v>-388877.52</v>
      </c>
      <c r="G911" s="86">
        <v>-388877.52</v>
      </c>
      <c r="H911" s="86">
        <v>-421916.9</v>
      </c>
      <c r="I911" s="86">
        <v>-421916.9</v>
      </c>
      <c r="J911" s="86">
        <v>-421916.9</v>
      </c>
      <c r="K911" s="86">
        <v>-459289.42</v>
      </c>
      <c r="L911" s="86">
        <v>-459289.42</v>
      </c>
      <c r="M911" s="86">
        <v>-459289.42</v>
      </c>
      <c r="N911" s="86">
        <v>-510124.51</v>
      </c>
      <c r="O911" s="101">
        <f>AVERAGE(B911:N911)</f>
        <v>-491202.23230769229</v>
      </c>
    </row>
    <row r="912" spans="1:16" x14ac:dyDescent="0.2">
      <c r="A912" s="87" t="s">
        <v>1066</v>
      </c>
      <c r="B912" s="86">
        <v>0</v>
      </c>
      <c r="C912" s="86">
        <v>0</v>
      </c>
      <c r="D912" s="86">
        <v>0</v>
      </c>
      <c r="E912" s="86">
        <v>0</v>
      </c>
      <c r="F912" s="86">
        <v>0</v>
      </c>
      <c r="G912" s="86">
        <v>0</v>
      </c>
      <c r="H912" s="86">
        <v>0</v>
      </c>
      <c r="I912" s="86">
        <v>0</v>
      </c>
      <c r="J912" s="86">
        <v>0</v>
      </c>
      <c r="K912" s="86">
        <v>0</v>
      </c>
      <c r="L912" s="86">
        <v>0</v>
      </c>
      <c r="M912" s="86">
        <v>0</v>
      </c>
      <c r="N912" s="86">
        <v>0</v>
      </c>
      <c r="O912" s="101">
        <f>AVERAGE(B912:N912)</f>
        <v>0</v>
      </c>
    </row>
    <row r="913" spans="1:16" x14ac:dyDescent="0.2">
      <c r="A913" s="87" t="s">
        <v>1067</v>
      </c>
      <c r="B913" s="86">
        <v>-15870</v>
      </c>
      <c r="C913" s="86">
        <v>-15870</v>
      </c>
      <c r="D913" s="86">
        <v>-15870</v>
      </c>
      <c r="E913" s="86">
        <v>-25677.52</v>
      </c>
      <c r="F913" s="86">
        <v>-25677.52</v>
      </c>
      <c r="G913" s="86">
        <v>-25677.52</v>
      </c>
      <c r="H913" s="86">
        <v>-31228.19</v>
      </c>
      <c r="I913" s="86">
        <v>-31228.19</v>
      </c>
      <c r="J913" s="86">
        <v>-31228.19</v>
      </c>
      <c r="K913" s="86">
        <v>-50824.66</v>
      </c>
      <c r="L913" s="86">
        <v>-50824.66</v>
      </c>
      <c r="M913" s="86">
        <v>-50824.66</v>
      </c>
      <c r="N913" s="86">
        <v>-87393.85</v>
      </c>
      <c r="O913" s="101">
        <f>AVERAGE(B913:N913)</f>
        <v>-35245.766153846162</v>
      </c>
    </row>
    <row r="914" spans="1:16" x14ac:dyDescent="0.2">
      <c r="A914" s="87" t="s">
        <v>1068</v>
      </c>
      <c r="B914" s="86">
        <v>-217192.58</v>
      </c>
      <c r="C914" s="86">
        <v>-225307.85</v>
      </c>
      <c r="D914" s="86">
        <v>-225200.98</v>
      </c>
      <c r="E914" s="86">
        <v>-310508.42</v>
      </c>
      <c r="F914" s="86">
        <v>-351777.75</v>
      </c>
      <c r="G914" s="86">
        <v>-441264.53</v>
      </c>
      <c r="H914" s="86">
        <v>-512807.73</v>
      </c>
      <c r="I914" s="86">
        <v>-656986.05000000005</v>
      </c>
      <c r="J914" s="86">
        <v>-404013.72</v>
      </c>
      <c r="K914" s="86">
        <v>-815484.48</v>
      </c>
      <c r="L914" s="86">
        <v>-994891.25</v>
      </c>
      <c r="M914" s="86">
        <v>-1077863.1499999999</v>
      </c>
      <c r="N914" s="86">
        <v>-1165700.01</v>
      </c>
      <c r="O914" s="101">
        <f>AVERAGE(B914:N914)</f>
        <v>-569153.73076923075</v>
      </c>
    </row>
    <row r="915" spans="1:16" x14ac:dyDescent="0.2">
      <c r="A915" s="87" t="s">
        <v>1069</v>
      </c>
      <c r="B915" s="86">
        <v>0</v>
      </c>
      <c r="C915" s="86">
        <v>0</v>
      </c>
      <c r="D915" s="86">
        <v>0</v>
      </c>
      <c r="E915" s="86">
        <v>0</v>
      </c>
      <c r="F915" s="86">
        <v>0</v>
      </c>
      <c r="G915" s="86">
        <v>0</v>
      </c>
      <c r="H915" s="86">
        <v>0</v>
      </c>
      <c r="I915" s="86">
        <v>0</v>
      </c>
      <c r="J915" s="86">
        <v>0</v>
      </c>
      <c r="K915" s="86">
        <v>0</v>
      </c>
      <c r="L915" s="86">
        <v>0</v>
      </c>
      <c r="M915" s="86">
        <v>0</v>
      </c>
      <c r="N915" s="86">
        <v>0</v>
      </c>
      <c r="O915" s="97">
        <f>AVERAGE(B915:N915)</f>
        <v>0</v>
      </c>
      <c r="P915" s="99"/>
    </row>
    <row r="916" spans="1:16" x14ac:dyDescent="0.2">
      <c r="A916" s="87" t="s">
        <v>1070</v>
      </c>
      <c r="B916" s="86">
        <v>-2940734.48</v>
      </c>
      <c r="C916" s="86">
        <v>-3231063.84</v>
      </c>
      <c r="D916" s="86">
        <v>-3557977.17</v>
      </c>
      <c r="E916" s="86">
        <v>-3927280.07</v>
      </c>
      <c r="F916" s="86">
        <v>-4303408.41</v>
      </c>
      <c r="G916" s="86">
        <v>-4672021.3899999997</v>
      </c>
      <c r="H916" s="86">
        <v>-6964217.1399999997</v>
      </c>
      <c r="I916" s="86">
        <v>-7041478.9500000002</v>
      </c>
      <c r="J916" s="86">
        <v>-4159974.6999999899</v>
      </c>
      <c r="K916" s="86">
        <v>-2070645.52</v>
      </c>
      <c r="L916" s="86">
        <v>-2071312.73999999</v>
      </c>
      <c r="M916" s="86">
        <v>-2853248.89</v>
      </c>
      <c r="N916" s="86">
        <v>-3257805.49</v>
      </c>
    </row>
    <row r="917" spans="1:16" x14ac:dyDescent="0.2">
      <c r="A917" s="87" t="s">
        <v>1071</v>
      </c>
      <c r="B917" s="86">
        <v>0</v>
      </c>
      <c r="C917" s="86">
        <v>0</v>
      </c>
      <c r="D917" s="86">
        <v>0</v>
      </c>
      <c r="E917" s="86">
        <v>0</v>
      </c>
      <c r="F917" s="86">
        <v>0</v>
      </c>
      <c r="G917" s="86">
        <v>0</v>
      </c>
      <c r="H917" s="86">
        <v>0</v>
      </c>
      <c r="I917" s="86">
        <v>0</v>
      </c>
      <c r="J917" s="86">
        <v>0</v>
      </c>
      <c r="K917" s="86">
        <v>0</v>
      </c>
      <c r="L917" s="86">
        <v>0</v>
      </c>
      <c r="M917" s="86">
        <v>0</v>
      </c>
      <c r="N917" s="86">
        <v>0</v>
      </c>
    </row>
    <row r="918" spans="1:16" x14ac:dyDescent="0.2">
      <c r="A918" s="87" t="s">
        <v>1072</v>
      </c>
      <c r="B918" s="86">
        <v>-65011666.659999996</v>
      </c>
      <c r="C918" s="86">
        <v>-59142916.670000002</v>
      </c>
      <c r="D918" s="86">
        <v>-78411666.659999996</v>
      </c>
      <c r="E918" s="86">
        <v>-80230416.659999996</v>
      </c>
      <c r="F918" s="86">
        <v>-84474166.670000002</v>
      </c>
      <c r="G918" s="86">
        <v>-101105416.67</v>
      </c>
      <c r="H918" s="86">
        <v>-64440000</v>
      </c>
      <c r="I918" s="86">
        <v>-58037916.670000002</v>
      </c>
      <c r="J918" s="86">
        <v>-77306666.659999996</v>
      </c>
      <c r="K918" s="86">
        <v>-79125416.659999996</v>
      </c>
      <c r="L918" s="86">
        <v>-84535518.670000002</v>
      </c>
      <c r="M918" s="86">
        <v>-106083145.33</v>
      </c>
      <c r="N918" s="86">
        <v>-75755553.989999995</v>
      </c>
      <c r="O918" s="101">
        <f>AVERAGE(B918:N918)</f>
        <v>-77973882.151538461</v>
      </c>
    </row>
    <row r="919" spans="1:16" x14ac:dyDescent="0.2">
      <c r="A919" s="102" t="s">
        <v>1073</v>
      </c>
      <c r="B919" s="103">
        <v>-69515327.949999899</v>
      </c>
      <c r="C919" s="103">
        <v>-62982852.740000002</v>
      </c>
      <c r="D919" s="103">
        <v>-82578409.189999998</v>
      </c>
      <c r="E919" s="103">
        <v>-84882760.189999998</v>
      </c>
      <c r="F919" s="103">
        <v>-89543907.870000005</v>
      </c>
      <c r="G919" s="103">
        <v>-106633257.63</v>
      </c>
      <c r="H919" s="103">
        <v>-72370169.959999993</v>
      </c>
      <c r="I919" s="103">
        <v>-66189526.759999901</v>
      </c>
      <c r="J919" s="103">
        <v>-82323800.170000002</v>
      </c>
      <c r="K919" s="103">
        <v>-82521660.739999995</v>
      </c>
      <c r="L919" s="103">
        <v>-88111836.739999995</v>
      </c>
      <c r="M919" s="103">
        <v>-110524371.45</v>
      </c>
      <c r="N919" s="103">
        <v>-80776577.849999994</v>
      </c>
      <c r="O919" s="98">
        <f>AVERAGE(B919:N919)</f>
        <v>-82996496.864615366</v>
      </c>
      <c r="P919" s="105" t="str">
        <f>MID($A919,11,3)</f>
        <v>237</v>
      </c>
    </row>
    <row r="920" spans="1:16" x14ac:dyDescent="0.2">
      <c r="A920" s="87" t="s">
        <v>1074</v>
      </c>
      <c r="O920" s="101"/>
    </row>
    <row r="921" spans="1:16" x14ac:dyDescent="0.2">
      <c r="A921" s="85" t="s">
        <v>1075</v>
      </c>
      <c r="P921" s="99" t="str">
        <f>MID($A921,11,3)</f>
        <v>239</v>
      </c>
    </row>
    <row r="922" spans="1:16" x14ac:dyDescent="0.2">
      <c r="A922" s="87" t="s">
        <v>1076</v>
      </c>
      <c r="B922" s="86">
        <v>0</v>
      </c>
      <c r="C922" s="86">
        <v>0</v>
      </c>
      <c r="D922" s="86">
        <v>0</v>
      </c>
      <c r="E922" s="86">
        <v>0</v>
      </c>
      <c r="F922" s="86">
        <v>0</v>
      </c>
      <c r="G922" s="86">
        <v>0</v>
      </c>
      <c r="H922" s="86">
        <v>0</v>
      </c>
      <c r="I922" s="86">
        <v>0</v>
      </c>
      <c r="J922" s="86">
        <v>0</v>
      </c>
      <c r="K922" s="86">
        <v>0</v>
      </c>
      <c r="L922" s="86">
        <v>0</v>
      </c>
      <c r="M922" s="86">
        <v>0</v>
      </c>
      <c r="N922" s="86">
        <v>0</v>
      </c>
    </row>
    <row r="923" spans="1:16" x14ac:dyDescent="0.2">
      <c r="A923" s="102" t="s">
        <v>1077</v>
      </c>
      <c r="B923" s="103">
        <v>0</v>
      </c>
      <c r="C923" s="103">
        <v>0</v>
      </c>
      <c r="D923" s="103">
        <v>0</v>
      </c>
      <c r="E923" s="103">
        <v>0</v>
      </c>
      <c r="F923" s="103">
        <v>0</v>
      </c>
      <c r="G923" s="103">
        <v>0</v>
      </c>
      <c r="H923" s="103">
        <v>0</v>
      </c>
      <c r="I923" s="103">
        <v>0</v>
      </c>
      <c r="J923" s="103">
        <v>0</v>
      </c>
      <c r="K923" s="103">
        <v>0</v>
      </c>
      <c r="L923" s="103">
        <v>0</v>
      </c>
      <c r="M923" s="103">
        <v>0</v>
      </c>
      <c r="N923" s="103">
        <v>0</v>
      </c>
      <c r="O923" s="104">
        <f>AVERAGE(B923:N923)</f>
        <v>0</v>
      </c>
      <c r="P923" s="105" t="str">
        <f>MID($A923,11,3)</f>
        <v>239</v>
      </c>
    </row>
    <row r="924" spans="1:16" x14ac:dyDescent="0.2">
      <c r="A924" s="87" t="s">
        <v>1078</v>
      </c>
      <c r="O924" s="101"/>
    </row>
    <row r="925" spans="1:16" x14ac:dyDescent="0.2">
      <c r="A925" s="85" t="s">
        <v>1079</v>
      </c>
      <c r="O925" s="101"/>
    </row>
    <row r="926" spans="1:16" x14ac:dyDescent="0.2">
      <c r="A926" s="87" t="s">
        <v>1080</v>
      </c>
      <c r="B926" s="86">
        <v>-3135.23</v>
      </c>
      <c r="C926" s="86">
        <v>-747.26</v>
      </c>
      <c r="D926" s="86">
        <v>-2020.97</v>
      </c>
      <c r="E926" s="86">
        <v>-13298.53</v>
      </c>
      <c r="F926" s="86">
        <v>-1147.06</v>
      </c>
      <c r="G926" s="86">
        <v>-1800.59</v>
      </c>
      <c r="H926" s="86">
        <v>-2094.1999999999998</v>
      </c>
      <c r="I926" s="86">
        <v>-7974.76</v>
      </c>
      <c r="J926" s="86">
        <v>-2381.58</v>
      </c>
      <c r="K926" s="86">
        <v>-2320.11</v>
      </c>
      <c r="L926" s="86">
        <v>-8506.44</v>
      </c>
      <c r="M926" s="86">
        <v>-8186.03</v>
      </c>
      <c r="N926" s="86">
        <v>-6633.02</v>
      </c>
      <c r="O926" s="101">
        <f>AVERAGE(B926:N926)</f>
        <v>-4634.2907692307699</v>
      </c>
    </row>
    <row r="927" spans="1:16" x14ac:dyDescent="0.2">
      <c r="A927" s="87" t="s">
        <v>1081</v>
      </c>
      <c r="B927" s="86">
        <v>0</v>
      </c>
      <c r="C927" s="86">
        <v>0</v>
      </c>
      <c r="D927" s="86">
        <v>0</v>
      </c>
      <c r="E927" s="86">
        <v>0</v>
      </c>
      <c r="F927" s="86">
        <v>0</v>
      </c>
      <c r="G927" s="86">
        <v>0</v>
      </c>
      <c r="H927" s="86">
        <v>0</v>
      </c>
      <c r="I927" s="86">
        <v>0</v>
      </c>
      <c r="J927" s="86">
        <v>0</v>
      </c>
      <c r="K927" s="86">
        <v>0</v>
      </c>
      <c r="L927" s="86">
        <v>0</v>
      </c>
      <c r="M927" s="86">
        <v>0</v>
      </c>
      <c r="N927" s="86">
        <v>0</v>
      </c>
      <c r="O927" s="97">
        <f>AVERAGE(B927:N927)</f>
        <v>0</v>
      </c>
      <c r="P927" s="99"/>
    </row>
    <row r="928" spans="1:16" x14ac:dyDescent="0.2">
      <c r="A928" s="87" t="s">
        <v>1082</v>
      </c>
      <c r="B928" s="86">
        <v>1376.52</v>
      </c>
      <c r="C928" s="86">
        <v>1376.52</v>
      </c>
      <c r="D928" s="86">
        <v>203796.16</v>
      </c>
      <c r="E928" s="86">
        <v>1376.52</v>
      </c>
      <c r="F928" s="86">
        <v>1376.52</v>
      </c>
      <c r="G928" s="86">
        <v>1376.52</v>
      </c>
      <c r="H928" s="86">
        <v>861103.82</v>
      </c>
      <c r="I928" s="86">
        <v>1376.52</v>
      </c>
      <c r="J928" s="86">
        <v>1376.52</v>
      </c>
      <c r="K928" s="86">
        <v>1376.52</v>
      </c>
      <c r="L928" s="86">
        <v>0</v>
      </c>
      <c r="M928" s="86">
        <v>-4690.84</v>
      </c>
      <c r="N928" s="86">
        <v>-4651.62</v>
      </c>
    </row>
    <row r="929" spans="1:16" x14ac:dyDescent="0.2">
      <c r="A929" s="87" t="s">
        <v>1083</v>
      </c>
      <c r="B929" s="86">
        <v>6109.14</v>
      </c>
      <c r="C929" s="86">
        <v>6109.14</v>
      </c>
      <c r="D929" s="86">
        <v>71713.98</v>
      </c>
      <c r="E929" s="86">
        <v>6109.14</v>
      </c>
      <c r="F929" s="86">
        <v>6110.38</v>
      </c>
      <c r="G929" s="86">
        <v>6135.74</v>
      </c>
      <c r="H929" s="86">
        <v>567086.72</v>
      </c>
      <c r="I929" s="86">
        <v>6135.74</v>
      </c>
      <c r="J929" s="86">
        <v>6135.74</v>
      </c>
      <c r="K929" s="86">
        <v>6135.74</v>
      </c>
      <c r="L929" s="86">
        <v>26.84</v>
      </c>
      <c r="M929" s="86">
        <v>-567.84</v>
      </c>
      <c r="N929" s="86">
        <v>-496.56</v>
      </c>
    </row>
    <row r="930" spans="1:16" x14ac:dyDescent="0.2">
      <c r="A930" s="87" t="s">
        <v>1084</v>
      </c>
      <c r="B930" s="86">
        <v>-7233719.1299999999</v>
      </c>
      <c r="C930" s="86">
        <v>-6309722.7400000002</v>
      </c>
      <c r="D930" s="86">
        <v>-6731644.4500000002</v>
      </c>
      <c r="E930" s="86">
        <v>-7905232.7300000004</v>
      </c>
      <c r="F930" s="86">
        <v>-7319922.7300000004</v>
      </c>
      <c r="G930" s="86">
        <v>-8130592.2999999998</v>
      </c>
      <c r="H930" s="86">
        <v>-8936228.3699999992</v>
      </c>
      <c r="I930" s="86">
        <v>-9173872.7799999993</v>
      </c>
      <c r="J930" s="86">
        <v>-9551821.0899999999</v>
      </c>
      <c r="K930" s="86">
        <v>-8883127.6899999995</v>
      </c>
      <c r="L930" s="86">
        <v>-7982446.5199999996</v>
      </c>
      <c r="M930" s="86">
        <v>-7078891.5800000001</v>
      </c>
      <c r="N930" s="86">
        <v>-7891106.25</v>
      </c>
      <c r="O930" s="101">
        <f>AVERAGE(B930:N930)</f>
        <v>-7932948.3353846138</v>
      </c>
    </row>
    <row r="931" spans="1:16" x14ac:dyDescent="0.2">
      <c r="A931" s="87" t="s">
        <v>1085</v>
      </c>
      <c r="B931" s="86">
        <v>4790472.72</v>
      </c>
      <c r="C931" s="86">
        <v>7408187.6799999997</v>
      </c>
      <c r="D931" s="86">
        <v>7800014.3300000001</v>
      </c>
      <c r="E931" s="86">
        <v>9707063.6799999997</v>
      </c>
      <c r="F931" s="86">
        <v>12053496.15</v>
      </c>
      <c r="G931" s="86">
        <v>14622942.109999999</v>
      </c>
      <c r="H931" s="86">
        <v>17149785.829999998</v>
      </c>
      <c r="I931" s="86">
        <v>20974076.1199999</v>
      </c>
      <c r="J931" s="86">
        <v>3238201.84</v>
      </c>
      <c r="K931" s="86">
        <v>6820469.6500000004</v>
      </c>
      <c r="L931" s="86">
        <v>8942877.9700000007</v>
      </c>
      <c r="M931" s="86">
        <v>10804279.619999999</v>
      </c>
      <c r="N931" s="86">
        <v>2609185.17</v>
      </c>
      <c r="O931" s="101">
        <f>AVERAGE(B931:N931)</f>
        <v>9763157.9130769167</v>
      </c>
    </row>
    <row r="932" spans="1:16" x14ac:dyDescent="0.2">
      <c r="A932" s="87" t="s">
        <v>1086</v>
      </c>
      <c r="B932" s="86">
        <v>79.319999999999993</v>
      </c>
      <c r="C932" s="86">
        <v>42.8</v>
      </c>
      <c r="D932" s="86">
        <v>-75.459999999999994</v>
      </c>
      <c r="E932" s="86">
        <v>-642.02</v>
      </c>
      <c r="F932" s="86">
        <v>-37.39</v>
      </c>
      <c r="G932" s="86">
        <v>-319.37</v>
      </c>
      <c r="H932" s="86">
        <v>-532.4</v>
      </c>
      <c r="I932" s="86">
        <v>-1199.3399999999999</v>
      </c>
      <c r="J932" s="86">
        <v>-180.37</v>
      </c>
      <c r="K932" s="86">
        <v>-160.66</v>
      </c>
      <c r="L932" s="86">
        <v>-345.61</v>
      </c>
      <c r="M932" s="86">
        <v>-336.7</v>
      </c>
      <c r="N932" s="86">
        <v>-344.41</v>
      </c>
      <c r="O932" s="97">
        <f>AVERAGE(B932:N932)</f>
        <v>-311.66230769230765</v>
      </c>
      <c r="P932" s="99"/>
    </row>
    <row r="933" spans="1:16" x14ac:dyDescent="0.2">
      <c r="A933" s="87" t="s">
        <v>1087</v>
      </c>
      <c r="B933" s="86">
        <v>-1470.55</v>
      </c>
      <c r="C933" s="86">
        <v>-3785.22</v>
      </c>
      <c r="D933" s="86">
        <v>-3785.22</v>
      </c>
      <c r="E933" s="86">
        <v>-3785.22</v>
      </c>
      <c r="F933" s="86">
        <v>-3785.22</v>
      </c>
      <c r="G933" s="86">
        <v>-3785.22</v>
      </c>
      <c r="H933" s="86">
        <v>-3785.22</v>
      </c>
      <c r="I933" s="86">
        <v>-3785.22</v>
      </c>
      <c r="J933" s="86">
        <v>-3785.22</v>
      </c>
      <c r="K933" s="86">
        <v>-3785.22</v>
      </c>
      <c r="L933" s="86">
        <v>-3586.6</v>
      </c>
      <c r="M933" s="86">
        <v>-3586.6</v>
      </c>
      <c r="N933" s="86">
        <v>-1470.55</v>
      </c>
    </row>
    <row r="934" spans="1:16" x14ac:dyDescent="0.2">
      <c r="A934" s="87" t="s">
        <v>1088</v>
      </c>
      <c r="B934" s="86">
        <v>7927052.6900000004</v>
      </c>
      <c r="C934" s="86">
        <v>16902181.98</v>
      </c>
      <c r="D934" s="86">
        <v>26275600.969999999</v>
      </c>
      <c r="E934" s="86">
        <v>35965400.299999997</v>
      </c>
      <c r="F934" s="86">
        <v>45684723.350000001</v>
      </c>
      <c r="G934" s="86">
        <v>56404733.799999997</v>
      </c>
      <c r="H934" s="86">
        <v>7927052.6900000004</v>
      </c>
      <c r="I934" s="86">
        <v>7927862.8399999999</v>
      </c>
      <c r="J934" s="86">
        <v>7927862.8399999999</v>
      </c>
      <c r="K934" s="86">
        <v>7927862.8399999999</v>
      </c>
      <c r="L934" s="86">
        <v>7927862.8399999999</v>
      </c>
      <c r="M934" s="86">
        <v>7927862.8399999999</v>
      </c>
      <c r="N934" s="86">
        <v>7927862.8399999999</v>
      </c>
    </row>
    <row r="935" spans="1:16" x14ac:dyDescent="0.2">
      <c r="A935" s="87" t="s">
        <v>1089</v>
      </c>
      <c r="B935" s="86">
        <v>-23938473.170000002</v>
      </c>
      <c r="C935" s="86">
        <v>-31315476.039999999</v>
      </c>
      <c r="D935" s="86">
        <v>-40022684.640000001</v>
      </c>
      <c r="E935" s="86">
        <v>-47711307.369999997</v>
      </c>
      <c r="F935" s="86">
        <v>-54432536.099999897</v>
      </c>
      <c r="G935" s="86">
        <v>-64811709.779999897</v>
      </c>
      <c r="H935" s="86">
        <v>-15838277.34</v>
      </c>
      <c r="I935" s="86">
        <v>-16648103.970000001</v>
      </c>
      <c r="J935" s="86">
        <v>-18088763.09</v>
      </c>
      <c r="K935" s="86">
        <v>-16259631.109999999</v>
      </c>
      <c r="L935" s="86">
        <v>-9471824.8399999999</v>
      </c>
      <c r="M935" s="86">
        <v>-23296187.579999998</v>
      </c>
      <c r="N935" s="86">
        <v>-25268384.350000001</v>
      </c>
      <c r="O935" s="101">
        <f>AVERAGE(B935:N935)</f>
        <v>-29777181.490769211</v>
      </c>
    </row>
    <row r="936" spans="1:16" x14ac:dyDescent="0.2">
      <c r="A936" s="87" t="s">
        <v>1090</v>
      </c>
      <c r="B936" s="86">
        <v>-1140784.8899999999</v>
      </c>
      <c r="C936" s="86">
        <v>-3582684.83</v>
      </c>
      <c r="D936" s="86">
        <v>-5857425.1299999999</v>
      </c>
      <c r="E936" s="86">
        <v>-8539970.25</v>
      </c>
      <c r="F936" s="86">
        <v>-11010898.33</v>
      </c>
      <c r="G936" s="86">
        <v>-13769827.4</v>
      </c>
      <c r="H936" s="86">
        <v>-16801571.219999999</v>
      </c>
      <c r="I936" s="86">
        <v>-19915839.859999999</v>
      </c>
      <c r="J936" s="86">
        <v>-3238248.12</v>
      </c>
      <c r="K936" s="86">
        <v>-6407396.8499999996</v>
      </c>
      <c r="L936" s="86">
        <v>-9112099.1899999995</v>
      </c>
      <c r="M936" s="86">
        <v>-11495636.880000001</v>
      </c>
      <c r="N936" s="86">
        <v>-2666353.4500000002</v>
      </c>
      <c r="O936" s="101">
        <f>AVERAGE(B936:N936)</f>
        <v>-8733748.9538461529</v>
      </c>
    </row>
    <row r="937" spans="1:16" x14ac:dyDescent="0.2">
      <c r="A937" s="102" t="s">
        <v>1091</v>
      </c>
      <c r="B937" s="103">
        <v>-19592492.579999998</v>
      </c>
      <c r="C937" s="103">
        <v>-16894517.969999999</v>
      </c>
      <c r="D937" s="103">
        <v>-18266510.43</v>
      </c>
      <c r="E937" s="103">
        <v>-18494286.48</v>
      </c>
      <c r="F937" s="103">
        <v>-15022620.43</v>
      </c>
      <c r="G937" s="103">
        <v>-15682846.49</v>
      </c>
      <c r="H937" s="103">
        <v>-15077459.689999901</v>
      </c>
      <c r="I937" s="103">
        <v>-16841324.710000001</v>
      </c>
      <c r="J937" s="103">
        <v>-19711602.530000001</v>
      </c>
      <c r="K937" s="103">
        <v>-16800576.8899999</v>
      </c>
      <c r="L937" s="103">
        <v>-9708041.5499999896</v>
      </c>
      <c r="M937" s="103">
        <v>-23155941.59</v>
      </c>
      <c r="N937" s="103">
        <v>-25302392.199999999</v>
      </c>
      <c r="O937" s="98">
        <f>AVERAGE(B937:N937)</f>
        <v>-17734662.57999998</v>
      </c>
      <c r="P937" s="105" t="str">
        <f>MID($A937,11,3)</f>
        <v>241</v>
      </c>
    </row>
    <row r="938" spans="1:16" x14ac:dyDescent="0.2">
      <c r="A938" s="87" t="s">
        <v>1092</v>
      </c>
      <c r="P938" s="99" t="str">
        <f>MID($A938,11,3)</f>
        <v/>
      </c>
    </row>
    <row r="939" spans="1:16" x14ac:dyDescent="0.2">
      <c r="A939" s="85" t="s">
        <v>1093</v>
      </c>
    </row>
    <row r="940" spans="1:16" x14ac:dyDescent="0.2">
      <c r="A940" s="87" t="s">
        <v>1094</v>
      </c>
      <c r="B940" s="86">
        <v>0</v>
      </c>
      <c r="C940" s="86">
        <v>0</v>
      </c>
      <c r="D940" s="86">
        <v>0</v>
      </c>
      <c r="E940" s="86">
        <v>0</v>
      </c>
      <c r="F940" s="86">
        <v>0</v>
      </c>
      <c r="G940" s="86">
        <v>0</v>
      </c>
      <c r="H940" s="86">
        <v>0</v>
      </c>
      <c r="I940" s="86">
        <v>0</v>
      </c>
      <c r="J940" s="86">
        <v>0</v>
      </c>
      <c r="K940" s="86">
        <v>0</v>
      </c>
      <c r="L940" s="86">
        <v>0</v>
      </c>
      <c r="M940" s="86">
        <v>0</v>
      </c>
      <c r="N940" s="86">
        <v>0</v>
      </c>
    </row>
    <row r="941" spans="1:16" x14ac:dyDescent="0.2">
      <c r="A941" s="87" t="s">
        <v>1095</v>
      </c>
      <c r="B941" s="86">
        <v>0</v>
      </c>
      <c r="C941" s="86">
        <v>0</v>
      </c>
      <c r="D941" s="86">
        <v>0</v>
      </c>
      <c r="E941" s="86">
        <v>0</v>
      </c>
      <c r="F941" s="86">
        <v>0</v>
      </c>
      <c r="G941" s="86">
        <v>0</v>
      </c>
      <c r="H941" s="86">
        <v>0</v>
      </c>
      <c r="I941" s="86">
        <v>0</v>
      </c>
      <c r="J941" s="86">
        <v>0</v>
      </c>
      <c r="K941" s="86">
        <v>0</v>
      </c>
      <c r="L941" s="86">
        <v>0</v>
      </c>
      <c r="M941" s="86">
        <v>0</v>
      </c>
      <c r="N941" s="86">
        <v>0</v>
      </c>
      <c r="O941" s="101">
        <f t="shared" ref="O941:O962" si="34">AVERAGE(B941:N941)</f>
        <v>0</v>
      </c>
    </row>
    <row r="942" spans="1:16" x14ac:dyDescent="0.2">
      <c r="A942" s="87" t="s">
        <v>1096</v>
      </c>
      <c r="B942" s="86">
        <v>-3961316</v>
      </c>
      <c r="C942" s="86">
        <v>-3961316</v>
      </c>
      <c r="D942" s="86">
        <v>-3961316</v>
      </c>
      <c r="E942" s="86">
        <v>-9485650</v>
      </c>
      <c r="F942" s="86">
        <v>-9485650</v>
      </c>
      <c r="G942" s="86">
        <v>-9485650</v>
      </c>
      <c r="H942" s="86">
        <v>-14806670</v>
      </c>
      <c r="I942" s="86">
        <v>-14806670</v>
      </c>
      <c r="J942" s="86">
        <v>-14806670</v>
      </c>
      <c r="K942" s="86">
        <v>-9896848</v>
      </c>
      <c r="L942" s="86">
        <v>-9896848</v>
      </c>
      <c r="M942" s="86">
        <v>-9896848</v>
      </c>
      <c r="N942" s="86">
        <v>-4942718</v>
      </c>
      <c r="O942" s="101">
        <f t="shared" si="34"/>
        <v>-9184166.9230769239</v>
      </c>
    </row>
    <row r="943" spans="1:16" x14ac:dyDescent="0.2">
      <c r="A943" s="87" t="s">
        <v>1097</v>
      </c>
      <c r="B943" s="86">
        <v>0</v>
      </c>
      <c r="C943" s="86">
        <v>0</v>
      </c>
      <c r="D943" s="86">
        <v>0</v>
      </c>
      <c r="E943" s="86">
        <v>0</v>
      </c>
      <c r="F943" s="86">
        <v>0</v>
      </c>
      <c r="G943" s="86">
        <v>0</v>
      </c>
      <c r="H943" s="86">
        <v>0</v>
      </c>
      <c r="I943" s="86">
        <v>0</v>
      </c>
      <c r="J943" s="86">
        <v>0</v>
      </c>
      <c r="K943" s="86">
        <v>0</v>
      </c>
      <c r="L943" s="86">
        <v>0</v>
      </c>
      <c r="M943" s="86">
        <v>0</v>
      </c>
      <c r="N943" s="86">
        <v>0</v>
      </c>
      <c r="O943" s="101">
        <f t="shared" si="34"/>
        <v>0</v>
      </c>
    </row>
    <row r="944" spans="1:16" x14ac:dyDescent="0.2">
      <c r="A944" s="87" t="s">
        <v>1098</v>
      </c>
      <c r="B944" s="86">
        <v>-20000</v>
      </c>
      <c r="C944" s="86">
        <v>-50000</v>
      </c>
      <c r="D944" s="86">
        <v>-50000</v>
      </c>
      <c r="E944" s="86">
        <v>-189434.58</v>
      </c>
      <c r="F944" s="86">
        <v>-15450452.18</v>
      </c>
      <c r="G944" s="86">
        <v>-15771613.18</v>
      </c>
      <c r="H944" s="86">
        <v>-15923284.02</v>
      </c>
      <c r="I944" s="86">
        <v>-15930518.25</v>
      </c>
      <c r="J944" s="86">
        <v>-17596985.219999999</v>
      </c>
      <c r="K944" s="86">
        <v>-17636807.550000001</v>
      </c>
      <c r="L944" s="86">
        <v>-3011524.51</v>
      </c>
      <c r="M944" s="86">
        <v>-601032.68999999994</v>
      </c>
      <c r="N944" s="86">
        <v>-5873031.9800000004</v>
      </c>
      <c r="O944" s="101">
        <f t="shared" si="34"/>
        <v>-8315744.9353846153</v>
      </c>
    </row>
    <row r="945" spans="1:15" x14ac:dyDescent="0.2">
      <c r="A945" s="87" t="s">
        <v>1099</v>
      </c>
      <c r="B945" s="86">
        <v>0</v>
      </c>
      <c r="C945" s="86">
        <v>40255.360000000001</v>
      </c>
      <c r="D945" s="86">
        <v>-15684255.99</v>
      </c>
      <c r="E945" s="86">
        <v>-15635168.18</v>
      </c>
      <c r="F945" s="86">
        <v>-542511.28</v>
      </c>
      <c r="G945" s="86">
        <v>-470406.62</v>
      </c>
      <c r="H945" s="86">
        <v>-1400681.45</v>
      </c>
      <c r="I945" s="86">
        <v>-1389096.77</v>
      </c>
      <c r="J945" s="86">
        <v>-50000</v>
      </c>
      <c r="K945" s="86">
        <v>-50000</v>
      </c>
      <c r="L945" s="86">
        <v>-200000</v>
      </c>
      <c r="M945" s="86">
        <v>-50000</v>
      </c>
      <c r="N945" s="86">
        <v>0</v>
      </c>
      <c r="O945" s="101">
        <f t="shared" si="34"/>
        <v>-2725528.0715384623</v>
      </c>
    </row>
    <row r="946" spans="1:15" x14ac:dyDescent="0.2">
      <c r="A946" s="87" t="s">
        <v>1100</v>
      </c>
      <c r="B946" s="86">
        <v>-2021947.2</v>
      </c>
      <c r="C946" s="86">
        <v>-1288374.96</v>
      </c>
      <c r="D946" s="86">
        <v>-1312294.21</v>
      </c>
      <c r="E946" s="86">
        <v>-1296724.01</v>
      </c>
      <c r="F946" s="86">
        <v>-1268531.18</v>
      </c>
      <c r="G946" s="86">
        <v>-1359360.43</v>
      </c>
      <c r="H946" s="86">
        <v>-1366996.56</v>
      </c>
      <c r="I946" s="86">
        <v>-1368546.3199999901</v>
      </c>
      <c r="J946" s="86">
        <v>-1389195.0899999901</v>
      </c>
      <c r="K946" s="86">
        <v>-1378323.15</v>
      </c>
      <c r="L946" s="86">
        <v>-463328.38</v>
      </c>
      <c r="M946" s="86">
        <v>-512061.02999999898</v>
      </c>
      <c r="N946" s="86">
        <v>-1006335.52</v>
      </c>
      <c r="O946" s="101">
        <f t="shared" si="34"/>
        <v>-1233232.1569230754</v>
      </c>
    </row>
    <row r="947" spans="1:15" x14ac:dyDescent="0.2">
      <c r="A947" s="87" t="s">
        <v>1101</v>
      </c>
      <c r="B947" s="86">
        <v>-592607.27</v>
      </c>
      <c r="C947" s="86">
        <v>-592607.27</v>
      </c>
      <c r="D947" s="86">
        <v>-500316.03</v>
      </c>
      <c r="E947" s="86">
        <v>-205031.96</v>
      </c>
      <c r="F947" s="86">
        <v>67089.709999999905</v>
      </c>
      <c r="G947" s="86">
        <v>80572.679999999993</v>
      </c>
      <c r="H947" s="86">
        <v>-155899.71</v>
      </c>
      <c r="I947" s="86">
        <v>-155899.71</v>
      </c>
      <c r="J947" s="86">
        <v>-176676.97</v>
      </c>
      <c r="K947" s="86">
        <v>-274213.05</v>
      </c>
      <c r="L947" s="86">
        <v>-277213.05</v>
      </c>
      <c r="M947" s="86">
        <v>-35793.5</v>
      </c>
      <c r="N947" s="86">
        <v>-35793.5</v>
      </c>
      <c r="O947" s="101">
        <f t="shared" si="34"/>
        <v>-219568.43307692307</v>
      </c>
    </row>
    <row r="948" spans="1:15" x14ac:dyDescent="0.2">
      <c r="A948" s="87" t="s">
        <v>1102</v>
      </c>
      <c r="B948" s="86">
        <v>0</v>
      </c>
      <c r="C948" s="86">
        <v>0</v>
      </c>
      <c r="D948" s="86">
        <v>0</v>
      </c>
      <c r="E948" s="86">
        <v>0</v>
      </c>
      <c r="F948" s="86">
        <v>0</v>
      </c>
      <c r="G948" s="86">
        <v>0</v>
      </c>
      <c r="H948" s="86">
        <v>0</v>
      </c>
      <c r="I948" s="86">
        <v>0</v>
      </c>
      <c r="J948" s="86">
        <v>0</v>
      </c>
      <c r="K948" s="86">
        <v>0</v>
      </c>
      <c r="L948" s="86">
        <v>0</v>
      </c>
      <c r="M948" s="86">
        <v>0</v>
      </c>
      <c r="N948" s="86">
        <v>0</v>
      </c>
      <c r="O948" s="101">
        <f t="shared" si="34"/>
        <v>0</v>
      </c>
    </row>
    <row r="949" spans="1:15" x14ac:dyDescent="0.2">
      <c r="A949" s="87" t="s">
        <v>1103</v>
      </c>
      <c r="B949" s="86">
        <v>0</v>
      </c>
      <c r="C949" s="86">
        <v>0</v>
      </c>
      <c r="D949" s="86">
        <v>0</v>
      </c>
      <c r="E949" s="86">
        <v>0</v>
      </c>
      <c r="F949" s="86">
        <v>0</v>
      </c>
      <c r="G949" s="86">
        <v>0</v>
      </c>
      <c r="H949" s="86">
        <v>0</v>
      </c>
      <c r="I949" s="86">
        <v>0</v>
      </c>
      <c r="J949" s="86">
        <v>0</v>
      </c>
      <c r="K949" s="86">
        <v>0</v>
      </c>
      <c r="L949" s="86">
        <v>0</v>
      </c>
      <c r="M949" s="86">
        <v>0</v>
      </c>
      <c r="N949" s="86">
        <v>0</v>
      </c>
      <c r="O949" s="101">
        <f t="shared" si="34"/>
        <v>0</v>
      </c>
    </row>
    <row r="950" spans="1:15" x14ac:dyDescent="0.2">
      <c r="A950" s="87" t="s">
        <v>1104</v>
      </c>
      <c r="B950" s="86">
        <v>0</v>
      </c>
      <c r="C950" s="86">
        <v>0</v>
      </c>
      <c r="D950" s="86">
        <v>0</v>
      </c>
      <c r="E950" s="86">
        <v>0</v>
      </c>
      <c r="F950" s="86">
        <v>0</v>
      </c>
      <c r="G950" s="86">
        <v>0</v>
      </c>
      <c r="H950" s="86">
        <v>0</v>
      </c>
      <c r="I950" s="86">
        <v>0</v>
      </c>
      <c r="J950" s="86">
        <v>0</v>
      </c>
      <c r="K950" s="86">
        <v>0</v>
      </c>
      <c r="L950" s="86">
        <v>0</v>
      </c>
      <c r="M950" s="86">
        <v>0</v>
      </c>
      <c r="N950" s="86">
        <v>0</v>
      </c>
      <c r="O950" s="101">
        <f t="shared" si="34"/>
        <v>0</v>
      </c>
    </row>
    <row r="951" spans="1:15" x14ac:dyDescent="0.2">
      <c r="A951" s="87" t="s">
        <v>1105</v>
      </c>
      <c r="B951" s="86">
        <v>-887535.01</v>
      </c>
      <c r="C951" s="86">
        <v>-707335.69</v>
      </c>
      <c r="D951" s="86">
        <v>-705569.6</v>
      </c>
      <c r="E951" s="86">
        <v>-484900.34</v>
      </c>
      <c r="F951" s="86">
        <v>-479819.41</v>
      </c>
      <c r="G951" s="86">
        <v>-476395.91</v>
      </c>
      <c r="H951" s="86">
        <v>-474738.5</v>
      </c>
      <c r="I951" s="86">
        <v>-473081.09</v>
      </c>
      <c r="J951" s="86">
        <v>-471423.68</v>
      </c>
      <c r="K951" s="86">
        <v>-471423.68</v>
      </c>
      <c r="L951" s="86">
        <v>-471423.68</v>
      </c>
      <c r="M951" s="86">
        <v>-471423.68</v>
      </c>
      <c r="N951" s="86">
        <v>-1850495.08</v>
      </c>
      <c r="O951" s="101">
        <f t="shared" si="34"/>
        <v>-648120.41153846134</v>
      </c>
    </row>
    <row r="952" spans="1:15" x14ac:dyDescent="0.2">
      <c r="A952" s="87" t="s">
        <v>1106</v>
      </c>
      <c r="B952" s="86">
        <v>-577000</v>
      </c>
      <c r="C952" s="86">
        <v>-502000</v>
      </c>
      <c r="D952" s="86">
        <v>-462000</v>
      </c>
      <c r="E952" s="86">
        <v>-428666.67</v>
      </c>
      <c r="F952" s="86">
        <v>-429666.67</v>
      </c>
      <c r="G952" s="86">
        <v>-429666.67</v>
      </c>
      <c r="H952" s="86">
        <v>-420456.14</v>
      </c>
      <c r="I952" s="86">
        <v>-420456.14</v>
      </c>
      <c r="J952" s="86">
        <v>-420456.14</v>
      </c>
      <c r="K952" s="86">
        <v>-467824.55</v>
      </c>
      <c r="L952" s="86">
        <v>-467824.55</v>
      </c>
      <c r="M952" s="86">
        <v>-467824.55</v>
      </c>
      <c r="N952" s="86">
        <v>-526304.07999999996</v>
      </c>
      <c r="O952" s="101">
        <f t="shared" si="34"/>
        <v>-463088.16615384619</v>
      </c>
    </row>
    <row r="953" spans="1:15" x14ac:dyDescent="0.2">
      <c r="A953" s="87" t="s">
        <v>1107</v>
      </c>
      <c r="B953" s="86">
        <v>0</v>
      </c>
      <c r="C953" s="86">
        <v>0</v>
      </c>
      <c r="D953" s="86">
        <v>0</v>
      </c>
      <c r="E953" s="86">
        <v>0</v>
      </c>
      <c r="F953" s="86">
        <v>0</v>
      </c>
      <c r="G953" s="86">
        <v>0</v>
      </c>
      <c r="H953" s="86">
        <v>0</v>
      </c>
      <c r="I953" s="86">
        <v>0</v>
      </c>
      <c r="J953" s="86">
        <v>0</v>
      </c>
      <c r="K953" s="86">
        <v>0</v>
      </c>
      <c r="L953" s="86">
        <v>0</v>
      </c>
      <c r="M953" s="86">
        <v>0</v>
      </c>
      <c r="N953" s="86">
        <v>0</v>
      </c>
      <c r="O953" s="101">
        <f t="shared" si="34"/>
        <v>0</v>
      </c>
    </row>
    <row r="954" spans="1:15" x14ac:dyDescent="0.2">
      <c r="A954" s="87" t="s">
        <v>1108</v>
      </c>
      <c r="B954" s="86">
        <v>0</v>
      </c>
      <c r="C954" s="86">
        <v>0</v>
      </c>
      <c r="D954" s="86">
        <v>0</v>
      </c>
      <c r="E954" s="86">
        <v>0</v>
      </c>
      <c r="F954" s="86">
        <v>0</v>
      </c>
      <c r="G954" s="86">
        <v>0</v>
      </c>
      <c r="H954" s="86">
        <v>0</v>
      </c>
      <c r="I954" s="86">
        <v>0</v>
      </c>
      <c r="J954" s="86">
        <v>0</v>
      </c>
      <c r="K954" s="86">
        <v>0</v>
      </c>
      <c r="L954" s="86">
        <v>0</v>
      </c>
      <c r="M954" s="86">
        <v>0</v>
      </c>
      <c r="N954" s="86">
        <v>0</v>
      </c>
      <c r="O954" s="101">
        <f t="shared" si="34"/>
        <v>0</v>
      </c>
    </row>
    <row r="955" spans="1:15" x14ac:dyDescent="0.2">
      <c r="A955" s="87" t="s">
        <v>1109</v>
      </c>
      <c r="B955" s="86">
        <v>-10432191.73</v>
      </c>
      <c r="C955" s="86">
        <v>-10354746.689999999</v>
      </c>
      <c r="D955" s="86">
        <v>-9876550.0299999993</v>
      </c>
      <c r="E955" s="86">
        <v>-8352434.3699999899</v>
      </c>
      <c r="F955" s="86">
        <v>-7034876.96</v>
      </c>
      <c r="G955" s="86">
        <v>-7439350.0800000001</v>
      </c>
      <c r="H955" s="86">
        <v>-6519149.2499999898</v>
      </c>
      <c r="I955" s="86">
        <v>-6502149.2499999898</v>
      </c>
      <c r="J955" s="86">
        <v>-5202609.2300000004</v>
      </c>
      <c r="K955" s="86">
        <v>-5572439.2000000002</v>
      </c>
      <c r="L955" s="86">
        <v>-7138591.5999999996</v>
      </c>
      <c r="M955" s="86">
        <v>-8956208.1199999992</v>
      </c>
      <c r="N955" s="86">
        <v>-8774891.0800000001</v>
      </c>
      <c r="O955" s="101">
        <f t="shared" si="34"/>
        <v>-7858168.2761538438</v>
      </c>
    </row>
    <row r="956" spans="1:15" x14ac:dyDescent="0.2">
      <c r="A956" s="87" t="s">
        <v>1110</v>
      </c>
      <c r="B956" s="86">
        <v>-601307</v>
      </c>
      <c r="C956" s="86">
        <v>-546393</v>
      </c>
      <c r="D956" s="86">
        <v>-546393</v>
      </c>
      <c r="E956" s="86">
        <v>-546393</v>
      </c>
      <c r="F956" s="86">
        <v>-546393</v>
      </c>
      <c r="G956" s="86">
        <v>-546393</v>
      </c>
      <c r="H956" s="86">
        <v>-546393</v>
      </c>
      <c r="I956" s="86">
        <v>-546393</v>
      </c>
      <c r="J956" s="86">
        <v>-546393</v>
      </c>
      <c r="K956" s="86">
        <v>-546393</v>
      </c>
      <c r="L956" s="86">
        <v>-546393</v>
      </c>
      <c r="M956" s="86">
        <v>-546393</v>
      </c>
      <c r="N956" s="86">
        <v>-533860</v>
      </c>
      <c r="O956" s="101">
        <f t="shared" si="34"/>
        <v>-549653.07692307688</v>
      </c>
    </row>
    <row r="957" spans="1:15" x14ac:dyDescent="0.2">
      <c r="A957" s="87" t="s">
        <v>1111</v>
      </c>
      <c r="B957" s="86">
        <v>0</v>
      </c>
      <c r="C957" s="86">
        <v>0</v>
      </c>
      <c r="D957" s="86">
        <v>0</v>
      </c>
      <c r="E957" s="86">
        <v>0</v>
      </c>
      <c r="F957" s="86">
        <v>0</v>
      </c>
      <c r="G957" s="86">
        <v>0</v>
      </c>
      <c r="H957" s="86">
        <v>0</v>
      </c>
      <c r="I957" s="86">
        <v>0</v>
      </c>
      <c r="J957" s="86">
        <v>0</v>
      </c>
      <c r="K957" s="86">
        <v>0</v>
      </c>
      <c r="L957" s="86">
        <v>0</v>
      </c>
      <c r="M957" s="86">
        <v>0</v>
      </c>
      <c r="N957" s="86">
        <v>0</v>
      </c>
      <c r="O957" s="101">
        <f t="shared" si="34"/>
        <v>0</v>
      </c>
    </row>
    <row r="958" spans="1:15" x14ac:dyDescent="0.2">
      <c r="A958" s="87" t="s">
        <v>1112</v>
      </c>
      <c r="B958" s="86">
        <v>0</v>
      </c>
      <c r="C958" s="86">
        <v>0</v>
      </c>
      <c r="D958" s="86">
        <v>0</v>
      </c>
      <c r="E958" s="86">
        <v>0</v>
      </c>
      <c r="F958" s="86">
        <v>0</v>
      </c>
      <c r="G958" s="86">
        <v>0</v>
      </c>
      <c r="H958" s="86">
        <v>0</v>
      </c>
      <c r="I958" s="86">
        <v>0</v>
      </c>
      <c r="J958" s="86">
        <v>0</v>
      </c>
      <c r="K958" s="86">
        <v>0</v>
      </c>
      <c r="L958" s="86">
        <v>0</v>
      </c>
      <c r="M958" s="86">
        <v>0</v>
      </c>
      <c r="N958" s="86">
        <v>0</v>
      </c>
      <c r="O958" s="101">
        <f t="shared" si="34"/>
        <v>0</v>
      </c>
    </row>
    <row r="959" spans="1:15" x14ac:dyDescent="0.2">
      <c r="A959" s="87" t="s">
        <v>1113</v>
      </c>
      <c r="B959" s="86">
        <v>0</v>
      </c>
      <c r="C959" s="86">
        <v>0</v>
      </c>
      <c r="D959" s="86">
        <v>0</v>
      </c>
      <c r="E959" s="86">
        <v>0</v>
      </c>
      <c r="F959" s="86">
        <v>0</v>
      </c>
      <c r="G959" s="86">
        <v>0</v>
      </c>
      <c r="H959" s="86">
        <v>0</v>
      </c>
      <c r="I959" s="86">
        <v>0</v>
      </c>
      <c r="J959" s="86">
        <v>0</v>
      </c>
      <c r="K959" s="86">
        <v>0</v>
      </c>
      <c r="L959" s="86">
        <v>0</v>
      </c>
      <c r="M959" s="86">
        <v>0</v>
      </c>
      <c r="N959" s="86">
        <v>0</v>
      </c>
      <c r="O959" s="101">
        <f t="shared" si="34"/>
        <v>0</v>
      </c>
    </row>
    <row r="960" spans="1:15" x14ac:dyDescent="0.2">
      <c r="A960" s="87" t="s">
        <v>1114</v>
      </c>
      <c r="B960" s="86">
        <v>0</v>
      </c>
      <c r="C960" s="86">
        <v>0</v>
      </c>
      <c r="D960" s="86">
        <v>0</v>
      </c>
      <c r="E960" s="86">
        <v>0</v>
      </c>
      <c r="F960" s="86">
        <v>0</v>
      </c>
      <c r="G960" s="86">
        <v>0</v>
      </c>
      <c r="H960" s="86">
        <v>0</v>
      </c>
      <c r="I960" s="86">
        <v>0</v>
      </c>
      <c r="J960" s="86">
        <v>0</v>
      </c>
      <c r="K960" s="86">
        <v>0</v>
      </c>
      <c r="L960" s="86">
        <v>0</v>
      </c>
      <c r="M960" s="86">
        <v>0</v>
      </c>
      <c r="N960" s="86">
        <v>0</v>
      </c>
      <c r="O960" s="101">
        <f t="shared" si="34"/>
        <v>0</v>
      </c>
    </row>
    <row r="961" spans="1:16" x14ac:dyDescent="0.2">
      <c r="A961" s="87" t="s">
        <v>1115</v>
      </c>
      <c r="B961" s="86">
        <v>-706017.97</v>
      </c>
      <c r="C961" s="86">
        <v>-743100.51</v>
      </c>
      <c r="D961" s="86">
        <v>-743100.51</v>
      </c>
      <c r="E961" s="86">
        <v>-652560.88</v>
      </c>
      <c r="F961" s="86">
        <v>-577838.82999999996</v>
      </c>
      <c r="G961" s="86">
        <v>-548457.28</v>
      </c>
      <c r="H961" s="86">
        <v>-670987.6</v>
      </c>
      <c r="I961" s="86">
        <v>-667178.77</v>
      </c>
      <c r="J961" s="86">
        <v>-634182.25</v>
      </c>
      <c r="K961" s="86">
        <v>-589514.37</v>
      </c>
      <c r="L961" s="86">
        <v>-580434.84</v>
      </c>
      <c r="M961" s="86">
        <v>-581726.22</v>
      </c>
      <c r="N961" s="86">
        <v>-632953.39</v>
      </c>
      <c r="O961" s="101">
        <f t="shared" si="34"/>
        <v>-640619.49384615372</v>
      </c>
    </row>
    <row r="962" spans="1:16" x14ac:dyDescent="0.2">
      <c r="A962" s="87" t="s">
        <v>1116</v>
      </c>
      <c r="B962" s="86">
        <v>0</v>
      </c>
      <c r="C962" s="86">
        <v>0</v>
      </c>
      <c r="D962" s="86">
        <v>0</v>
      </c>
      <c r="E962" s="86">
        <v>0</v>
      </c>
      <c r="F962" s="86">
        <v>0</v>
      </c>
      <c r="G962" s="86">
        <v>0</v>
      </c>
      <c r="H962" s="86">
        <v>0</v>
      </c>
      <c r="I962" s="86">
        <v>0</v>
      </c>
      <c r="J962" s="86">
        <v>0</v>
      </c>
      <c r="K962" s="86">
        <v>0</v>
      </c>
      <c r="L962" s="86">
        <v>0</v>
      </c>
      <c r="M962" s="86">
        <v>0</v>
      </c>
      <c r="N962" s="86">
        <v>0</v>
      </c>
      <c r="O962" s="97">
        <f t="shared" si="34"/>
        <v>0</v>
      </c>
      <c r="P962" s="99"/>
    </row>
    <row r="963" spans="1:16" x14ac:dyDescent="0.2">
      <c r="A963" s="87" t="s">
        <v>1117</v>
      </c>
      <c r="B963" s="86">
        <v>-17005425.530000001</v>
      </c>
      <c r="C963" s="86">
        <v>-17006462.539999899</v>
      </c>
      <c r="D963" s="86">
        <v>-17007499.550000001</v>
      </c>
      <c r="E963" s="86">
        <v>-17008536.559999999</v>
      </c>
      <c r="F963" s="86">
        <v>-17009573.57</v>
      </c>
      <c r="G963" s="86">
        <v>-17010610.579999998</v>
      </c>
      <c r="H963" s="86">
        <v>-17011647.59</v>
      </c>
      <c r="I963" s="86">
        <v>-17012684.599999901</v>
      </c>
      <c r="J963" s="86">
        <v>-252825.61</v>
      </c>
      <c r="K963" s="86">
        <v>-253862.61999999901</v>
      </c>
      <c r="L963" s="86">
        <v>-254899.62999999899</v>
      </c>
      <c r="M963" s="86">
        <v>-255936.639999999</v>
      </c>
      <c r="N963" s="86">
        <v>-256973.65</v>
      </c>
    </row>
    <row r="964" spans="1:16" x14ac:dyDescent="0.2">
      <c r="A964" s="87" t="s">
        <v>1118</v>
      </c>
      <c r="B964" s="86">
        <v>0</v>
      </c>
      <c r="C964" s="86">
        <v>0</v>
      </c>
      <c r="D964" s="86">
        <v>0</v>
      </c>
      <c r="E964" s="86">
        <v>0</v>
      </c>
      <c r="F964" s="86">
        <v>0</v>
      </c>
      <c r="G964" s="86">
        <v>0</v>
      </c>
      <c r="H964" s="86">
        <v>0</v>
      </c>
      <c r="I964" s="86">
        <v>0</v>
      </c>
      <c r="J964" s="86">
        <v>0</v>
      </c>
      <c r="K964" s="86">
        <v>0</v>
      </c>
      <c r="L964" s="86">
        <v>0</v>
      </c>
      <c r="M964" s="86">
        <v>0</v>
      </c>
      <c r="N964" s="86">
        <v>0</v>
      </c>
    </row>
    <row r="965" spans="1:16" x14ac:dyDescent="0.2">
      <c r="A965" s="87" t="s">
        <v>1119</v>
      </c>
      <c r="B965" s="86">
        <v>385.94</v>
      </c>
      <c r="C965" s="86">
        <v>385.94</v>
      </c>
      <c r="D965" s="86">
        <v>385.94</v>
      </c>
      <c r="E965" s="86">
        <v>385.94</v>
      </c>
      <c r="F965" s="86">
        <v>385.94</v>
      </c>
      <c r="G965" s="86">
        <v>385.94</v>
      </c>
      <c r="H965" s="86">
        <v>385.94</v>
      </c>
      <c r="I965" s="86">
        <v>385.94</v>
      </c>
      <c r="J965" s="86">
        <v>385.94</v>
      </c>
      <c r="K965" s="86">
        <v>385.94</v>
      </c>
      <c r="L965" s="86">
        <v>385.94</v>
      </c>
      <c r="M965" s="86">
        <v>385.94</v>
      </c>
      <c r="N965" s="86">
        <v>385.94</v>
      </c>
      <c r="O965" s="101">
        <f t="shared" ref="O965:O983" si="35">AVERAGE(B965:N965)</f>
        <v>385.93999999999994</v>
      </c>
    </row>
    <row r="966" spans="1:16" x14ac:dyDescent="0.2">
      <c r="A966" s="87" t="s">
        <v>1120</v>
      </c>
      <c r="B966" s="86">
        <v>0</v>
      </c>
      <c r="C966" s="86">
        <v>0</v>
      </c>
      <c r="D966" s="86">
        <v>0</v>
      </c>
      <c r="E966" s="86">
        <v>0</v>
      </c>
      <c r="F966" s="86">
        <v>0</v>
      </c>
      <c r="G966" s="86">
        <v>0</v>
      </c>
      <c r="H966" s="86">
        <v>0</v>
      </c>
      <c r="I966" s="86">
        <v>0</v>
      </c>
      <c r="J966" s="86">
        <v>0</v>
      </c>
      <c r="K966" s="86">
        <v>0</v>
      </c>
      <c r="L966" s="86">
        <v>0</v>
      </c>
      <c r="M966" s="86">
        <v>0</v>
      </c>
      <c r="N966" s="86">
        <v>0</v>
      </c>
      <c r="O966" s="101">
        <f t="shared" si="35"/>
        <v>0</v>
      </c>
    </row>
    <row r="967" spans="1:16" x14ac:dyDescent="0.2">
      <c r="A967" s="87" t="s">
        <v>1121</v>
      </c>
      <c r="B967" s="86">
        <v>-38299932.969999999</v>
      </c>
      <c r="C967" s="86">
        <v>-40227389.259999998</v>
      </c>
      <c r="D967" s="86">
        <v>-42288976.840000004</v>
      </c>
      <c r="E967" s="86">
        <v>-6469254.21</v>
      </c>
      <c r="F967" s="86">
        <v>-8600180.4199999999</v>
      </c>
      <c r="G967" s="86">
        <v>-10684280.35</v>
      </c>
      <c r="H967" s="86">
        <v>-12776386.939999999</v>
      </c>
      <c r="I967" s="86">
        <v>-15140240.130000001</v>
      </c>
      <c r="J967" s="86">
        <v>-17287088.109999999</v>
      </c>
      <c r="K967" s="86">
        <v>-19455693.530000001</v>
      </c>
      <c r="L967" s="86">
        <v>-19890796.530000001</v>
      </c>
      <c r="M967" s="86">
        <v>-22607556.050000001</v>
      </c>
      <c r="N967" s="86">
        <v>-30073063.440000001</v>
      </c>
      <c r="O967" s="101">
        <f t="shared" si="35"/>
        <v>-21830833.752307691</v>
      </c>
    </row>
    <row r="968" spans="1:16" x14ac:dyDescent="0.2">
      <c r="A968" s="87" t="s">
        <v>1122</v>
      </c>
      <c r="B968" s="86">
        <v>0</v>
      </c>
      <c r="C968" s="86">
        <v>0</v>
      </c>
      <c r="D968" s="86">
        <v>0</v>
      </c>
      <c r="E968" s="86">
        <v>0</v>
      </c>
      <c r="F968" s="86">
        <v>0</v>
      </c>
      <c r="G968" s="86">
        <v>0</v>
      </c>
      <c r="H968" s="86">
        <v>0</v>
      </c>
      <c r="I968" s="86">
        <v>0</v>
      </c>
      <c r="J968" s="86">
        <v>0</v>
      </c>
      <c r="K968" s="86">
        <v>0</v>
      </c>
      <c r="L968" s="86">
        <v>0</v>
      </c>
      <c r="M968" s="86">
        <v>0</v>
      </c>
      <c r="N968" s="86">
        <v>0</v>
      </c>
      <c r="O968" s="101">
        <f t="shared" si="35"/>
        <v>0</v>
      </c>
    </row>
    <row r="969" spans="1:16" x14ac:dyDescent="0.2">
      <c r="A969" s="87" t="s">
        <v>1123</v>
      </c>
      <c r="B969" s="86">
        <v>0</v>
      </c>
      <c r="C969" s="86">
        <v>0</v>
      </c>
      <c r="D969" s="86">
        <v>0</v>
      </c>
      <c r="E969" s="86">
        <v>0</v>
      </c>
      <c r="F969" s="86">
        <v>0</v>
      </c>
      <c r="G969" s="86">
        <v>0</v>
      </c>
      <c r="H969" s="86">
        <v>0</v>
      </c>
      <c r="I969" s="86">
        <v>0</v>
      </c>
      <c r="J969" s="86">
        <v>0</v>
      </c>
      <c r="K969" s="86">
        <v>0</v>
      </c>
      <c r="L969" s="86">
        <v>0</v>
      </c>
      <c r="M969" s="86">
        <v>0</v>
      </c>
      <c r="N969" s="86">
        <v>0</v>
      </c>
      <c r="O969" s="101">
        <f t="shared" si="35"/>
        <v>0</v>
      </c>
    </row>
    <row r="970" spans="1:16" x14ac:dyDescent="0.2">
      <c r="A970" s="87" t="s">
        <v>1124</v>
      </c>
      <c r="B970" s="86">
        <v>-34228705.799999997</v>
      </c>
      <c r="C970" s="86">
        <v>-34188312.859999999</v>
      </c>
      <c r="D970" s="86">
        <v>-34160550.799999997</v>
      </c>
      <c r="E970" s="86">
        <v>-34102971.700000003</v>
      </c>
      <c r="F970" s="86">
        <v>-34048187.68</v>
      </c>
      <c r="G970" s="86">
        <v>-34029622.509999998</v>
      </c>
      <c r="H970" s="86">
        <v>-33996016.710000001</v>
      </c>
      <c r="I970" s="86">
        <v>-33981475.859999999</v>
      </c>
      <c r="J970" s="86">
        <v>-33944367.549999997</v>
      </c>
      <c r="K970" s="86">
        <v>-33919842.850000001</v>
      </c>
      <c r="L970" s="86">
        <v>-33873263.359999999</v>
      </c>
      <c r="M970" s="86">
        <v>-33867854.609999999</v>
      </c>
      <c r="N970" s="86">
        <v>-35370601.189999998</v>
      </c>
      <c r="O970" s="101">
        <f t="shared" si="35"/>
        <v>-34131674.883076929</v>
      </c>
    </row>
    <row r="971" spans="1:16" x14ac:dyDescent="0.2">
      <c r="A971" s="87" t="s">
        <v>1125</v>
      </c>
      <c r="B971" s="86">
        <v>-5707003.7599999998</v>
      </c>
      <c r="C971" s="86">
        <v>-5707003.7599999998</v>
      </c>
      <c r="D971" s="86">
        <v>-5707003.7599999998</v>
      </c>
      <c r="E971" s="86">
        <v>-5707003.7599999998</v>
      </c>
      <c r="F971" s="86">
        <v>-5707003.7599999998</v>
      </c>
      <c r="G971" s="86">
        <v>-5707003.7599999998</v>
      </c>
      <c r="H971" s="86">
        <v>-5707003.7599999998</v>
      </c>
      <c r="I971" s="86">
        <v>-5707003.7599999998</v>
      </c>
      <c r="J971" s="86">
        <v>-5707003.7599999998</v>
      </c>
      <c r="K971" s="86">
        <v>-5707003.7599999998</v>
      </c>
      <c r="L971" s="86">
        <v>-5707415.6500000004</v>
      </c>
      <c r="M971" s="86">
        <v>-5707415.6500000004</v>
      </c>
      <c r="N971" s="86">
        <v>-5707415.6500000004</v>
      </c>
      <c r="O971" s="101">
        <f t="shared" si="35"/>
        <v>-5707098.8115384616</v>
      </c>
    </row>
    <row r="972" spans="1:16" x14ac:dyDescent="0.2">
      <c r="A972" s="87" t="s">
        <v>1126</v>
      </c>
      <c r="B972" s="86">
        <v>0</v>
      </c>
      <c r="C972" s="86">
        <v>0</v>
      </c>
      <c r="D972" s="86">
        <v>0</v>
      </c>
      <c r="E972" s="86">
        <v>0</v>
      </c>
      <c r="F972" s="86">
        <v>0</v>
      </c>
      <c r="G972" s="86">
        <v>0</v>
      </c>
      <c r="H972" s="86">
        <v>0</v>
      </c>
      <c r="I972" s="86">
        <v>0</v>
      </c>
      <c r="J972" s="86">
        <v>0</v>
      </c>
      <c r="K972" s="86">
        <v>0</v>
      </c>
      <c r="L972" s="86">
        <v>0</v>
      </c>
      <c r="M972" s="86">
        <v>0</v>
      </c>
      <c r="N972" s="86">
        <v>0</v>
      </c>
      <c r="O972" s="101">
        <f t="shared" si="35"/>
        <v>0</v>
      </c>
    </row>
    <row r="973" spans="1:16" x14ac:dyDescent="0.2">
      <c r="A973" s="87" t="s">
        <v>1127</v>
      </c>
      <c r="B973" s="86">
        <v>0</v>
      </c>
      <c r="C973" s="86">
        <v>0</v>
      </c>
      <c r="D973" s="86">
        <v>0</v>
      </c>
      <c r="E973" s="86">
        <v>0</v>
      </c>
      <c r="F973" s="86">
        <v>0</v>
      </c>
      <c r="G973" s="86">
        <v>0</v>
      </c>
      <c r="H973" s="86">
        <v>0</v>
      </c>
      <c r="I973" s="86">
        <v>0</v>
      </c>
      <c r="J973" s="86">
        <v>0</v>
      </c>
      <c r="K973" s="86">
        <v>0</v>
      </c>
      <c r="L973" s="86">
        <v>0</v>
      </c>
      <c r="M973" s="86">
        <v>0</v>
      </c>
      <c r="N973" s="86">
        <v>0</v>
      </c>
      <c r="O973" s="101">
        <f t="shared" si="35"/>
        <v>0</v>
      </c>
    </row>
    <row r="974" spans="1:16" x14ac:dyDescent="0.2">
      <c r="A974" s="87" t="s">
        <v>1128</v>
      </c>
      <c r="B974" s="86">
        <v>-2461324</v>
      </c>
      <c r="C974" s="86">
        <v>-2461324</v>
      </c>
      <c r="D974" s="86">
        <v>-2461324</v>
      </c>
      <c r="E974" s="86">
        <v>-2461324</v>
      </c>
      <c r="F974" s="86">
        <v>-2461324</v>
      </c>
      <c r="G974" s="86">
        <v>-2461324</v>
      </c>
      <c r="H974" s="86">
        <v>-2461324</v>
      </c>
      <c r="I974" s="86">
        <v>-2461324</v>
      </c>
      <c r="J974" s="86">
        <v>-2461324</v>
      </c>
      <c r="K974" s="86">
        <v>-2461324</v>
      </c>
      <c r="L974" s="86">
        <v>-2461324</v>
      </c>
      <c r="M974" s="86">
        <v>0</v>
      </c>
      <c r="N974" s="86">
        <v>0</v>
      </c>
      <c r="O974" s="101">
        <f t="shared" si="35"/>
        <v>-2082658.7692307692</v>
      </c>
    </row>
    <row r="975" spans="1:16" x14ac:dyDescent="0.2">
      <c r="A975" s="87" t="s">
        <v>1129</v>
      </c>
      <c r="B975" s="86">
        <v>274105.11</v>
      </c>
      <c r="C975" s="86">
        <v>289527.03999999998</v>
      </c>
      <c r="D975" s="86">
        <v>355153.35</v>
      </c>
      <c r="E975" s="86">
        <v>372638.67</v>
      </c>
      <c r="F975" s="86">
        <v>388053.18</v>
      </c>
      <c r="G975" s="86">
        <v>433063.65</v>
      </c>
      <c r="H975" s="86">
        <v>447975.74</v>
      </c>
      <c r="I975" s="86">
        <v>462891.54</v>
      </c>
      <c r="J975" s="86">
        <v>523959.09999999899</v>
      </c>
      <c r="K975" s="86">
        <v>538874.9</v>
      </c>
      <c r="L975" s="86">
        <v>553790.69999999995</v>
      </c>
      <c r="M975" s="86">
        <v>568706.5</v>
      </c>
      <c r="N975" s="86">
        <v>583622.30000000005</v>
      </c>
      <c r="O975" s="101">
        <f t="shared" si="35"/>
        <v>445566.29076923069</v>
      </c>
    </row>
    <row r="976" spans="1:16" x14ac:dyDescent="0.2">
      <c r="A976" s="87" t="s">
        <v>1130</v>
      </c>
      <c r="B976" s="86">
        <v>0</v>
      </c>
      <c r="C976" s="86">
        <v>0</v>
      </c>
      <c r="D976" s="86">
        <v>0</v>
      </c>
      <c r="E976" s="86">
        <v>0</v>
      </c>
      <c r="F976" s="86">
        <v>0</v>
      </c>
      <c r="G976" s="86">
        <v>0</v>
      </c>
      <c r="H976" s="86">
        <v>0</v>
      </c>
      <c r="I976" s="86">
        <v>0</v>
      </c>
      <c r="J976" s="86">
        <v>0</v>
      </c>
      <c r="K976" s="86">
        <v>0</v>
      </c>
      <c r="L976" s="86">
        <v>0</v>
      </c>
      <c r="M976" s="86">
        <v>0</v>
      </c>
      <c r="N976" s="86">
        <v>0</v>
      </c>
      <c r="O976" s="101">
        <f t="shared" si="35"/>
        <v>0</v>
      </c>
    </row>
    <row r="977" spans="1:16" x14ac:dyDescent="0.2">
      <c r="A977" s="87" t="s">
        <v>1131</v>
      </c>
      <c r="B977" s="86">
        <v>-363604</v>
      </c>
      <c r="C977" s="86">
        <v>-363604</v>
      </c>
      <c r="D977" s="86">
        <v>-363604</v>
      </c>
      <c r="E977" s="86">
        <v>-363604</v>
      </c>
      <c r="F977" s="86">
        <v>-363604</v>
      </c>
      <c r="G977" s="86">
        <v>-363604</v>
      </c>
      <c r="H977" s="86">
        <v>-363604</v>
      </c>
      <c r="I977" s="86">
        <v>-363604</v>
      </c>
      <c r="J977" s="86">
        <v>-363604</v>
      </c>
      <c r="K977" s="86">
        <v>-363604</v>
      </c>
      <c r="L977" s="86">
        <v>-363604</v>
      </c>
      <c r="M977" s="86">
        <v>0</v>
      </c>
      <c r="N977" s="86">
        <v>-490545</v>
      </c>
      <c r="O977" s="101">
        <f t="shared" si="35"/>
        <v>-345399.15384615387</v>
      </c>
    </row>
    <row r="978" spans="1:16" x14ac:dyDescent="0.2">
      <c r="A978" s="87" t="s">
        <v>1132</v>
      </c>
      <c r="B978" s="86">
        <v>-1914939</v>
      </c>
      <c r="C978" s="86">
        <v>-1914939</v>
      </c>
      <c r="D978" s="86">
        <v>-1914939</v>
      </c>
      <c r="E978" s="86">
        <v>-1914939</v>
      </c>
      <c r="F978" s="86">
        <v>-1914939</v>
      </c>
      <c r="G978" s="86">
        <v>-1914939</v>
      </c>
      <c r="H978" s="86">
        <v>-1914939</v>
      </c>
      <c r="I978" s="86">
        <v>-1914939</v>
      </c>
      <c r="J978" s="86">
        <v>-1914939</v>
      </c>
      <c r="K978" s="86">
        <v>-1914939</v>
      </c>
      <c r="L978" s="86">
        <v>-1914939</v>
      </c>
      <c r="M978" s="86">
        <v>0</v>
      </c>
      <c r="N978" s="86">
        <v>-1835644</v>
      </c>
      <c r="O978" s="101">
        <f t="shared" si="35"/>
        <v>-1761536.3846153845</v>
      </c>
    </row>
    <row r="979" spans="1:16" x14ac:dyDescent="0.2">
      <c r="A979" s="87" t="s">
        <v>1133</v>
      </c>
      <c r="B979" s="86">
        <v>0</v>
      </c>
      <c r="C979" s="86">
        <v>0</v>
      </c>
      <c r="D979" s="86">
        <v>0</v>
      </c>
      <c r="E979" s="86">
        <v>0</v>
      </c>
      <c r="F979" s="86">
        <v>0</v>
      </c>
      <c r="G979" s="86">
        <v>0</v>
      </c>
      <c r="H979" s="86">
        <v>0</v>
      </c>
      <c r="I979" s="86">
        <v>0</v>
      </c>
      <c r="J979" s="86">
        <v>0</v>
      </c>
      <c r="K979" s="86">
        <v>0</v>
      </c>
      <c r="L979" s="86">
        <v>0</v>
      </c>
      <c r="M979" s="86">
        <v>0</v>
      </c>
      <c r="N979" s="86">
        <v>0</v>
      </c>
      <c r="O979" s="101">
        <f t="shared" si="35"/>
        <v>0</v>
      </c>
    </row>
    <row r="980" spans="1:16" x14ac:dyDescent="0.2">
      <c r="A980" s="87" t="s">
        <v>1134</v>
      </c>
      <c r="B980" s="86">
        <v>0</v>
      </c>
      <c r="C980" s="86">
        <v>0</v>
      </c>
      <c r="D980" s="86">
        <v>0</v>
      </c>
      <c r="E980" s="86">
        <v>0</v>
      </c>
      <c r="F980" s="86">
        <v>0</v>
      </c>
      <c r="G980" s="86">
        <v>0</v>
      </c>
      <c r="H980" s="86">
        <v>0</v>
      </c>
      <c r="I980" s="86">
        <v>0</v>
      </c>
      <c r="J980" s="86">
        <v>0</v>
      </c>
      <c r="K980" s="86">
        <v>0</v>
      </c>
      <c r="L980" s="86">
        <v>0</v>
      </c>
      <c r="M980" s="86">
        <v>0</v>
      </c>
      <c r="N980" s="86">
        <v>0</v>
      </c>
      <c r="O980" s="101">
        <f t="shared" si="35"/>
        <v>0</v>
      </c>
    </row>
    <row r="981" spans="1:16" x14ac:dyDescent="0.2">
      <c r="A981" s="87" t="s">
        <v>1135</v>
      </c>
      <c r="B981" s="86">
        <v>-463788</v>
      </c>
      <c r="C981" s="86">
        <v>-463788</v>
      </c>
      <c r="D981" s="86">
        <v>-463788</v>
      </c>
      <c r="E981" s="86">
        <v>-463788</v>
      </c>
      <c r="F981" s="86">
        <v>-463788</v>
      </c>
      <c r="G981" s="86">
        <v>-463788</v>
      </c>
      <c r="H981" s="86">
        <v>-463788</v>
      </c>
      <c r="I981" s="86">
        <v>-463788</v>
      </c>
      <c r="J981" s="86">
        <v>-463788</v>
      </c>
      <c r="K981" s="86">
        <v>-463788</v>
      </c>
      <c r="L981" s="86">
        <v>-463788</v>
      </c>
      <c r="M981" s="86">
        <v>0</v>
      </c>
      <c r="N981" s="86">
        <v>-2876004</v>
      </c>
      <c r="O981" s="101">
        <f t="shared" si="35"/>
        <v>-613667.07692307688</v>
      </c>
    </row>
    <row r="982" spans="1:16" x14ac:dyDescent="0.2">
      <c r="A982" s="87" t="s">
        <v>1136</v>
      </c>
      <c r="B982" s="86">
        <v>-720974</v>
      </c>
      <c r="C982" s="86">
        <v>-933421</v>
      </c>
      <c r="D982" s="86">
        <v>-933421</v>
      </c>
      <c r="E982" s="86">
        <v>-933421</v>
      </c>
      <c r="F982" s="86">
        <v>-933421</v>
      </c>
      <c r="G982" s="86">
        <v>-933421</v>
      </c>
      <c r="H982" s="86">
        <v>-933421</v>
      </c>
      <c r="I982" s="86">
        <v>-933421</v>
      </c>
      <c r="J982" s="86">
        <v>-933421</v>
      </c>
      <c r="K982" s="86">
        <v>-933421</v>
      </c>
      <c r="L982" s="86">
        <v>-933421</v>
      </c>
      <c r="M982" s="86">
        <v>-933421</v>
      </c>
      <c r="N982" s="86">
        <v>-960771</v>
      </c>
      <c r="O982" s="101">
        <f t="shared" si="35"/>
        <v>-919182.76923076925</v>
      </c>
    </row>
    <row r="983" spans="1:16" x14ac:dyDescent="0.2">
      <c r="A983" s="102" t="s">
        <v>1137</v>
      </c>
      <c r="B983" s="103">
        <f t="shared" ref="B983:N983" si="36">SUM(B940:B982)</f>
        <v>-120691128.19000001</v>
      </c>
      <c r="C983" s="103">
        <f t="shared" si="36"/>
        <v>-121681950.1999999</v>
      </c>
      <c r="D983" s="103">
        <f t="shared" si="36"/>
        <v>-138787363.03</v>
      </c>
      <c r="E983" s="103">
        <f t="shared" si="36"/>
        <v>-106328781.61000001</v>
      </c>
      <c r="F983" s="103">
        <f t="shared" si="36"/>
        <v>-106862232.11</v>
      </c>
      <c r="G983" s="103">
        <f t="shared" si="36"/>
        <v>-109581864.10000001</v>
      </c>
      <c r="H983" s="103">
        <f t="shared" si="36"/>
        <v>-117465025.55000001</v>
      </c>
      <c r="I983" s="103">
        <f t="shared" si="36"/>
        <v>-119775192.16999988</v>
      </c>
      <c r="J983" s="103">
        <f t="shared" si="36"/>
        <v>-104098607.56999999</v>
      </c>
      <c r="K983" s="103">
        <f t="shared" si="36"/>
        <v>-101818004.47</v>
      </c>
      <c r="L983" s="103">
        <f t="shared" si="36"/>
        <v>-88362856.140000001</v>
      </c>
      <c r="M983" s="103">
        <f t="shared" si="36"/>
        <v>-84922402.300000012</v>
      </c>
      <c r="N983" s="103">
        <f t="shared" si="36"/>
        <v>-101163392.32000001</v>
      </c>
      <c r="O983" s="98">
        <f t="shared" si="35"/>
        <v>-109349138.44307691</v>
      </c>
      <c r="P983" s="105" t="str">
        <f>MID($A983,11,3)</f>
        <v>242</v>
      </c>
    </row>
    <row r="984" spans="1:16" x14ac:dyDescent="0.2">
      <c r="A984" s="87" t="s">
        <v>1138</v>
      </c>
      <c r="O984" s="101"/>
    </row>
    <row r="985" spans="1:16" x14ac:dyDescent="0.2">
      <c r="A985" s="85" t="s">
        <v>1139</v>
      </c>
      <c r="O985" s="101"/>
    </row>
    <row r="986" spans="1:16" x14ac:dyDescent="0.2">
      <c r="A986" s="87" t="s">
        <v>1140</v>
      </c>
      <c r="B986" s="86">
        <v>-20499453.34</v>
      </c>
      <c r="C986" s="86">
        <v>-20633322.699999999</v>
      </c>
      <c r="D986" s="86">
        <v>-20768137.960000001</v>
      </c>
      <c r="E986" s="86">
        <v>-20903905.859999999</v>
      </c>
      <c r="F986" s="86">
        <v>-21040633.09</v>
      </c>
      <c r="G986" s="86">
        <v>-21178326.510000002</v>
      </c>
      <c r="H986" s="86">
        <v>-21316992.960000001</v>
      </c>
      <c r="I986" s="86">
        <v>-21456639.329999998</v>
      </c>
      <c r="J986" s="86">
        <v>-21597272.59</v>
      </c>
      <c r="K986" s="86">
        <v>-21738899.699999999</v>
      </c>
      <c r="L986" s="86">
        <v>-21881527.75</v>
      </c>
      <c r="M986" s="86">
        <v>-22025163.829999998</v>
      </c>
      <c r="N986" s="86">
        <v>-22169815.09</v>
      </c>
      <c r="O986" s="101">
        <f>AVERAGE(B986:N986)</f>
        <v>-21323853.131538458</v>
      </c>
    </row>
    <row r="987" spans="1:16" x14ac:dyDescent="0.2">
      <c r="A987" s="87" t="s">
        <v>1141</v>
      </c>
      <c r="B987" s="86">
        <v>0</v>
      </c>
      <c r="C987" s="86">
        <v>0</v>
      </c>
      <c r="D987" s="86">
        <v>0</v>
      </c>
      <c r="E987" s="86">
        <v>0</v>
      </c>
      <c r="F987" s="86">
        <v>0</v>
      </c>
      <c r="G987" s="86">
        <v>0</v>
      </c>
      <c r="H987" s="86">
        <v>0</v>
      </c>
      <c r="I987" s="86">
        <v>0</v>
      </c>
      <c r="J987" s="86">
        <v>0</v>
      </c>
      <c r="K987" s="86">
        <v>0</v>
      </c>
      <c r="L987" s="86">
        <v>0</v>
      </c>
      <c r="M987" s="86">
        <v>0</v>
      </c>
      <c r="N987" s="86">
        <v>0</v>
      </c>
      <c r="O987" s="101">
        <f>AVERAGE(B987:N987)</f>
        <v>0</v>
      </c>
    </row>
    <row r="988" spans="1:16" x14ac:dyDescent="0.2">
      <c r="A988" s="87" t="s">
        <v>1142</v>
      </c>
      <c r="B988" s="86">
        <v>0</v>
      </c>
      <c r="C988" s="86">
        <v>0</v>
      </c>
      <c r="D988" s="86">
        <v>0</v>
      </c>
      <c r="E988" s="86">
        <v>0</v>
      </c>
      <c r="F988" s="86">
        <v>0</v>
      </c>
      <c r="G988" s="86">
        <v>0</v>
      </c>
      <c r="H988" s="86">
        <v>0</v>
      </c>
      <c r="I988" s="86">
        <v>0</v>
      </c>
      <c r="J988" s="86">
        <v>0</v>
      </c>
      <c r="K988" s="86">
        <v>0</v>
      </c>
      <c r="L988" s="86">
        <v>0</v>
      </c>
      <c r="M988" s="86">
        <v>0</v>
      </c>
      <c r="N988" s="86">
        <v>0</v>
      </c>
      <c r="O988" s="101">
        <f>AVERAGE(B988:N988)</f>
        <v>0</v>
      </c>
    </row>
    <row r="989" spans="1:16" x14ac:dyDescent="0.2">
      <c r="A989" s="87" t="s">
        <v>1143</v>
      </c>
      <c r="B989" s="86">
        <v>-43879507.219999999</v>
      </c>
      <c r="C989" s="86">
        <v>-44004194.529999897</v>
      </c>
      <c r="D989" s="86">
        <v>-44142364.130000003</v>
      </c>
      <c r="E989" s="86">
        <v>-44280970.25</v>
      </c>
      <c r="F989" s="86">
        <v>-44420010.369999997</v>
      </c>
      <c r="G989" s="86">
        <v>-44556953.490000002</v>
      </c>
      <c r="H989" s="86">
        <v>-44694326.049999997</v>
      </c>
      <c r="I989" s="86">
        <v>-44832131.209999897</v>
      </c>
      <c r="J989" s="86">
        <v>-44970370.380000003</v>
      </c>
      <c r="K989" s="86">
        <v>-45109041.950000003</v>
      </c>
      <c r="L989" s="86">
        <v>-45248152.079999998</v>
      </c>
      <c r="M989" s="86">
        <v>-45387698.259999998</v>
      </c>
      <c r="N989" s="86">
        <v>-45527682.789999999</v>
      </c>
      <c r="O989" s="101">
        <f>AVERAGE(B989:N989)</f>
        <v>-44696415.593076907</v>
      </c>
    </row>
    <row r="990" spans="1:16" x14ac:dyDescent="0.2">
      <c r="A990" s="102" t="s">
        <v>1144</v>
      </c>
      <c r="B990" s="103">
        <f t="shared" ref="B990:N990" si="37">SUM(B986:B989)</f>
        <v>-64378960.560000002</v>
      </c>
      <c r="C990" s="103">
        <f t="shared" si="37"/>
        <v>-64637517.2299999</v>
      </c>
      <c r="D990" s="103">
        <f t="shared" si="37"/>
        <v>-64910502.090000004</v>
      </c>
      <c r="E990" s="103">
        <f t="shared" si="37"/>
        <v>-65184876.109999999</v>
      </c>
      <c r="F990" s="103">
        <f t="shared" si="37"/>
        <v>-65460643.459999993</v>
      </c>
      <c r="G990" s="103">
        <f t="shared" si="37"/>
        <v>-65735280</v>
      </c>
      <c r="H990" s="103">
        <f t="shared" si="37"/>
        <v>-66011319.009999998</v>
      </c>
      <c r="I990" s="103">
        <f t="shared" si="37"/>
        <v>-66288770.539999895</v>
      </c>
      <c r="J990" s="103">
        <f t="shared" si="37"/>
        <v>-66567642.969999999</v>
      </c>
      <c r="K990" s="103">
        <f t="shared" si="37"/>
        <v>-66847941.650000006</v>
      </c>
      <c r="L990" s="103">
        <f t="shared" si="37"/>
        <v>-67129679.829999998</v>
      </c>
      <c r="M990" s="103">
        <f t="shared" si="37"/>
        <v>-67412862.090000004</v>
      </c>
      <c r="N990" s="103">
        <f t="shared" si="37"/>
        <v>-67697497.879999995</v>
      </c>
      <c r="O990" s="98">
        <f>AVERAGE(B990:N990)</f>
        <v>-66020268.724615373</v>
      </c>
      <c r="P990" s="105" t="str">
        <f>MID($A990,11,3)</f>
        <v>243</v>
      </c>
    </row>
    <row r="991" spans="1:16" x14ac:dyDescent="0.2">
      <c r="A991" s="87" t="s">
        <v>1145</v>
      </c>
      <c r="O991" s="101"/>
    </row>
    <row r="992" spans="1:16" x14ac:dyDescent="0.2">
      <c r="A992" s="85" t="s">
        <v>1146</v>
      </c>
      <c r="O992" s="101"/>
    </row>
    <row r="993" spans="1:16" x14ac:dyDescent="0.2">
      <c r="A993" s="87" t="s">
        <v>1147</v>
      </c>
      <c r="B993" s="86">
        <v>0</v>
      </c>
      <c r="C993" s="86">
        <v>0</v>
      </c>
      <c r="D993" s="86">
        <v>0</v>
      </c>
      <c r="E993" s="86">
        <v>0</v>
      </c>
      <c r="F993" s="86">
        <v>0</v>
      </c>
      <c r="G993" s="86">
        <v>0</v>
      </c>
      <c r="H993" s="86">
        <v>0</v>
      </c>
      <c r="I993" s="86">
        <v>0</v>
      </c>
      <c r="J993" s="86">
        <v>0</v>
      </c>
      <c r="K993" s="86">
        <v>0</v>
      </c>
      <c r="L993" s="86">
        <v>0</v>
      </c>
      <c r="M993" s="86">
        <v>0</v>
      </c>
      <c r="N993" s="86">
        <v>0</v>
      </c>
      <c r="O993" s="101">
        <f>AVERAGE(B993:N993)</f>
        <v>0</v>
      </c>
    </row>
    <row r="994" spans="1:16" x14ac:dyDescent="0.2">
      <c r="A994" s="87" t="s">
        <v>1148</v>
      </c>
      <c r="B994" s="86">
        <v>0</v>
      </c>
      <c r="C994" s="86">
        <v>0</v>
      </c>
      <c r="D994" s="86">
        <v>0</v>
      </c>
      <c r="E994" s="86">
        <v>0</v>
      </c>
      <c r="F994" s="86">
        <v>0</v>
      </c>
      <c r="G994" s="86">
        <v>0</v>
      </c>
      <c r="H994" s="86">
        <v>0</v>
      </c>
      <c r="I994" s="86">
        <v>0</v>
      </c>
      <c r="J994" s="86">
        <v>0</v>
      </c>
      <c r="K994" s="86">
        <v>0</v>
      </c>
      <c r="L994" s="86">
        <v>0</v>
      </c>
      <c r="M994" s="86">
        <v>0</v>
      </c>
      <c r="N994" s="86">
        <v>0</v>
      </c>
      <c r="O994" s="101">
        <f>AVERAGE(B994:N994)</f>
        <v>0</v>
      </c>
    </row>
    <row r="995" spans="1:16" x14ac:dyDescent="0.2">
      <c r="A995" s="87" t="s">
        <v>1149</v>
      </c>
      <c r="B995" s="86">
        <v>0</v>
      </c>
      <c r="C995" s="86">
        <v>0</v>
      </c>
      <c r="D995" s="86">
        <v>0</v>
      </c>
      <c r="E995" s="86">
        <v>0</v>
      </c>
      <c r="F995" s="86">
        <v>0</v>
      </c>
      <c r="G995" s="86">
        <v>0</v>
      </c>
      <c r="H995" s="86">
        <v>0</v>
      </c>
      <c r="I995" s="86">
        <v>0</v>
      </c>
      <c r="J995" s="86">
        <v>0</v>
      </c>
      <c r="K995" s="86">
        <v>0</v>
      </c>
      <c r="L995" s="86">
        <v>0</v>
      </c>
      <c r="M995" s="86">
        <v>0</v>
      </c>
      <c r="N995" s="86">
        <v>0</v>
      </c>
      <c r="O995" s="101">
        <f>AVERAGE(B995:N995)</f>
        <v>0</v>
      </c>
    </row>
    <row r="996" spans="1:16" x14ac:dyDescent="0.2">
      <c r="A996" s="87" t="s">
        <v>1150</v>
      </c>
      <c r="B996" s="86">
        <v>0</v>
      </c>
      <c r="C996" s="86">
        <v>0</v>
      </c>
      <c r="D996" s="86">
        <v>0</v>
      </c>
      <c r="E996" s="86">
        <v>0</v>
      </c>
      <c r="F996" s="86">
        <v>0</v>
      </c>
      <c r="G996" s="86">
        <v>0</v>
      </c>
      <c r="H996" s="86">
        <v>0</v>
      </c>
      <c r="I996" s="86">
        <v>0</v>
      </c>
      <c r="J996" s="86">
        <v>0</v>
      </c>
      <c r="K996" s="86">
        <v>0</v>
      </c>
      <c r="L996" s="86">
        <v>0</v>
      </c>
      <c r="M996" s="86">
        <v>0</v>
      </c>
      <c r="N996" s="86">
        <v>0</v>
      </c>
      <c r="O996" s="101">
        <f>AVERAGE(B996:N996)</f>
        <v>0</v>
      </c>
    </row>
    <row r="997" spans="1:16" x14ac:dyDescent="0.2">
      <c r="A997" s="106" t="s">
        <v>1151</v>
      </c>
      <c r="B997" s="107">
        <v>0</v>
      </c>
      <c r="C997" s="107">
        <v>0</v>
      </c>
      <c r="D997" s="107">
        <v>0</v>
      </c>
      <c r="E997" s="107">
        <v>0</v>
      </c>
      <c r="F997" s="107">
        <v>0</v>
      </c>
      <c r="G997" s="107">
        <v>0</v>
      </c>
      <c r="H997" s="107">
        <v>0</v>
      </c>
      <c r="I997" s="107">
        <v>0</v>
      </c>
      <c r="J997" s="107">
        <v>0</v>
      </c>
      <c r="K997" s="107">
        <v>0</v>
      </c>
      <c r="L997" s="107">
        <v>0</v>
      </c>
      <c r="M997" s="107">
        <v>0</v>
      </c>
      <c r="N997" s="107">
        <v>0</v>
      </c>
      <c r="O997" s="104">
        <f>AVERAGE(B997:N997)</f>
        <v>0</v>
      </c>
      <c r="P997" s="105">
        <v>244</v>
      </c>
    </row>
    <row r="998" spans="1:16" x14ac:dyDescent="0.2">
      <c r="A998" s="87" t="s">
        <v>1152</v>
      </c>
      <c r="O998" s="101"/>
    </row>
    <row r="999" spans="1:16" x14ac:dyDescent="0.2">
      <c r="A999" s="87" t="s">
        <v>1153</v>
      </c>
      <c r="P999" s="99" t="str">
        <f>MID($A999,11,3)</f>
        <v/>
      </c>
    </row>
    <row r="1000" spans="1:16" x14ac:dyDescent="0.2">
      <c r="A1000" s="85" t="s">
        <v>1154</v>
      </c>
    </row>
    <row r="1001" spans="1:16" x14ac:dyDescent="0.2">
      <c r="A1001" s="87" t="s">
        <v>1155</v>
      </c>
      <c r="B1001" s="86">
        <v>-14139393.439999999</v>
      </c>
      <c r="C1001" s="86">
        <v>-14139393.439999999</v>
      </c>
      <c r="D1001" s="86">
        <v>-14139393.439999999</v>
      </c>
      <c r="E1001" s="86">
        <v>0</v>
      </c>
      <c r="F1001" s="86">
        <v>0</v>
      </c>
      <c r="G1001" s="86">
        <v>0</v>
      </c>
      <c r="H1001" s="86">
        <v>-32585107.379999999</v>
      </c>
      <c r="I1001" s="86">
        <v>-32585107.379999999</v>
      </c>
      <c r="J1001" s="86">
        <v>-32585107.379999999</v>
      </c>
      <c r="K1001" s="86">
        <v>0</v>
      </c>
      <c r="L1001" s="86">
        <v>0</v>
      </c>
      <c r="M1001" s="86">
        <v>0</v>
      </c>
      <c r="N1001" s="86">
        <v>-18570146.829999998</v>
      </c>
    </row>
    <row r="1002" spans="1:16" x14ac:dyDescent="0.2">
      <c r="A1002" s="87" t="s">
        <v>1156</v>
      </c>
      <c r="B1002" s="86">
        <v>0</v>
      </c>
      <c r="C1002" s="86">
        <v>0</v>
      </c>
      <c r="D1002" s="86">
        <v>0</v>
      </c>
      <c r="E1002" s="86">
        <v>0</v>
      </c>
      <c r="F1002" s="86">
        <v>0</v>
      </c>
      <c r="G1002" s="86">
        <v>0</v>
      </c>
      <c r="H1002" s="86">
        <v>0</v>
      </c>
      <c r="I1002" s="86">
        <v>0</v>
      </c>
      <c r="J1002" s="86">
        <v>0</v>
      </c>
      <c r="K1002" s="86">
        <v>0</v>
      </c>
      <c r="L1002" s="86">
        <v>0</v>
      </c>
      <c r="M1002" s="86">
        <v>0</v>
      </c>
      <c r="N1002" s="86">
        <v>0</v>
      </c>
      <c r="O1002" s="101">
        <f>AVERAGE(B1002:N1002)</f>
        <v>0</v>
      </c>
    </row>
    <row r="1003" spans="1:16" x14ac:dyDescent="0.2">
      <c r="A1003" s="102" t="s">
        <v>1157</v>
      </c>
      <c r="B1003" s="103">
        <v>-14139393.439999999</v>
      </c>
      <c r="C1003" s="103">
        <v>-14139393.439999999</v>
      </c>
      <c r="D1003" s="103">
        <v>-14139393.439999999</v>
      </c>
      <c r="E1003" s="103">
        <v>0</v>
      </c>
      <c r="F1003" s="103">
        <v>0</v>
      </c>
      <c r="G1003" s="103">
        <v>0</v>
      </c>
      <c r="H1003" s="103">
        <v>-32585107.379999999</v>
      </c>
      <c r="I1003" s="103">
        <v>-32585107.379999999</v>
      </c>
      <c r="J1003" s="103">
        <v>-32585107.379999999</v>
      </c>
      <c r="K1003" s="103">
        <v>0</v>
      </c>
      <c r="L1003" s="103">
        <v>0</v>
      </c>
      <c r="M1003" s="103">
        <v>0</v>
      </c>
      <c r="N1003" s="103">
        <v>-18570146.829999998</v>
      </c>
      <c r="O1003" s="98">
        <f>AVERAGE(B1003:N1003)</f>
        <v>-12211049.945384618</v>
      </c>
      <c r="P1003" s="105" t="str">
        <f>MID($A1003,11,3)</f>
        <v>245</v>
      </c>
    </row>
    <row r="1004" spans="1:16" x14ac:dyDescent="0.2">
      <c r="A1004" s="87" t="s">
        <v>1158</v>
      </c>
    </row>
    <row r="1005" spans="1:16" x14ac:dyDescent="0.2">
      <c r="A1005" s="85" t="s">
        <v>1159</v>
      </c>
    </row>
    <row r="1006" spans="1:16" x14ac:dyDescent="0.2">
      <c r="A1006" s="87" t="s">
        <v>1160</v>
      </c>
      <c r="B1006" s="86">
        <v>-2314924.7799999998</v>
      </c>
      <c r="C1006" s="86">
        <v>7086403.7999999896</v>
      </c>
      <c r="D1006" s="86">
        <v>7086277.1899999902</v>
      </c>
      <c r="E1006" s="86">
        <v>7086066.5199999902</v>
      </c>
      <c r="F1006" s="86">
        <v>7085688.7899999898</v>
      </c>
      <c r="G1006" s="86">
        <v>7084785.3699999899</v>
      </c>
      <c r="H1006" s="86">
        <v>7083730.0599999903</v>
      </c>
      <c r="I1006" s="86">
        <v>7081728.1199999899</v>
      </c>
      <c r="J1006" s="86">
        <v>-20755736.379999999</v>
      </c>
      <c r="K1006" s="86">
        <v>-42757783.700000003</v>
      </c>
      <c r="L1006" s="86">
        <v>-38985886.770000003</v>
      </c>
      <c r="M1006" s="86">
        <v>-29712692.629999999</v>
      </c>
      <c r="N1006" s="86">
        <v>-26845470.379999999</v>
      </c>
      <c r="O1006" s="101">
        <f>AVERAGE(B1006:N1006)</f>
        <v>-8598293.4453846198</v>
      </c>
    </row>
    <row r="1007" spans="1:16" x14ac:dyDescent="0.2">
      <c r="A1007" s="87" t="s">
        <v>1161</v>
      </c>
      <c r="B1007" s="86">
        <v>0</v>
      </c>
      <c r="C1007" s="86">
        <v>0</v>
      </c>
      <c r="D1007" s="86">
        <v>0</v>
      </c>
      <c r="E1007" s="86">
        <v>0</v>
      </c>
      <c r="F1007" s="86">
        <v>0</v>
      </c>
      <c r="G1007" s="86">
        <v>0</v>
      </c>
      <c r="H1007" s="86">
        <v>0</v>
      </c>
      <c r="I1007" s="86">
        <v>0</v>
      </c>
      <c r="J1007" s="86">
        <v>0</v>
      </c>
      <c r="K1007" s="86">
        <v>0</v>
      </c>
      <c r="L1007" s="86">
        <v>0</v>
      </c>
      <c r="M1007" s="86">
        <v>0</v>
      </c>
      <c r="N1007" s="86">
        <v>0</v>
      </c>
      <c r="O1007" s="101">
        <f>AVERAGE(B1007:N1007)</f>
        <v>0</v>
      </c>
    </row>
    <row r="1008" spans="1:16" x14ac:dyDescent="0.2">
      <c r="A1008" s="87" t="s">
        <v>1162</v>
      </c>
      <c r="B1008" s="86">
        <v>0</v>
      </c>
      <c r="C1008" s="86">
        <v>0</v>
      </c>
      <c r="D1008" s="86">
        <v>0</v>
      </c>
      <c r="E1008" s="86">
        <v>-252065</v>
      </c>
      <c r="F1008" s="86">
        <v>-252065</v>
      </c>
      <c r="G1008" s="86">
        <v>-313647.57</v>
      </c>
      <c r="H1008" s="86">
        <v>-373930.67</v>
      </c>
      <c r="I1008" s="86">
        <v>-362483.81</v>
      </c>
      <c r="J1008" s="86">
        <v>-311576.59000000003</v>
      </c>
      <c r="K1008" s="86">
        <v>-301317.83</v>
      </c>
      <c r="L1008" s="86">
        <v>-301317.83</v>
      </c>
      <c r="M1008" s="86">
        <v>-301317.83</v>
      </c>
      <c r="N1008" s="86">
        <v>-301317.83</v>
      </c>
      <c r="O1008" s="101">
        <f>AVERAGE(B1008:N1008)</f>
        <v>-236233.84307692311</v>
      </c>
    </row>
    <row r="1009" spans="1:16" x14ac:dyDescent="0.2">
      <c r="A1009" s="87" t="s">
        <v>1163</v>
      </c>
      <c r="B1009" s="86">
        <v>-14229943.1</v>
      </c>
      <c r="C1009" s="86">
        <v>-14279336.73</v>
      </c>
      <c r="D1009" s="86">
        <v>-14538405.74</v>
      </c>
      <c r="E1009" s="86">
        <v>-14538405.74</v>
      </c>
      <c r="F1009" s="86">
        <v>-14538405.74</v>
      </c>
      <c r="G1009" s="86">
        <v>-15402497.57</v>
      </c>
      <c r="H1009" s="86">
        <v>-15401121.560000001</v>
      </c>
      <c r="I1009" s="86">
        <v>-15985027.869999999</v>
      </c>
      <c r="J1009" s="86">
        <v>-17018558.850000001</v>
      </c>
      <c r="K1009" s="86">
        <v>-17808084.760000002</v>
      </c>
      <c r="L1009" s="86">
        <v>-18554106.960000001</v>
      </c>
      <c r="M1009" s="86">
        <v>-19778136.440000001</v>
      </c>
      <c r="N1009" s="86">
        <v>-21358587.039999999</v>
      </c>
      <c r="O1009" s="101">
        <f>AVERAGE(B1009:N1009)</f>
        <v>-16417739.853846153</v>
      </c>
    </row>
    <row r="1010" spans="1:16" x14ac:dyDescent="0.2">
      <c r="A1010" s="102" t="s">
        <v>1164</v>
      </c>
      <c r="B1010" s="103">
        <f t="shared" ref="B1010:N1010" si="38">SUM(B1006:B1009)</f>
        <v>-16544867.879999999</v>
      </c>
      <c r="C1010" s="103">
        <f t="shared" si="38"/>
        <v>-7192932.9300000109</v>
      </c>
      <c r="D1010" s="103">
        <f t="shared" si="38"/>
        <v>-7452128.5500000101</v>
      </c>
      <c r="E1010" s="103">
        <f t="shared" si="38"/>
        <v>-7704404.22000001</v>
      </c>
      <c r="F1010" s="103">
        <f t="shared" si="38"/>
        <v>-7704781.9500000104</v>
      </c>
      <c r="G1010" s="103">
        <f t="shared" si="38"/>
        <v>-8631359.7700000107</v>
      </c>
      <c r="H1010" s="103">
        <f t="shared" si="38"/>
        <v>-8691322.1700000092</v>
      </c>
      <c r="I1010" s="103">
        <f t="shared" si="38"/>
        <v>-9265783.5600000098</v>
      </c>
      <c r="J1010" s="103">
        <f t="shared" si="38"/>
        <v>-38085871.82</v>
      </c>
      <c r="K1010" s="103">
        <f t="shared" si="38"/>
        <v>-60867186.290000007</v>
      </c>
      <c r="L1010" s="103">
        <f t="shared" si="38"/>
        <v>-57841311.560000002</v>
      </c>
      <c r="M1010" s="103">
        <f t="shared" si="38"/>
        <v>-49792146.899999999</v>
      </c>
      <c r="N1010" s="103">
        <f t="shared" si="38"/>
        <v>-48505375.25</v>
      </c>
      <c r="O1010" s="98">
        <f>AVERAGE(B1010:N1010)</f>
        <v>-25252267.142307695</v>
      </c>
      <c r="P1010" s="105" t="str">
        <f>MID($A1010,11,3)</f>
        <v>252</v>
      </c>
    </row>
    <row r="1011" spans="1:16" x14ac:dyDescent="0.2">
      <c r="A1011" s="87" t="s">
        <v>1165</v>
      </c>
      <c r="P1011" s="99" t="str">
        <f>MID($A1011,11,3)</f>
        <v/>
      </c>
    </row>
    <row r="1012" spans="1:16" x14ac:dyDescent="0.2">
      <c r="A1012" s="85" t="s">
        <v>1166</v>
      </c>
    </row>
    <row r="1013" spans="1:16" x14ac:dyDescent="0.2">
      <c r="A1013" s="87" t="s">
        <v>1167</v>
      </c>
      <c r="B1013" s="86">
        <v>0.02</v>
      </c>
      <c r="C1013" s="86">
        <v>-3109265.2</v>
      </c>
      <c r="D1013" s="86">
        <v>-2636304.9500000002</v>
      </c>
      <c r="E1013" s="86">
        <v>-2163344.7000000002</v>
      </c>
      <c r="F1013" s="86">
        <v>-1690384.45</v>
      </c>
      <c r="G1013" s="86">
        <v>-1217424.2</v>
      </c>
      <c r="H1013" s="86">
        <v>-744463.95</v>
      </c>
      <c r="I1013" s="86">
        <v>-2235564.6800000002</v>
      </c>
      <c r="J1013" s="86">
        <v>-1788451.76</v>
      </c>
      <c r="K1013" s="86">
        <v>-1341338.8400000001</v>
      </c>
      <c r="L1013" s="86">
        <v>-894225.92000000004</v>
      </c>
      <c r="M1013" s="86">
        <v>-447113</v>
      </c>
      <c r="N1013" s="86">
        <v>-0.08</v>
      </c>
    </row>
    <row r="1014" spans="1:16" x14ac:dyDescent="0.2">
      <c r="A1014" s="87" t="s">
        <v>1168</v>
      </c>
      <c r="B1014" s="86">
        <v>-25407538.850000001</v>
      </c>
      <c r="C1014" s="86">
        <v>-25407538.850000001</v>
      </c>
      <c r="D1014" s="86">
        <v>-26798356.710000001</v>
      </c>
      <c r="E1014" s="86">
        <v>-9662206.0999999996</v>
      </c>
      <c r="F1014" s="86">
        <v>-5136515.8699999899</v>
      </c>
      <c r="G1014" s="86">
        <v>-11423799.27</v>
      </c>
      <c r="H1014" s="86">
        <v>-10678205.890000001</v>
      </c>
      <c r="I1014" s="86">
        <v>-10678205.890000001</v>
      </c>
      <c r="J1014" s="86">
        <v>-10678205.890000001</v>
      </c>
      <c r="K1014" s="86">
        <v>-10147003.5</v>
      </c>
      <c r="L1014" s="86">
        <v>-10147003.5</v>
      </c>
      <c r="M1014" s="86">
        <v>-10147003.5</v>
      </c>
      <c r="N1014" s="86">
        <v>-10043833.539999999</v>
      </c>
      <c r="O1014" s="101">
        <f t="shared" ref="O1014:O1020" si="39">AVERAGE(B1014:N1014)</f>
        <v>-13565801.335384615</v>
      </c>
    </row>
    <row r="1015" spans="1:16" x14ac:dyDescent="0.2">
      <c r="A1015" s="87" t="s">
        <v>1169</v>
      </c>
      <c r="B1015" s="86">
        <v>0</v>
      </c>
      <c r="C1015" s="86">
        <v>0</v>
      </c>
      <c r="D1015" s="86">
        <v>0</v>
      </c>
      <c r="E1015" s="86">
        <v>0</v>
      </c>
      <c r="F1015" s="86">
        <v>0</v>
      </c>
      <c r="G1015" s="86">
        <v>0</v>
      </c>
      <c r="H1015" s="86">
        <v>0</v>
      </c>
      <c r="I1015" s="86">
        <v>0</v>
      </c>
      <c r="J1015" s="86">
        <v>0</v>
      </c>
      <c r="K1015" s="86">
        <v>0</v>
      </c>
      <c r="L1015" s="86">
        <v>0</v>
      </c>
      <c r="M1015" s="86">
        <v>0</v>
      </c>
      <c r="N1015" s="86">
        <v>0</v>
      </c>
      <c r="O1015" s="101">
        <f t="shared" si="39"/>
        <v>0</v>
      </c>
    </row>
    <row r="1016" spans="1:16" x14ac:dyDescent="0.2">
      <c r="A1016" s="87" t="s">
        <v>1170</v>
      </c>
      <c r="B1016" s="86">
        <v>0</v>
      </c>
      <c r="C1016" s="86">
        <v>0</v>
      </c>
      <c r="D1016" s="86">
        <v>0</v>
      </c>
      <c r="E1016" s="86">
        <v>0</v>
      </c>
      <c r="F1016" s="86">
        <v>0</v>
      </c>
      <c r="G1016" s="86">
        <v>0</v>
      </c>
      <c r="H1016" s="86">
        <v>0</v>
      </c>
      <c r="I1016" s="86">
        <v>0</v>
      </c>
      <c r="J1016" s="86">
        <v>0</v>
      </c>
      <c r="K1016" s="86">
        <v>0</v>
      </c>
      <c r="L1016" s="86">
        <v>0</v>
      </c>
      <c r="M1016" s="86">
        <v>0</v>
      </c>
      <c r="N1016" s="86">
        <v>0</v>
      </c>
      <c r="O1016" s="101">
        <f t="shared" si="39"/>
        <v>0</v>
      </c>
    </row>
    <row r="1017" spans="1:16" x14ac:dyDescent="0.2">
      <c r="A1017" s="87" t="s">
        <v>1171</v>
      </c>
      <c r="B1017" s="86">
        <v>0</v>
      </c>
      <c r="C1017" s="86">
        <v>0</v>
      </c>
      <c r="D1017" s="86">
        <v>0</v>
      </c>
      <c r="E1017" s="86">
        <v>0</v>
      </c>
      <c r="F1017" s="86">
        <v>0</v>
      </c>
      <c r="G1017" s="86">
        <v>0</v>
      </c>
      <c r="H1017" s="86">
        <v>0</v>
      </c>
      <c r="I1017" s="86">
        <v>0</v>
      </c>
      <c r="J1017" s="86">
        <v>0</v>
      </c>
      <c r="K1017" s="86">
        <v>0</v>
      </c>
      <c r="L1017" s="86">
        <v>0</v>
      </c>
      <c r="M1017" s="86">
        <v>0</v>
      </c>
      <c r="N1017" s="86">
        <v>0</v>
      </c>
      <c r="O1017" s="101">
        <f t="shared" si="39"/>
        <v>0</v>
      </c>
    </row>
    <row r="1018" spans="1:16" x14ac:dyDescent="0.2">
      <c r="A1018" s="87" t="s">
        <v>1172</v>
      </c>
      <c r="B1018" s="86">
        <v>0</v>
      </c>
      <c r="C1018" s="86">
        <v>0</v>
      </c>
      <c r="D1018" s="86">
        <v>0</v>
      </c>
      <c r="E1018" s="86">
        <v>0</v>
      </c>
      <c r="F1018" s="86">
        <v>0</v>
      </c>
      <c r="G1018" s="86">
        <v>0</v>
      </c>
      <c r="H1018" s="86">
        <v>0</v>
      </c>
      <c r="I1018" s="86">
        <v>0</v>
      </c>
      <c r="J1018" s="86">
        <v>0</v>
      </c>
      <c r="K1018" s="86">
        <v>0</v>
      </c>
      <c r="L1018" s="86">
        <v>0</v>
      </c>
      <c r="M1018" s="86">
        <v>0</v>
      </c>
      <c r="N1018" s="86">
        <v>0</v>
      </c>
      <c r="O1018" s="101">
        <f t="shared" si="39"/>
        <v>0</v>
      </c>
    </row>
    <row r="1019" spans="1:16" x14ac:dyDescent="0.2">
      <c r="A1019" s="87" t="s">
        <v>1173</v>
      </c>
      <c r="B1019" s="86">
        <v>0</v>
      </c>
      <c r="C1019" s="86">
        <v>0</v>
      </c>
      <c r="D1019" s="86">
        <v>0</v>
      </c>
      <c r="E1019" s="86">
        <v>0</v>
      </c>
      <c r="F1019" s="86">
        <v>0</v>
      </c>
      <c r="G1019" s="86">
        <v>0</v>
      </c>
      <c r="H1019" s="86">
        <v>0</v>
      </c>
      <c r="I1019" s="86">
        <v>0</v>
      </c>
      <c r="J1019" s="86">
        <v>0</v>
      </c>
      <c r="K1019" s="86">
        <v>0</v>
      </c>
      <c r="L1019" s="86">
        <v>0</v>
      </c>
      <c r="M1019" s="86">
        <v>0</v>
      </c>
      <c r="N1019" s="86">
        <v>0</v>
      </c>
      <c r="O1019" s="101">
        <f t="shared" si="39"/>
        <v>0</v>
      </c>
    </row>
    <row r="1020" spans="1:16" x14ac:dyDescent="0.2">
      <c r="A1020" s="87" t="s">
        <v>1174</v>
      </c>
      <c r="B1020" s="86">
        <v>-1133615.52</v>
      </c>
      <c r="C1020" s="86">
        <v>-1124354.1599999999</v>
      </c>
      <c r="D1020" s="86">
        <v>-1100350.43</v>
      </c>
      <c r="E1020" s="86">
        <v>-1091089.07</v>
      </c>
      <c r="F1020" s="86">
        <v>-1074381.45</v>
      </c>
      <c r="G1020" s="86">
        <v>-1130322.75</v>
      </c>
      <c r="H1020" s="86">
        <v>-1121251.1299999999</v>
      </c>
      <c r="I1020" s="86">
        <v>-1113050.1399999999</v>
      </c>
      <c r="J1020" s="86">
        <v>-1144061.25</v>
      </c>
      <c r="K1020" s="86">
        <v>-1134927.6199999901</v>
      </c>
      <c r="L1020" s="86">
        <v>-1125554.8600000001</v>
      </c>
      <c r="M1020" s="86">
        <v>-1092606.53</v>
      </c>
      <c r="N1020" s="86">
        <v>-1072539.76</v>
      </c>
      <c r="O1020" s="97">
        <f t="shared" si="39"/>
        <v>-1112161.8976923069</v>
      </c>
      <c r="P1020" s="99"/>
    </row>
    <row r="1021" spans="1:16" x14ac:dyDescent="0.2">
      <c r="A1021" s="87" t="s">
        <v>1175</v>
      </c>
      <c r="B1021" s="86">
        <v>-10211628</v>
      </c>
      <c r="C1021" s="86">
        <v>-10193813.02</v>
      </c>
      <c r="D1021" s="86">
        <v>-10188459.390000001</v>
      </c>
      <c r="E1021" s="86">
        <v>-10211628</v>
      </c>
      <c r="F1021" s="86">
        <v>-10191112.859999999</v>
      </c>
      <c r="G1021" s="86">
        <v>-10165690.4</v>
      </c>
      <c r="H1021" s="86">
        <v>-10151379</v>
      </c>
      <c r="I1021" s="86">
        <v>-10131785.140000001</v>
      </c>
      <c r="J1021" s="86">
        <v>-10111126.109999999</v>
      </c>
      <c r="K1021" s="86">
        <v>-10151379</v>
      </c>
      <c r="L1021" s="86">
        <v>-10134715.1</v>
      </c>
      <c r="M1021" s="86">
        <v>-9937172.7699999996</v>
      </c>
      <c r="N1021" s="86">
        <v>-10014222.6</v>
      </c>
    </row>
    <row r="1022" spans="1:16" x14ac:dyDescent="0.2">
      <c r="A1022" s="87" t="s">
        <v>1176</v>
      </c>
      <c r="B1022" s="86">
        <v>-12178407.15</v>
      </c>
      <c r="C1022" s="86">
        <v>-14103344.25</v>
      </c>
      <c r="D1022" s="86">
        <v>-16775921.1499999</v>
      </c>
      <c r="E1022" s="86">
        <v>-19342735.550000001</v>
      </c>
      <c r="F1022" s="86">
        <v>-20591468.009999901</v>
      </c>
      <c r="G1022" s="86">
        <v>-22291157.210000001</v>
      </c>
      <c r="H1022" s="86">
        <v>-21687578.98</v>
      </c>
      <c r="I1022" s="86">
        <v>-21725386.3199999</v>
      </c>
      <c r="J1022" s="86">
        <v>-21477393.48</v>
      </c>
      <c r="K1022" s="86">
        <v>-22130106.1599999</v>
      </c>
      <c r="L1022" s="86">
        <v>-21612179.289999999</v>
      </c>
      <c r="M1022" s="86">
        <v>-21137544.419999901</v>
      </c>
      <c r="N1022" s="86">
        <v>-21062129.989999998</v>
      </c>
    </row>
    <row r="1023" spans="1:16" x14ac:dyDescent="0.2">
      <c r="A1023" s="87" t="s">
        <v>1177</v>
      </c>
      <c r="B1023" s="86">
        <v>0</v>
      </c>
      <c r="C1023" s="86">
        <v>0</v>
      </c>
      <c r="D1023" s="86">
        <v>0</v>
      </c>
      <c r="E1023" s="86">
        <v>0</v>
      </c>
      <c r="F1023" s="86">
        <v>0</v>
      </c>
      <c r="G1023" s="86">
        <v>0</v>
      </c>
      <c r="H1023" s="86">
        <v>0</v>
      </c>
      <c r="I1023" s="86">
        <v>0</v>
      </c>
      <c r="J1023" s="86">
        <v>0</v>
      </c>
      <c r="K1023" s="86">
        <v>0</v>
      </c>
      <c r="L1023" s="86">
        <v>0</v>
      </c>
      <c r="M1023" s="86">
        <v>0</v>
      </c>
      <c r="N1023" s="86">
        <v>0</v>
      </c>
      <c r="O1023" s="101">
        <f t="shared" ref="O1023:O1030" si="40">AVERAGE(B1023:N1023)</f>
        <v>0</v>
      </c>
    </row>
    <row r="1024" spans="1:16" x14ac:dyDescent="0.2">
      <c r="A1024" s="87" t="s">
        <v>1178</v>
      </c>
      <c r="B1024" s="86">
        <v>0</v>
      </c>
      <c r="C1024" s="86">
        <v>0</v>
      </c>
      <c r="D1024" s="86">
        <v>0</v>
      </c>
      <c r="E1024" s="86">
        <v>0</v>
      </c>
      <c r="F1024" s="86">
        <v>0</v>
      </c>
      <c r="G1024" s="86">
        <v>0</v>
      </c>
      <c r="H1024" s="86">
        <v>0</v>
      </c>
      <c r="I1024" s="86">
        <v>0</v>
      </c>
      <c r="J1024" s="86">
        <v>0</v>
      </c>
      <c r="K1024" s="86">
        <v>0</v>
      </c>
      <c r="L1024" s="86">
        <v>0</v>
      </c>
      <c r="M1024" s="86">
        <v>0</v>
      </c>
      <c r="N1024" s="86">
        <v>0</v>
      </c>
      <c r="O1024" s="101">
        <f t="shared" si="40"/>
        <v>0</v>
      </c>
    </row>
    <row r="1025" spans="1:16" x14ac:dyDescent="0.2">
      <c r="A1025" s="87" t="s">
        <v>1179</v>
      </c>
      <c r="B1025" s="86">
        <v>33951712.850000001</v>
      </c>
      <c r="C1025" s="86">
        <v>0</v>
      </c>
      <c r="D1025" s="86">
        <v>0</v>
      </c>
      <c r="E1025" s="86">
        <v>0</v>
      </c>
      <c r="F1025" s="86">
        <v>0</v>
      </c>
      <c r="G1025" s="86">
        <v>0</v>
      </c>
      <c r="H1025" s="86">
        <v>0</v>
      </c>
      <c r="I1025" s="86">
        <v>0</v>
      </c>
      <c r="J1025" s="86">
        <v>0</v>
      </c>
      <c r="K1025" s="86">
        <v>0</v>
      </c>
      <c r="L1025" s="86">
        <v>0</v>
      </c>
      <c r="M1025" s="86">
        <v>0</v>
      </c>
      <c r="N1025" s="86">
        <v>0</v>
      </c>
      <c r="O1025" s="101">
        <f t="shared" si="40"/>
        <v>2611670.2192307692</v>
      </c>
    </row>
    <row r="1026" spans="1:16" x14ac:dyDescent="0.2">
      <c r="A1026" s="87" t="s">
        <v>1180</v>
      </c>
      <c r="B1026" s="86">
        <v>-33951712.850000001</v>
      </c>
      <c r="C1026" s="86">
        <v>0</v>
      </c>
      <c r="D1026" s="86">
        <v>0</v>
      </c>
      <c r="E1026" s="86">
        <v>0</v>
      </c>
      <c r="F1026" s="86">
        <v>0</v>
      </c>
      <c r="G1026" s="86">
        <v>0</v>
      </c>
      <c r="H1026" s="86">
        <v>0</v>
      </c>
      <c r="I1026" s="86">
        <v>0</v>
      </c>
      <c r="J1026" s="86">
        <v>0</v>
      </c>
      <c r="K1026" s="86">
        <v>0</v>
      </c>
      <c r="L1026" s="86">
        <v>0</v>
      </c>
      <c r="M1026" s="86">
        <v>0</v>
      </c>
      <c r="N1026" s="86">
        <v>0</v>
      </c>
      <c r="O1026" s="101">
        <f t="shared" si="40"/>
        <v>-2611670.2192307692</v>
      </c>
    </row>
    <row r="1027" spans="1:16" x14ac:dyDescent="0.2">
      <c r="A1027" s="87" t="s">
        <v>1181</v>
      </c>
      <c r="B1027" s="86">
        <v>-1864889</v>
      </c>
      <c r="C1027" s="86">
        <v>0</v>
      </c>
      <c r="D1027" s="86">
        <v>0</v>
      </c>
      <c r="E1027" s="86">
        <v>-1912391.73</v>
      </c>
      <c r="F1027" s="86">
        <v>0</v>
      </c>
      <c r="G1027" s="86">
        <v>0</v>
      </c>
      <c r="H1027" s="86">
        <v>-2621334.7799999998</v>
      </c>
      <c r="I1027" s="86">
        <v>0</v>
      </c>
      <c r="J1027" s="86">
        <v>0</v>
      </c>
      <c r="K1027" s="86">
        <v>-2759890.11</v>
      </c>
      <c r="L1027" s="86">
        <v>-1403367.5</v>
      </c>
      <c r="M1027" s="86">
        <v>0</v>
      </c>
      <c r="N1027" s="86">
        <v>-2180060.48</v>
      </c>
      <c r="O1027" s="101">
        <f t="shared" si="40"/>
        <v>-980148.73846153845</v>
      </c>
    </row>
    <row r="1028" spans="1:16" x14ac:dyDescent="0.2">
      <c r="A1028" s="87" t="s">
        <v>1182</v>
      </c>
      <c r="B1028" s="86">
        <v>-15764594.66</v>
      </c>
      <c r="C1028" s="86">
        <v>-7944136.2699999996</v>
      </c>
      <c r="D1028" s="86">
        <v>-7944136.2699999996</v>
      </c>
      <c r="E1028" s="86">
        <v>-11386408.880000001</v>
      </c>
      <c r="F1028" s="86">
        <v>-4558335.4000000004</v>
      </c>
      <c r="G1028" s="86">
        <v>-4558335.4000000004</v>
      </c>
      <c r="H1028" s="86">
        <v>-8042012.1399999997</v>
      </c>
      <c r="I1028" s="86">
        <v>-1074658.6599999999</v>
      </c>
      <c r="J1028" s="86">
        <v>-1074658.6599999999</v>
      </c>
      <c r="K1028" s="86">
        <v>-4102227.29</v>
      </c>
      <c r="L1028" s="86">
        <v>-2043547</v>
      </c>
      <c r="M1028" s="86">
        <v>0</v>
      </c>
      <c r="N1028" s="86">
        <v>-3137151.86</v>
      </c>
      <c r="O1028" s="101">
        <f t="shared" si="40"/>
        <v>-5510015.5761538455</v>
      </c>
    </row>
    <row r="1029" spans="1:16" x14ac:dyDescent="0.2">
      <c r="A1029" s="87" t="s">
        <v>1183</v>
      </c>
      <c r="B1029" s="86">
        <v>-3874831.37</v>
      </c>
      <c r="C1029" s="86">
        <v>0</v>
      </c>
      <c r="D1029" s="86">
        <v>0</v>
      </c>
      <c r="E1029" s="86">
        <v>-3943897.84</v>
      </c>
      <c r="F1029" s="86">
        <v>0</v>
      </c>
      <c r="G1029" s="86">
        <v>0</v>
      </c>
      <c r="H1029" s="86">
        <v>-3355453.43</v>
      </c>
      <c r="I1029" s="86">
        <v>0</v>
      </c>
      <c r="J1029" s="86">
        <v>0</v>
      </c>
      <c r="K1029" s="86">
        <v>-3853660.2</v>
      </c>
      <c r="L1029" s="86">
        <v>0</v>
      </c>
      <c r="M1029" s="86">
        <v>0</v>
      </c>
      <c r="N1029" s="86">
        <v>-3594345.71</v>
      </c>
      <c r="O1029" s="101">
        <f t="shared" si="40"/>
        <v>-1432476.0423076923</v>
      </c>
    </row>
    <row r="1030" spans="1:16" x14ac:dyDescent="0.2">
      <c r="A1030" s="87" t="s">
        <v>1184</v>
      </c>
      <c r="B1030" s="86">
        <v>0</v>
      </c>
      <c r="C1030" s="86">
        <v>0</v>
      </c>
      <c r="D1030" s="86">
        <v>0</v>
      </c>
      <c r="E1030" s="86">
        <v>0</v>
      </c>
      <c r="F1030" s="86">
        <v>0</v>
      </c>
      <c r="G1030" s="86">
        <v>0</v>
      </c>
      <c r="H1030" s="86">
        <v>0</v>
      </c>
      <c r="I1030" s="86">
        <v>0</v>
      </c>
      <c r="J1030" s="86">
        <v>0</v>
      </c>
      <c r="K1030" s="86">
        <v>0</v>
      </c>
      <c r="L1030" s="86">
        <v>0</v>
      </c>
      <c r="M1030" s="86">
        <v>0</v>
      </c>
      <c r="N1030" s="86">
        <v>0</v>
      </c>
      <c r="O1030" s="97">
        <f t="shared" si="40"/>
        <v>0</v>
      </c>
      <c r="P1030" s="99"/>
    </row>
    <row r="1031" spans="1:16" x14ac:dyDescent="0.2">
      <c r="A1031" s="87" t="s">
        <v>1185</v>
      </c>
      <c r="B1031" s="86">
        <v>-5805081.25</v>
      </c>
      <c r="C1031" s="86">
        <v>-5881667.6799999997</v>
      </c>
      <c r="D1031" s="86">
        <v>-5651961.2599999998</v>
      </c>
      <c r="E1031" s="86">
        <v>-5620063.9000000004</v>
      </c>
      <c r="F1031" s="86">
        <v>-5588081.7300000004</v>
      </c>
      <c r="G1031" s="86">
        <v>-5556014.4699999997</v>
      </c>
      <c r="H1031" s="86">
        <v>-5523861.8399999999</v>
      </c>
      <c r="I1031" s="86">
        <v>-5491237.1200000001</v>
      </c>
      <c r="J1031" s="86">
        <v>-5458912.9100000001</v>
      </c>
      <c r="K1031" s="86">
        <v>-5426502.5</v>
      </c>
      <c r="L1031" s="86">
        <v>-5394005.5999999996</v>
      </c>
      <c r="M1031" s="86">
        <v>-5725025.9299999997</v>
      </c>
      <c r="N1031" s="86">
        <v>-3751246.48</v>
      </c>
    </row>
    <row r="1032" spans="1:16" x14ac:dyDescent="0.2">
      <c r="A1032" s="87" t="s">
        <v>1186</v>
      </c>
      <c r="B1032" s="86">
        <v>0</v>
      </c>
      <c r="C1032" s="86">
        <v>0</v>
      </c>
      <c r="D1032" s="86">
        <v>0</v>
      </c>
      <c r="E1032" s="86">
        <v>0</v>
      </c>
      <c r="F1032" s="86">
        <v>0</v>
      </c>
      <c r="G1032" s="86">
        <v>0</v>
      </c>
      <c r="H1032" s="86">
        <v>0</v>
      </c>
      <c r="I1032" s="86">
        <v>0</v>
      </c>
      <c r="J1032" s="86">
        <v>0</v>
      </c>
      <c r="K1032" s="86">
        <v>0</v>
      </c>
      <c r="L1032" s="86">
        <v>0</v>
      </c>
      <c r="M1032" s="86">
        <v>0</v>
      </c>
      <c r="N1032" s="86">
        <v>0</v>
      </c>
    </row>
    <row r="1033" spans="1:16" x14ac:dyDescent="0.2">
      <c r="A1033" s="87" t="s">
        <v>1187</v>
      </c>
      <c r="B1033" s="86">
        <v>-86681.600000000006</v>
      </c>
      <c r="C1033" s="86">
        <v>-86505.2</v>
      </c>
      <c r="D1033" s="86">
        <v>-86505.2</v>
      </c>
      <c r="E1033" s="86">
        <v>-61745.85</v>
      </c>
      <c r="F1033" s="86">
        <v>-61745.85</v>
      </c>
      <c r="G1033" s="86">
        <v>-57141.77</v>
      </c>
      <c r="H1033" s="86">
        <v>-57141.77</v>
      </c>
      <c r="I1033" s="86">
        <v>-57086.1</v>
      </c>
      <c r="J1033" s="86">
        <v>-57588.0799999999</v>
      </c>
      <c r="K1033" s="86">
        <v>-52454.89</v>
      </c>
      <c r="L1033" s="86">
        <v>-52587.7</v>
      </c>
      <c r="M1033" s="86">
        <v>-54639.67</v>
      </c>
      <c r="N1033" s="86">
        <v>-55752.46</v>
      </c>
    </row>
    <row r="1034" spans="1:16" x14ac:dyDescent="0.2">
      <c r="A1034" s="87" t="s">
        <v>1188</v>
      </c>
      <c r="B1034" s="86">
        <v>0</v>
      </c>
      <c r="C1034" s="86">
        <v>0</v>
      </c>
      <c r="D1034" s="86">
        <v>0</v>
      </c>
      <c r="E1034" s="86">
        <v>0</v>
      </c>
      <c r="F1034" s="86">
        <v>0</v>
      </c>
      <c r="G1034" s="86">
        <v>0</v>
      </c>
      <c r="H1034" s="86">
        <v>0</v>
      </c>
      <c r="I1034" s="86">
        <v>0</v>
      </c>
      <c r="J1034" s="86">
        <v>0</v>
      </c>
      <c r="K1034" s="86">
        <v>0</v>
      </c>
      <c r="L1034" s="86">
        <v>0</v>
      </c>
      <c r="M1034" s="86">
        <v>0</v>
      </c>
      <c r="N1034" s="86">
        <v>0</v>
      </c>
      <c r="O1034" s="97">
        <f>AVERAGE(B1034:N1034)</f>
        <v>0</v>
      </c>
    </row>
    <row r="1035" spans="1:16" x14ac:dyDescent="0.2">
      <c r="A1035" s="87" t="s">
        <v>1189</v>
      </c>
      <c r="B1035" s="86">
        <v>0</v>
      </c>
      <c r="C1035" s="86">
        <v>0</v>
      </c>
      <c r="D1035" s="86">
        <v>0</v>
      </c>
      <c r="E1035" s="86">
        <v>0</v>
      </c>
      <c r="F1035" s="86">
        <v>0</v>
      </c>
      <c r="G1035" s="86">
        <v>0</v>
      </c>
      <c r="H1035" s="86">
        <v>0</v>
      </c>
      <c r="I1035" s="86">
        <v>0</v>
      </c>
      <c r="J1035" s="86">
        <v>0</v>
      </c>
      <c r="K1035" s="86">
        <v>0</v>
      </c>
      <c r="L1035" s="86">
        <v>0</v>
      </c>
      <c r="M1035" s="86">
        <v>0</v>
      </c>
      <c r="N1035" s="86">
        <v>0</v>
      </c>
    </row>
    <row r="1036" spans="1:16" x14ac:dyDescent="0.2">
      <c r="A1036" s="87" t="s">
        <v>1190</v>
      </c>
      <c r="B1036" s="86">
        <v>-132767.26</v>
      </c>
      <c r="C1036" s="86">
        <v>-144720.01</v>
      </c>
      <c r="D1036" s="86">
        <v>-144720.01</v>
      </c>
      <c r="E1036" s="86">
        <v>-153956.91</v>
      </c>
      <c r="F1036" s="86">
        <v>-148942.26999999999</v>
      </c>
      <c r="G1036" s="86">
        <v>-136962.51999999999</v>
      </c>
      <c r="H1036" s="86">
        <v>-123518</v>
      </c>
      <c r="I1036" s="86">
        <v>-149183.03</v>
      </c>
      <c r="J1036" s="86">
        <v>-149183.03</v>
      </c>
      <c r="K1036" s="86">
        <v>-154895.71</v>
      </c>
      <c r="L1036" s="86">
        <v>-154895.71</v>
      </c>
      <c r="M1036" s="86">
        <v>-154895.71</v>
      </c>
      <c r="N1036" s="86">
        <v>-149841.07</v>
      </c>
    </row>
    <row r="1037" spans="1:16" x14ac:dyDescent="0.2">
      <c r="A1037" s="87" t="s">
        <v>1191</v>
      </c>
      <c r="B1037" s="86">
        <v>0</v>
      </c>
      <c r="C1037" s="86">
        <v>0</v>
      </c>
      <c r="D1037" s="86">
        <v>0</v>
      </c>
      <c r="E1037" s="86">
        <v>0</v>
      </c>
      <c r="F1037" s="86">
        <v>0</v>
      </c>
      <c r="G1037" s="86">
        <v>0</v>
      </c>
      <c r="H1037" s="86">
        <v>0</v>
      </c>
      <c r="I1037" s="86">
        <v>0</v>
      </c>
      <c r="J1037" s="86">
        <v>0</v>
      </c>
      <c r="K1037" s="86">
        <v>0</v>
      </c>
      <c r="L1037" s="86">
        <v>0</v>
      </c>
      <c r="M1037" s="86">
        <v>0</v>
      </c>
      <c r="N1037" s="86">
        <v>0</v>
      </c>
    </row>
    <row r="1038" spans="1:16" x14ac:dyDescent="0.2">
      <c r="A1038" s="102" t="s">
        <v>1192</v>
      </c>
      <c r="B1038" s="103">
        <f t="shared" ref="B1038:N1038" si="41">SUM(B1013:B1037)</f>
        <v>-76460034.640000001</v>
      </c>
      <c r="C1038" s="103">
        <f t="shared" si="41"/>
        <v>-67995344.640000015</v>
      </c>
      <c r="D1038" s="103">
        <f t="shared" si="41"/>
        <v>-71326715.369999915</v>
      </c>
      <c r="E1038" s="103">
        <f t="shared" si="41"/>
        <v>-65549468.530000001</v>
      </c>
      <c r="F1038" s="103">
        <f t="shared" si="41"/>
        <v>-49040967.889999896</v>
      </c>
      <c r="G1038" s="103">
        <f t="shared" si="41"/>
        <v>-56536847.990000002</v>
      </c>
      <c r="H1038" s="103">
        <f t="shared" si="41"/>
        <v>-64106200.910000004</v>
      </c>
      <c r="I1038" s="103">
        <f t="shared" si="41"/>
        <v>-52656157.079999894</v>
      </c>
      <c r="J1038" s="103">
        <f t="shared" si="41"/>
        <v>-51939581.169999987</v>
      </c>
      <c r="K1038" s="103">
        <f t="shared" si="41"/>
        <v>-61254385.819999889</v>
      </c>
      <c r="L1038" s="103">
        <f t="shared" si="41"/>
        <v>-52962082.180000007</v>
      </c>
      <c r="M1038" s="103">
        <f t="shared" si="41"/>
        <v>-48696001.529999897</v>
      </c>
      <c r="N1038" s="103">
        <f t="shared" si="41"/>
        <v>-55061124.029999994</v>
      </c>
      <c r="O1038" s="98">
        <f>AVERAGE(B1038:N1038)</f>
        <v>-59506531.675384566</v>
      </c>
      <c r="P1038" s="105" t="str">
        <f>MID($A1038,11,3)</f>
        <v>253</v>
      </c>
    </row>
    <row r="1039" spans="1:16" x14ac:dyDescent="0.2">
      <c r="A1039" s="87" t="s">
        <v>1193</v>
      </c>
    </row>
    <row r="1040" spans="1:16" x14ac:dyDescent="0.2">
      <c r="A1040" s="85" t="s">
        <v>1194</v>
      </c>
    </row>
    <row r="1041" spans="1:14" x14ac:dyDescent="0.2">
      <c r="A1041" s="87" t="s">
        <v>1195</v>
      </c>
      <c r="B1041" s="86">
        <v>0</v>
      </c>
      <c r="C1041" s="86">
        <v>0</v>
      </c>
      <c r="D1041" s="86">
        <v>0</v>
      </c>
      <c r="E1041" s="86">
        <v>0</v>
      </c>
      <c r="F1041" s="86">
        <v>0</v>
      </c>
      <c r="G1041" s="86">
        <v>0</v>
      </c>
      <c r="H1041" s="86">
        <v>0</v>
      </c>
      <c r="I1041" s="86">
        <v>0</v>
      </c>
      <c r="J1041" s="86">
        <v>0</v>
      </c>
      <c r="K1041" s="86">
        <v>0</v>
      </c>
      <c r="L1041" s="86">
        <v>0</v>
      </c>
      <c r="M1041" s="86">
        <v>0</v>
      </c>
      <c r="N1041" s="86">
        <v>0</v>
      </c>
    </row>
    <row r="1042" spans="1:14" x14ac:dyDescent="0.2">
      <c r="A1042" s="87" t="s">
        <v>1196</v>
      </c>
      <c r="B1042" s="86">
        <v>0</v>
      </c>
      <c r="C1042" s="86">
        <v>0</v>
      </c>
      <c r="D1042" s="86">
        <v>0</v>
      </c>
      <c r="E1042" s="86">
        <v>0</v>
      </c>
      <c r="F1042" s="86">
        <v>0</v>
      </c>
      <c r="G1042" s="86">
        <v>0</v>
      </c>
      <c r="H1042" s="86">
        <v>0</v>
      </c>
      <c r="I1042" s="86">
        <v>0</v>
      </c>
      <c r="J1042" s="86">
        <v>0</v>
      </c>
      <c r="K1042" s="86">
        <v>0</v>
      </c>
      <c r="L1042" s="86">
        <v>0</v>
      </c>
      <c r="M1042" s="86">
        <v>0</v>
      </c>
      <c r="N1042" s="86">
        <v>0</v>
      </c>
    </row>
    <row r="1043" spans="1:14" x14ac:dyDescent="0.2">
      <c r="A1043" s="87" t="s">
        <v>1197</v>
      </c>
      <c r="B1043" s="86">
        <v>-3406987</v>
      </c>
      <c r="C1043" s="86">
        <v>-5142407</v>
      </c>
      <c r="D1043" s="86">
        <v>-6150702</v>
      </c>
      <c r="E1043" s="86">
        <v>-7325978</v>
      </c>
      <c r="F1043" s="86">
        <v>-7561176</v>
      </c>
      <c r="G1043" s="86">
        <v>-9488070</v>
      </c>
      <c r="H1043" s="86">
        <v>-13635205</v>
      </c>
      <c r="I1043" s="86">
        <v>-15614210</v>
      </c>
      <c r="J1043" s="86">
        <v>-18040775</v>
      </c>
      <c r="K1043" s="86">
        <v>-19721876</v>
      </c>
      <c r="L1043" s="86">
        <v>-18279213</v>
      </c>
      <c r="M1043" s="86">
        <v>-13593486</v>
      </c>
      <c r="N1043" s="86">
        <v>-18725849</v>
      </c>
    </row>
    <row r="1044" spans="1:14" x14ac:dyDescent="0.2">
      <c r="A1044" s="87" t="s">
        <v>1198</v>
      </c>
      <c r="B1044" s="86">
        <v>0</v>
      </c>
      <c r="C1044" s="86">
        <v>0</v>
      </c>
      <c r="D1044" s="86">
        <v>0</v>
      </c>
      <c r="E1044" s="86">
        <v>0</v>
      </c>
      <c r="F1044" s="86">
        <v>0</v>
      </c>
      <c r="G1044" s="86">
        <v>0</v>
      </c>
      <c r="H1044" s="86">
        <v>0</v>
      </c>
      <c r="I1044" s="86">
        <v>0</v>
      </c>
      <c r="J1044" s="86">
        <v>0</v>
      </c>
      <c r="K1044" s="86">
        <v>0</v>
      </c>
      <c r="L1044" s="86">
        <v>0</v>
      </c>
      <c r="M1044" s="86">
        <v>0</v>
      </c>
      <c r="N1044" s="86">
        <v>0</v>
      </c>
    </row>
    <row r="1045" spans="1:14" x14ac:dyDescent="0.2">
      <c r="A1045" s="87" t="s">
        <v>1199</v>
      </c>
      <c r="B1045" s="86">
        <v>0</v>
      </c>
      <c r="C1045" s="86">
        <v>0</v>
      </c>
      <c r="D1045" s="86">
        <v>0</v>
      </c>
      <c r="E1045" s="86">
        <v>0</v>
      </c>
      <c r="F1045" s="86">
        <v>0</v>
      </c>
      <c r="G1045" s="86">
        <v>0</v>
      </c>
      <c r="H1045" s="86">
        <v>0</v>
      </c>
      <c r="I1045" s="86">
        <v>0</v>
      </c>
      <c r="J1045" s="86">
        <v>0</v>
      </c>
      <c r="K1045" s="86">
        <v>0</v>
      </c>
      <c r="L1045" s="86">
        <v>0</v>
      </c>
      <c r="M1045" s="86">
        <v>0</v>
      </c>
      <c r="N1045" s="86">
        <v>0</v>
      </c>
    </row>
    <row r="1046" spans="1:14" x14ac:dyDescent="0.2">
      <c r="A1046" s="87" t="s">
        <v>1200</v>
      </c>
      <c r="B1046" s="86">
        <v>-199999999.88</v>
      </c>
      <c r="C1046" s="86">
        <v>-199999999.88</v>
      </c>
      <c r="D1046" s="86">
        <v>-199999999.88</v>
      </c>
      <c r="E1046" s="86">
        <v>-199999999.88</v>
      </c>
      <c r="F1046" s="86">
        <v>-199999999.88</v>
      </c>
      <c r="G1046" s="86">
        <v>-199999999.88</v>
      </c>
      <c r="H1046" s="86">
        <v>-199999999.88</v>
      </c>
      <c r="I1046" s="86">
        <v>-199999999.88</v>
      </c>
      <c r="J1046" s="86">
        <v>-199999999.88</v>
      </c>
      <c r="K1046" s="86">
        <v>-199999999.88</v>
      </c>
      <c r="L1046" s="86">
        <v>-199999999.88</v>
      </c>
      <c r="M1046" s="86">
        <v>-199999999.88</v>
      </c>
      <c r="N1046" s="86">
        <v>-199999999.88</v>
      </c>
    </row>
    <row r="1047" spans="1:14" x14ac:dyDescent="0.2">
      <c r="A1047" s="87" t="s">
        <v>1201</v>
      </c>
      <c r="B1047" s="86">
        <v>-590000655.15999997</v>
      </c>
      <c r="C1047" s="86">
        <v>-590000655.15999997</v>
      </c>
      <c r="D1047" s="86">
        <v>-581448981.65999997</v>
      </c>
      <c r="E1047" s="86">
        <v>-575308869.15999997</v>
      </c>
      <c r="F1047" s="86">
        <v>-571033032.40999997</v>
      </c>
      <c r="G1047" s="86">
        <v>-566757195.65999997</v>
      </c>
      <c r="H1047" s="86">
        <v>-560617083.15999997</v>
      </c>
      <c r="I1047" s="86">
        <v>-556341246.40999997</v>
      </c>
      <c r="J1047" s="86">
        <v>-552065409.65999997</v>
      </c>
      <c r="K1047" s="86">
        <v>-545925297.15999997</v>
      </c>
      <c r="L1047" s="86">
        <v>-541649460.40999997</v>
      </c>
      <c r="M1047" s="86">
        <v>-536130773.15999901</v>
      </c>
      <c r="N1047" s="86">
        <v>-531233511.15999901</v>
      </c>
    </row>
    <row r="1048" spans="1:14" x14ac:dyDescent="0.2">
      <c r="A1048" s="87" t="s">
        <v>1202</v>
      </c>
      <c r="B1048" s="86">
        <v>-200302280</v>
      </c>
      <c r="C1048" s="86">
        <v>-200302280</v>
      </c>
      <c r="D1048" s="86">
        <v>-200302280</v>
      </c>
      <c r="E1048" s="86">
        <v>-195314492</v>
      </c>
      <c r="F1048" s="86">
        <v>-195314492</v>
      </c>
      <c r="G1048" s="86">
        <v>-195314492</v>
      </c>
      <c r="H1048" s="86">
        <v>-190326704</v>
      </c>
      <c r="I1048" s="86">
        <v>-190326704</v>
      </c>
      <c r="J1048" s="86">
        <v>-190326704</v>
      </c>
      <c r="K1048" s="86">
        <v>-185338916</v>
      </c>
      <c r="L1048" s="86">
        <v>-185338916</v>
      </c>
      <c r="M1048" s="86">
        <v>-182013723.71000001</v>
      </c>
      <c r="N1048" s="86">
        <v>-180351128</v>
      </c>
    </row>
    <row r="1049" spans="1:14" x14ac:dyDescent="0.2">
      <c r="A1049" s="87" t="s">
        <v>1203</v>
      </c>
      <c r="B1049" s="86">
        <v>0</v>
      </c>
      <c r="C1049" s="86">
        <v>0</v>
      </c>
      <c r="D1049" s="86">
        <v>0</v>
      </c>
      <c r="E1049" s="86">
        <v>0</v>
      </c>
      <c r="F1049" s="86">
        <v>0</v>
      </c>
      <c r="G1049" s="86">
        <v>-153781233.13</v>
      </c>
      <c r="H1049" s="86">
        <v>-153781233.13</v>
      </c>
      <c r="I1049" s="86">
        <v>-153781233.13</v>
      </c>
      <c r="J1049" s="86">
        <v>-153781233.13</v>
      </c>
      <c r="K1049" s="86">
        <v>-153781233.13</v>
      </c>
      <c r="L1049" s="86">
        <v>-153781233.13</v>
      </c>
      <c r="M1049" s="86">
        <v>-153781233.13</v>
      </c>
      <c r="N1049" s="86">
        <v>-153781233.13</v>
      </c>
    </row>
    <row r="1050" spans="1:14" x14ac:dyDescent="0.2">
      <c r="A1050" s="87" t="s">
        <v>1204</v>
      </c>
      <c r="B1050" s="86">
        <v>0</v>
      </c>
      <c r="C1050" s="86">
        <v>0</v>
      </c>
      <c r="D1050" s="86">
        <v>0</v>
      </c>
      <c r="E1050" s="86">
        <v>0</v>
      </c>
      <c r="F1050" s="86">
        <v>0</v>
      </c>
      <c r="G1050" s="86">
        <v>-29000000</v>
      </c>
      <c r="H1050" s="86">
        <v>-29000000</v>
      </c>
      <c r="I1050" s="86">
        <v>-29000000</v>
      </c>
      <c r="J1050" s="86">
        <v>-29000000</v>
      </c>
      <c r="K1050" s="86">
        <v>-29000000</v>
      </c>
      <c r="L1050" s="86">
        <v>-29000000</v>
      </c>
      <c r="M1050" s="86">
        <v>-29000000</v>
      </c>
      <c r="N1050" s="86">
        <v>-29000000</v>
      </c>
    </row>
    <row r="1051" spans="1:14" x14ac:dyDescent="0.2">
      <c r="A1051" s="87" t="s">
        <v>1205</v>
      </c>
      <c r="B1051" s="86">
        <v>0</v>
      </c>
      <c r="C1051" s="86">
        <v>0</v>
      </c>
      <c r="D1051" s="86">
        <v>0</v>
      </c>
      <c r="E1051" s="86">
        <v>0</v>
      </c>
      <c r="F1051" s="86">
        <v>0</v>
      </c>
      <c r="G1051" s="86">
        <v>0</v>
      </c>
      <c r="H1051" s="86">
        <v>0</v>
      </c>
      <c r="I1051" s="86">
        <v>0</v>
      </c>
      <c r="J1051" s="86">
        <v>0</v>
      </c>
      <c r="K1051" s="86">
        <v>-7384848</v>
      </c>
      <c r="L1051" s="86">
        <v>-7384848</v>
      </c>
      <c r="M1051" s="86">
        <v>-11681134</v>
      </c>
      <c r="N1051" s="86">
        <v>-13829277.289999999</v>
      </c>
    </row>
    <row r="1052" spans="1:14" x14ac:dyDescent="0.2">
      <c r="A1052" s="87" t="s">
        <v>1206</v>
      </c>
      <c r="B1052" s="86">
        <v>0</v>
      </c>
      <c r="C1052" s="86">
        <v>0</v>
      </c>
      <c r="D1052" s="86">
        <v>0</v>
      </c>
      <c r="E1052" s="86">
        <v>0</v>
      </c>
      <c r="F1052" s="86">
        <v>0</v>
      </c>
      <c r="G1052" s="86">
        <v>0</v>
      </c>
      <c r="H1052" s="86">
        <v>0</v>
      </c>
      <c r="I1052" s="86">
        <v>0</v>
      </c>
      <c r="J1052" s="86">
        <v>0</v>
      </c>
      <c r="K1052" s="86">
        <v>0</v>
      </c>
      <c r="L1052" s="86">
        <v>0</v>
      </c>
      <c r="M1052" s="86">
        <v>0</v>
      </c>
      <c r="N1052" s="86">
        <v>0</v>
      </c>
    </row>
    <row r="1053" spans="1:14" x14ac:dyDescent="0.2">
      <c r="A1053" s="87" t="s">
        <v>1207</v>
      </c>
      <c r="B1053" s="86">
        <v>0</v>
      </c>
      <c r="C1053" s="86">
        <v>0</v>
      </c>
      <c r="D1053" s="86">
        <v>0</v>
      </c>
      <c r="E1053" s="86">
        <v>0</v>
      </c>
      <c r="F1053" s="86">
        <v>0</v>
      </c>
      <c r="G1053" s="86">
        <v>0</v>
      </c>
      <c r="H1053" s="86">
        <v>0</v>
      </c>
      <c r="I1053" s="86">
        <v>0</v>
      </c>
      <c r="J1053" s="86">
        <v>0</v>
      </c>
      <c r="K1053" s="86">
        <v>0</v>
      </c>
      <c r="L1053" s="86">
        <v>0</v>
      </c>
      <c r="M1053" s="86">
        <v>0</v>
      </c>
      <c r="N1053" s="86">
        <v>0</v>
      </c>
    </row>
    <row r="1054" spans="1:14" x14ac:dyDescent="0.2">
      <c r="A1054" s="87" t="s">
        <v>1208</v>
      </c>
      <c r="B1054" s="86">
        <v>-82371371.099999994</v>
      </c>
      <c r="C1054" s="86">
        <v>-82371371.099999994</v>
      </c>
      <c r="D1054" s="86">
        <v>-82371371.099999994</v>
      </c>
      <c r="E1054" s="86">
        <v>-82402866.099999994</v>
      </c>
      <c r="F1054" s="86">
        <v>-82402866.099999994</v>
      </c>
      <c r="G1054" s="86">
        <v>-82402866.099999994</v>
      </c>
      <c r="H1054" s="86">
        <v>-88931694.599999994</v>
      </c>
      <c r="I1054" s="86">
        <v>-88931694.599999994</v>
      </c>
      <c r="J1054" s="86">
        <v>-88931694.599999994</v>
      </c>
      <c r="K1054" s="86">
        <v>-79196521.849999994</v>
      </c>
      <c r="L1054" s="86">
        <v>-79196521.849999994</v>
      </c>
      <c r="M1054" s="86">
        <v>-79150033.349999994</v>
      </c>
      <c r="N1054" s="86">
        <v>-79126788.640000001</v>
      </c>
    </row>
    <row r="1055" spans="1:14" x14ac:dyDescent="0.2">
      <c r="A1055" s="87" t="s">
        <v>1209</v>
      </c>
      <c r="B1055" s="86">
        <v>0</v>
      </c>
      <c r="C1055" s="86">
        <v>0</v>
      </c>
      <c r="D1055" s="86">
        <v>0</v>
      </c>
      <c r="E1055" s="86">
        <v>0</v>
      </c>
      <c r="F1055" s="86">
        <v>0</v>
      </c>
      <c r="G1055" s="86">
        <v>0</v>
      </c>
      <c r="H1055" s="86">
        <v>0</v>
      </c>
      <c r="I1055" s="86">
        <v>0</v>
      </c>
      <c r="J1055" s="86">
        <v>0</v>
      </c>
      <c r="K1055" s="86">
        <v>0</v>
      </c>
      <c r="L1055" s="86">
        <v>0</v>
      </c>
      <c r="M1055" s="86">
        <v>0</v>
      </c>
      <c r="N1055" s="86">
        <v>0</v>
      </c>
    </row>
    <row r="1056" spans="1:14" x14ac:dyDescent="0.2">
      <c r="A1056" s="87" t="s">
        <v>1210</v>
      </c>
      <c r="B1056" s="86">
        <v>0</v>
      </c>
      <c r="C1056" s="86">
        <v>0</v>
      </c>
      <c r="D1056" s="86">
        <v>0</v>
      </c>
      <c r="E1056" s="86">
        <v>0</v>
      </c>
      <c r="F1056" s="86">
        <v>0</v>
      </c>
      <c r="G1056" s="86">
        <v>0</v>
      </c>
      <c r="H1056" s="86">
        <v>0</v>
      </c>
      <c r="I1056" s="86">
        <v>0</v>
      </c>
      <c r="J1056" s="86">
        <v>0</v>
      </c>
      <c r="K1056" s="86">
        <v>0</v>
      </c>
      <c r="L1056" s="86">
        <v>0</v>
      </c>
      <c r="M1056" s="86">
        <v>0</v>
      </c>
      <c r="N1056" s="86">
        <v>0</v>
      </c>
    </row>
    <row r="1057" spans="1:14" x14ac:dyDescent="0.2">
      <c r="A1057" s="87" t="s">
        <v>1211</v>
      </c>
      <c r="B1057" s="86">
        <v>0</v>
      </c>
      <c r="C1057" s="86">
        <v>0</v>
      </c>
      <c r="D1057" s="86">
        <v>0</v>
      </c>
      <c r="E1057" s="86">
        <v>0</v>
      </c>
      <c r="F1057" s="86">
        <v>0</v>
      </c>
      <c r="G1057" s="86">
        <v>0</v>
      </c>
      <c r="H1057" s="86">
        <v>0</v>
      </c>
      <c r="I1057" s="86">
        <v>0</v>
      </c>
      <c r="J1057" s="86">
        <v>0</v>
      </c>
      <c r="K1057" s="86">
        <v>0</v>
      </c>
      <c r="L1057" s="86">
        <v>0</v>
      </c>
      <c r="M1057" s="86">
        <v>0</v>
      </c>
      <c r="N1057" s="86">
        <v>0</v>
      </c>
    </row>
    <row r="1058" spans="1:14" x14ac:dyDescent="0.2">
      <c r="A1058" s="87" t="s">
        <v>1212</v>
      </c>
      <c r="B1058" s="86">
        <v>0</v>
      </c>
      <c r="C1058" s="86">
        <v>0</v>
      </c>
      <c r="D1058" s="86">
        <v>0</v>
      </c>
      <c r="E1058" s="86">
        <v>0</v>
      </c>
      <c r="F1058" s="86">
        <v>0</v>
      </c>
      <c r="G1058" s="86">
        <v>0</v>
      </c>
      <c r="H1058" s="86">
        <v>0</v>
      </c>
      <c r="I1058" s="86">
        <v>0</v>
      </c>
      <c r="J1058" s="86">
        <v>0</v>
      </c>
      <c r="K1058" s="86">
        <v>0</v>
      </c>
      <c r="L1058" s="86">
        <v>0</v>
      </c>
      <c r="M1058" s="86">
        <v>0</v>
      </c>
      <c r="N1058" s="86">
        <v>0</v>
      </c>
    </row>
    <row r="1059" spans="1:14" x14ac:dyDescent="0.2">
      <c r="A1059" s="87" t="s">
        <v>1213</v>
      </c>
      <c r="B1059" s="86">
        <v>-516784</v>
      </c>
      <c r="C1059" s="86">
        <v>-516784</v>
      </c>
      <c r="D1059" s="86">
        <v>-516784</v>
      </c>
      <c r="E1059" s="86">
        <v>-206463</v>
      </c>
      <c r="F1059" s="86">
        <v>-206463</v>
      </c>
      <c r="G1059" s="86">
        <v>-206463</v>
      </c>
      <c r="H1059" s="86">
        <v>-206463</v>
      </c>
      <c r="I1059" s="86">
        <v>-206463</v>
      </c>
      <c r="J1059" s="86">
        <v>-206463</v>
      </c>
      <c r="K1059" s="86">
        <v>-206463</v>
      </c>
      <c r="L1059" s="86">
        <v>-206463</v>
      </c>
      <c r="M1059" s="86">
        <v>-206463</v>
      </c>
      <c r="N1059" s="86">
        <v>-206463</v>
      </c>
    </row>
    <row r="1060" spans="1:14" x14ac:dyDescent="0.2">
      <c r="A1060" s="87" t="s">
        <v>1214</v>
      </c>
      <c r="B1060" s="86">
        <v>0</v>
      </c>
      <c r="C1060" s="86">
        <v>0</v>
      </c>
      <c r="D1060" s="86">
        <v>0</v>
      </c>
      <c r="E1060" s="86">
        <v>0</v>
      </c>
      <c r="F1060" s="86">
        <v>0</v>
      </c>
      <c r="G1060" s="86">
        <v>0</v>
      </c>
      <c r="H1060" s="86">
        <v>0</v>
      </c>
      <c r="I1060" s="86">
        <v>0</v>
      </c>
      <c r="J1060" s="86">
        <v>0</v>
      </c>
      <c r="K1060" s="86">
        <v>0</v>
      </c>
      <c r="L1060" s="86">
        <v>0</v>
      </c>
      <c r="M1060" s="86">
        <v>0</v>
      </c>
      <c r="N1060" s="86">
        <v>0</v>
      </c>
    </row>
    <row r="1061" spans="1:14" x14ac:dyDescent="0.2">
      <c r="A1061" s="87" t="s">
        <v>1215</v>
      </c>
      <c r="B1061" s="86">
        <v>0</v>
      </c>
      <c r="C1061" s="86">
        <v>0</v>
      </c>
      <c r="D1061" s="86">
        <v>0</v>
      </c>
      <c r="E1061" s="86">
        <v>0</v>
      </c>
      <c r="F1061" s="86">
        <v>-153781233.13</v>
      </c>
      <c r="G1061" s="86">
        <v>0</v>
      </c>
      <c r="H1061" s="86">
        <v>0</v>
      </c>
      <c r="I1061" s="86">
        <v>0</v>
      </c>
      <c r="J1061" s="86">
        <v>0</v>
      </c>
      <c r="K1061" s="86">
        <v>0</v>
      </c>
      <c r="L1061" s="86">
        <v>0</v>
      </c>
      <c r="M1061" s="86">
        <v>0</v>
      </c>
      <c r="N1061" s="86">
        <v>0</v>
      </c>
    </row>
    <row r="1062" spans="1:14" x14ac:dyDescent="0.2">
      <c r="A1062" s="87" t="s">
        <v>1216</v>
      </c>
      <c r="B1062" s="86">
        <v>-19197584.850000001</v>
      </c>
      <c r="C1062" s="86">
        <v>-18079900.890000001</v>
      </c>
      <c r="D1062" s="86">
        <v>-16589246.630000001</v>
      </c>
      <c r="E1062" s="86">
        <v>-12815662.01</v>
      </c>
      <c r="F1062" s="86">
        <v>-10424445.41</v>
      </c>
      <c r="G1062" s="86">
        <v>-9697071.8800000008</v>
      </c>
      <c r="H1062" s="86">
        <v>-12049147.539999999</v>
      </c>
      <c r="I1062" s="86">
        <v>-11847523.470000001</v>
      </c>
      <c r="J1062" s="86">
        <v>-12857406.18</v>
      </c>
      <c r="K1062" s="86">
        <v>-13250345.560000001</v>
      </c>
      <c r="L1062" s="86">
        <v>-11466685.720000001</v>
      </c>
      <c r="M1062" s="86">
        <v>-10864875.74</v>
      </c>
      <c r="N1062" s="86">
        <v>-7725497.8700000001</v>
      </c>
    </row>
    <row r="1063" spans="1:14" x14ac:dyDescent="0.2">
      <c r="A1063" s="87" t="s">
        <v>1217</v>
      </c>
      <c r="B1063" s="86">
        <v>-2212970</v>
      </c>
      <c r="C1063" s="86">
        <v>-2426165</v>
      </c>
      <c r="D1063" s="86">
        <v>-2236347</v>
      </c>
      <c r="E1063" s="86">
        <v>-2554401</v>
      </c>
      <c r="F1063" s="86">
        <v>-2038740</v>
      </c>
      <c r="G1063" s="86">
        <v>-1953907</v>
      </c>
      <c r="H1063" s="86">
        <v>-2341630</v>
      </c>
      <c r="I1063" s="86">
        <v>-2357697</v>
      </c>
      <c r="J1063" s="86">
        <v>-2701699</v>
      </c>
      <c r="K1063" s="86">
        <v>-2843750</v>
      </c>
      <c r="L1063" s="86">
        <v>-2870661</v>
      </c>
      <c r="M1063" s="86">
        <v>-2147499</v>
      </c>
      <c r="N1063" s="86">
        <v>-2149172</v>
      </c>
    </row>
    <row r="1064" spans="1:14" x14ac:dyDescent="0.2">
      <c r="A1064" s="87" t="s">
        <v>1218</v>
      </c>
      <c r="B1064" s="86">
        <v>-1964518.77</v>
      </c>
      <c r="C1064" s="86">
        <v>-1795359.46</v>
      </c>
      <c r="D1064" s="86">
        <v>-1743735.15</v>
      </c>
      <c r="E1064" s="86">
        <v>-1692110.84</v>
      </c>
      <c r="F1064" s="86">
        <v>-1640486.53</v>
      </c>
      <c r="G1064" s="86">
        <v>-1589387.95</v>
      </c>
      <c r="H1064" s="86">
        <v>-1538108.29</v>
      </c>
      <c r="I1064" s="86">
        <v>-1486828.63</v>
      </c>
      <c r="J1064" s="86">
        <v>-1435548.97</v>
      </c>
      <c r="K1064" s="86">
        <v>-1384269.31</v>
      </c>
      <c r="L1064" s="86">
        <v>-1332989.6499999999</v>
      </c>
      <c r="M1064" s="86">
        <v>-6221989.1900000004</v>
      </c>
      <c r="N1064" s="86">
        <v>-6102743.1100000003</v>
      </c>
    </row>
    <row r="1065" spans="1:14" x14ac:dyDescent="0.2">
      <c r="A1065" s="87" t="s">
        <v>1219</v>
      </c>
      <c r="B1065" s="86">
        <v>968379.82</v>
      </c>
      <c r="C1065" s="86">
        <v>3495122.53</v>
      </c>
      <c r="D1065" s="86">
        <v>0</v>
      </c>
      <c r="E1065" s="86">
        <v>0</v>
      </c>
      <c r="F1065" s="86">
        <v>0</v>
      </c>
      <c r="G1065" s="86">
        <v>0</v>
      </c>
      <c r="H1065" s="86">
        <v>0</v>
      </c>
      <c r="I1065" s="86">
        <v>-2338155.7400000002</v>
      </c>
      <c r="J1065" s="86">
        <v>-8315001.8399999896</v>
      </c>
      <c r="K1065" s="86">
        <v>-15338273.109999999</v>
      </c>
      <c r="L1065" s="86">
        <v>-16224326.24</v>
      </c>
      <c r="M1065" s="86">
        <v>-12627601.08</v>
      </c>
      <c r="N1065" s="86">
        <v>-9472262.0099999998</v>
      </c>
    </row>
    <row r="1066" spans="1:14" x14ac:dyDescent="0.2">
      <c r="A1066" s="87" t="s">
        <v>1220</v>
      </c>
      <c r="B1066" s="86">
        <v>-6533168.5</v>
      </c>
      <c r="C1066" s="86">
        <v>-5338265.93</v>
      </c>
      <c r="D1066" s="86">
        <v>0</v>
      </c>
      <c r="E1066" s="86">
        <v>0</v>
      </c>
      <c r="F1066" s="86">
        <v>0</v>
      </c>
      <c r="G1066" s="86">
        <v>0</v>
      </c>
      <c r="H1066" s="86">
        <v>0</v>
      </c>
      <c r="I1066" s="86">
        <v>0</v>
      </c>
      <c r="J1066" s="86">
        <v>0</v>
      </c>
      <c r="K1066" s="86">
        <v>0</v>
      </c>
      <c r="L1066" s="86">
        <v>0</v>
      </c>
      <c r="M1066" s="86">
        <v>0</v>
      </c>
      <c r="N1066" s="86">
        <v>0</v>
      </c>
    </row>
    <row r="1067" spans="1:14" x14ac:dyDescent="0.2">
      <c r="A1067" s="87" t="s">
        <v>1221</v>
      </c>
      <c r="B1067" s="86">
        <v>0</v>
      </c>
      <c r="C1067" s="86">
        <v>0</v>
      </c>
      <c r="D1067" s="86">
        <v>0</v>
      </c>
      <c r="E1067" s="86">
        <v>77086.740000000005</v>
      </c>
      <c r="F1067" s="86">
        <v>77086.740000000005</v>
      </c>
      <c r="G1067" s="86">
        <v>77086.740000000005</v>
      </c>
      <c r="H1067" s="86">
        <v>77086.740000000005</v>
      </c>
      <c r="I1067" s="86">
        <v>188748.98</v>
      </c>
      <c r="J1067" s="86">
        <v>188748.98</v>
      </c>
      <c r="K1067" s="86">
        <v>356308.31</v>
      </c>
      <c r="L1067" s="86">
        <v>448858.94</v>
      </c>
      <c r="M1067" s="86">
        <v>6531.99</v>
      </c>
      <c r="N1067" s="86">
        <v>83476.86</v>
      </c>
    </row>
    <row r="1068" spans="1:14" x14ac:dyDescent="0.2">
      <c r="A1068" s="87" t="s">
        <v>1222</v>
      </c>
      <c r="B1068" s="86">
        <v>0</v>
      </c>
      <c r="C1068" s="86">
        <v>0</v>
      </c>
      <c r="D1068" s="86">
        <v>0</v>
      </c>
      <c r="E1068" s="86">
        <v>0</v>
      </c>
      <c r="F1068" s="86">
        <v>0</v>
      </c>
      <c r="G1068" s="86">
        <v>0</v>
      </c>
      <c r="H1068" s="86">
        <v>0</v>
      </c>
      <c r="I1068" s="86">
        <v>0</v>
      </c>
      <c r="J1068" s="86">
        <v>0</v>
      </c>
      <c r="K1068" s="86">
        <v>0</v>
      </c>
      <c r="L1068" s="86">
        <v>0</v>
      </c>
      <c r="M1068" s="86">
        <v>0</v>
      </c>
      <c r="N1068" s="86">
        <v>0</v>
      </c>
    </row>
    <row r="1069" spans="1:14" x14ac:dyDescent="0.2">
      <c r="A1069" s="87" t="s">
        <v>1223</v>
      </c>
      <c r="B1069" s="86">
        <v>0</v>
      </c>
      <c r="C1069" s="86">
        <v>0</v>
      </c>
      <c r="D1069" s="86">
        <v>0</v>
      </c>
      <c r="E1069" s="86">
        <v>0</v>
      </c>
      <c r="F1069" s="86">
        <v>0</v>
      </c>
      <c r="G1069" s="86">
        <v>0</v>
      </c>
      <c r="H1069" s="86">
        <v>0</v>
      </c>
      <c r="I1069" s="86">
        <v>0</v>
      </c>
      <c r="J1069" s="86">
        <v>0</v>
      </c>
      <c r="K1069" s="86">
        <v>0</v>
      </c>
      <c r="L1069" s="86">
        <v>0</v>
      </c>
      <c r="M1069" s="86">
        <v>0</v>
      </c>
      <c r="N1069" s="86">
        <v>0</v>
      </c>
    </row>
    <row r="1070" spans="1:14" x14ac:dyDescent="0.2">
      <c r="A1070" s="87" t="s">
        <v>1224</v>
      </c>
      <c r="B1070" s="86">
        <v>0</v>
      </c>
      <c r="C1070" s="86">
        <v>0</v>
      </c>
      <c r="D1070" s="86">
        <v>0</v>
      </c>
      <c r="E1070" s="86">
        <v>0</v>
      </c>
      <c r="F1070" s="86">
        <v>0</v>
      </c>
      <c r="G1070" s="86">
        <v>0</v>
      </c>
      <c r="H1070" s="86">
        <v>0</v>
      </c>
      <c r="I1070" s="86">
        <v>0</v>
      </c>
      <c r="J1070" s="86">
        <v>0</v>
      </c>
      <c r="K1070" s="86">
        <v>0</v>
      </c>
      <c r="L1070" s="86">
        <v>0</v>
      </c>
      <c r="M1070" s="86">
        <v>0</v>
      </c>
      <c r="N1070" s="86">
        <v>0</v>
      </c>
    </row>
    <row r="1071" spans="1:14" x14ac:dyDescent="0.2">
      <c r="A1071" s="87" t="s">
        <v>1225</v>
      </c>
      <c r="B1071" s="86">
        <v>0</v>
      </c>
      <c r="C1071" s="86">
        <v>0</v>
      </c>
      <c r="D1071" s="86">
        <v>0</v>
      </c>
      <c r="E1071" s="86">
        <v>0</v>
      </c>
      <c r="F1071" s="86">
        <v>0</v>
      </c>
      <c r="G1071" s="86">
        <v>0</v>
      </c>
      <c r="H1071" s="86">
        <v>0</v>
      </c>
      <c r="I1071" s="86">
        <v>0</v>
      </c>
      <c r="J1071" s="86">
        <v>0</v>
      </c>
      <c r="K1071" s="86">
        <v>0</v>
      </c>
      <c r="L1071" s="86">
        <v>0</v>
      </c>
      <c r="M1071" s="86">
        <v>0</v>
      </c>
      <c r="N1071" s="86">
        <v>0</v>
      </c>
    </row>
    <row r="1072" spans="1:14" x14ac:dyDescent="0.2">
      <c r="A1072" s="87" t="s">
        <v>1226</v>
      </c>
      <c r="B1072" s="86">
        <v>0</v>
      </c>
      <c r="C1072" s="86">
        <v>0</v>
      </c>
      <c r="D1072" s="86">
        <v>0</v>
      </c>
      <c r="E1072" s="86">
        <v>0</v>
      </c>
      <c r="F1072" s="86">
        <v>0</v>
      </c>
      <c r="G1072" s="86">
        <v>0</v>
      </c>
      <c r="H1072" s="86">
        <v>0</v>
      </c>
      <c r="I1072" s="86">
        <v>0</v>
      </c>
      <c r="J1072" s="86">
        <v>0</v>
      </c>
      <c r="K1072" s="86">
        <v>0</v>
      </c>
      <c r="L1072" s="86">
        <v>0</v>
      </c>
      <c r="M1072" s="86">
        <v>0</v>
      </c>
      <c r="N1072" s="86">
        <v>0</v>
      </c>
    </row>
    <row r="1073" spans="1:16" x14ac:dyDescent="0.2">
      <c r="A1073" s="87" t="s">
        <v>1227</v>
      </c>
      <c r="B1073" s="86">
        <v>0</v>
      </c>
      <c r="C1073" s="86">
        <v>0</v>
      </c>
      <c r="D1073" s="86">
        <v>0</v>
      </c>
      <c r="E1073" s="86">
        <v>0</v>
      </c>
      <c r="F1073" s="86">
        <v>0</v>
      </c>
      <c r="G1073" s="86">
        <v>0</v>
      </c>
      <c r="H1073" s="86">
        <v>0</v>
      </c>
      <c r="I1073" s="86">
        <v>0</v>
      </c>
      <c r="J1073" s="86">
        <v>0</v>
      </c>
      <c r="K1073" s="86">
        <v>0</v>
      </c>
      <c r="L1073" s="86">
        <v>0</v>
      </c>
      <c r="M1073" s="86">
        <v>0</v>
      </c>
      <c r="N1073" s="86">
        <v>0</v>
      </c>
    </row>
    <row r="1074" spans="1:16" x14ac:dyDescent="0.2">
      <c r="A1074" s="87" t="s">
        <v>1228</v>
      </c>
      <c r="B1074" s="86">
        <v>0</v>
      </c>
      <c r="C1074" s="86">
        <v>0</v>
      </c>
      <c r="D1074" s="86">
        <v>0</v>
      </c>
      <c r="E1074" s="86">
        <v>-39727222</v>
      </c>
      <c r="F1074" s="86">
        <v>-39727222</v>
      </c>
      <c r="G1074" s="86">
        <v>-39727222</v>
      </c>
      <c r="H1074" s="86">
        <v>0</v>
      </c>
      <c r="I1074" s="86">
        <v>0</v>
      </c>
      <c r="J1074" s="86">
        <v>0</v>
      </c>
      <c r="K1074" s="86">
        <v>-22226865.469999999</v>
      </c>
      <c r="L1074" s="86">
        <v>-22226865.469999999</v>
      </c>
      <c r="M1074" s="86">
        <v>-22226865.469999999</v>
      </c>
      <c r="N1074" s="86">
        <v>0</v>
      </c>
    </row>
    <row r="1075" spans="1:16" x14ac:dyDescent="0.2">
      <c r="A1075" s="87" t="s">
        <v>1229</v>
      </c>
      <c r="B1075" s="86">
        <v>-104242522.81999999</v>
      </c>
      <c r="C1075" s="86">
        <v>-104236326.31999999</v>
      </c>
      <c r="D1075" s="86">
        <v>-95038152.5</v>
      </c>
      <c r="E1075" s="86">
        <v>-88418621.510000005</v>
      </c>
      <c r="F1075" s="86">
        <v>-88426411.930000007</v>
      </c>
      <c r="G1075" s="86">
        <v>-75501224.140000001</v>
      </c>
      <c r="H1075" s="86">
        <v>-69043239.170000002</v>
      </c>
      <c r="I1075" s="86">
        <v>-68970093.959999993</v>
      </c>
      <c r="J1075" s="86">
        <v>-79189738.790000007</v>
      </c>
      <c r="K1075" s="86">
        <v>-58871518.119999997</v>
      </c>
      <c r="L1075" s="86">
        <v>-58870486.920000002</v>
      </c>
      <c r="M1075" s="86">
        <v>-64503678.719999999</v>
      </c>
      <c r="N1075" s="86">
        <v>-67558303.030000001</v>
      </c>
    </row>
    <row r="1076" spans="1:16" x14ac:dyDescent="0.2">
      <c r="A1076" s="87" t="s">
        <v>1230</v>
      </c>
      <c r="B1076" s="86">
        <v>0</v>
      </c>
      <c r="C1076" s="86">
        <v>0</v>
      </c>
      <c r="D1076" s="86">
        <v>0</v>
      </c>
      <c r="E1076" s="86">
        <v>0</v>
      </c>
      <c r="F1076" s="86">
        <v>0</v>
      </c>
      <c r="G1076" s="86">
        <v>0</v>
      </c>
      <c r="H1076" s="86">
        <v>0</v>
      </c>
      <c r="I1076" s="86">
        <v>0</v>
      </c>
      <c r="J1076" s="86">
        <v>0</v>
      </c>
      <c r="K1076" s="86">
        <v>0</v>
      </c>
      <c r="L1076" s="86">
        <v>0</v>
      </c>
      <c r="M1076" s="86">
        <v>0</v>
      </c>
      <c r="N1076" s="86">
        <v>-17162290.379999999</v>
      </c>
    </row>
    <row r="1077" spans="1:16" x14ac:dyDescent="0.2">
      <c r="A1077" s="87" t="s">
        <v>1231</v>
      </c>
      <c r="B1077" s="86">
        <v>0</v>
      </c>
      <c r="C1077" s="86">
        <v>0</v>
      </c>
      <c r="D1077" s="86">
        <v>0</v>
      </c>
      <c r="E1077" s="86">
        <v>0</v>
      </c>
      <c r="F1077" s="86">
        <v>0</v>
      </c>
      <c r="G1077" s="86">
        <v>0</v>
      </c>
      <c r="H1077" s="86">
        <v>0</v>
      </c>
      <c r="I1077" s="86">
        <v>0</v>
      </c>
      <c r="J1077" s="86">
        <v>0</v>
      </c>
      <c r="K1077" s="86">
        <v>0</v>
      </c>
      <c r="L1077" s="86">
        <v>0</v>
      </c>
      <c r="M1077" s="86">
        <v>0</v>
      </c>
      <c r="N1077" s="86">
        <v>0</v>
      </c>
    </row>
    <row r="1078" spans="1:16" x14ac:dyDescent="0.2">
      <c r="A1078" s="87" t="s">
        <v>1232</v>
      </c>
      <c r="B1078" s="86">
        <v>0</v>
      </c>
      <c r="C1078" s="86">
        <v>0</v>
      </c>
      <c r="D1078" s="86">
        <v>0</v>
      </c>
      <c r="E1078" s="86">
        <v>0</v>
      </c>
      <c r="F1078" s="86">
        <v>0</v>
      </c>
      <c r="G1078" s="86">
        <v>0</v>
      </c>
      <c r="H1078" s="86">
        <v>0</v>
      </c>
      <c r="I1078" s="86">
        <v>0</v>
      </c>
      <c r="J1078" s="86">
        <v>0</v>
      </c>
      <c r="K1078" s="86">
        <v>0</v>
      </c>
      <c r="L1078" s="86">
        <v>0</v>
      </c>
      <c r="M1078" s="86">
        <v>0</v>
      </c>
      <c r="N1078" s="86">
        <v>0</v>
      </c>
    </row>
    <row r="1079" spans="1:16" x14ac:dyDescent="0.2">
      <c r="A1079" s="87" t="s">
        <v>1233</v>
      </c>
      <c r="B1079" s="86">
        <v>-5969957.7699999996</v>
      </c>
      <c r="C1079" s="86">
        <v>-5969957.7699999996</v>
      </c>
      <c r="D1079" s="86">
        <v>-5969957.7699999996</v>
      </c>
      <c r="E1079" s="86">
        <v>-6217140.7400000002</v>
      </c>
      <c r="F1079" s="86">
        <v>-6217140.7400000002</v>
      </c>
      <c r="G1079" s="86">
        <v>-6217140.7400000002</v>
      </c>
      <c r="H1079" s="86">
        <v>-6464323.71</v>
      </c>
      <c r="I1079" s="86">
        <v>-6464323.71</v>
      </c>
      <c r="J1079" s="86">
        <v>-6464323.71</v>
      </c>
      <c r="K1079" s="86">
        <v>-6711506.6799999997</v>
      </c>
      <c r="L1079" s="86">
        <v>-6711506.6799999997</v>
      </c>
      <c r="M1079" s="86">
        <v>-6711506.6799999997</v>
      </c>
      <c r="N1079" s="86">
        <v>-6958689.6500000004</v>
      </c>
    </row>
    <row r="1080" spans="1:16" x14ac:dyDescent="0.2">
      <c r="A1080" s="102" t="s">
        <v>1234</v>
      </c>
      <c r="B1080" s="103">
        <v>-1215750420.03</v>
      </c>
      <c r="C1080" s="103">
        <v>-1212684349.98</v>
      </c>
      <c r="D1080" s="103">
        <v>-1192367557.6900001</v>
      </c>
      <c r="E1080" s="103">
        <f>SUM(E1041:E1079)</f>
        <v>-1211906739.5</v>
      </c>
      <c r="F1080" s="103">
        <v>-1358696622.3900001</v>
      </c>
      <c r="G1080" s="103">
        <v>-1371559186.73999</v>
      </c>
      <c r="H1080" s="103">
        <v>-1327857744.73999</v>
      </c>
      <c r="I1080" s="103">
        <v>-1327477424.55</v>
      </c>
      <c r="J1080" s="103">
        <v>-1343127248.78</v>
      </c>
      <c r="K1080" s="103">
        <v>-1340825374.95999</v>
      </c>
      <c r="L1080" s="103">
        <v>-1334091318.01</v>
      </c>
      <c r="M1080" s="103">
        <v>-1330854330.1199999</v>
      </c>
      <c r="N1080" s="103">
        <v>-1323299731.29</v>
      </c>
      <c r="O1080" s="98">
        <f>AVERAGE(B1080:N1080)</f>
        <v>-1299269080.6753824</v>
      </c>
      <c r="P1080" s="105" t="str">
        <f>MID($A1080,11,3)</f>
        <v>254</v>
      </c>
    </row>
    <row r="1081" spans="1:16" x14ac:dyDescent="0.2">
      <c r="A1081" s="87" t="s">
        <v>1235</v>
      </c>
      <c r="E1081" s="86">
        <v>-748574039.06538498</v>
      </c>
    </row>
    <row r="1082" spans="1:16" x14ac:dyDescent="0.2">
      <c r="A1082" s="85" t="s">
        <v>1236</v>
      </c>
    </row>
    <row r="1083" spans="1:16" x14ac:dyDescent="0.2">
      <c r="A1083" s="87" t="s">
        <v>1237</v>
      </c>
      <c r="B1083" s="86">
        <v>-235766504.52000001</v>
      </c>
      <c r="C1083" s="86">
        <v>-235766504.52000001</v>
      </c>
      <c r="D1083" s="86">
        <v>-235766504.52000001</v>
      </c>
      <c r="E1083" s="86">
        <v>-235766504.52000001</v>
      </c>
      <c r="F1083" s="86">
        <v>-235766504.52000001</v>
      </c>
      <c r="G1083" s="86">
        <v>-235766504.52000001</v>
      </c>
      <c r="H1083" s="86">
        <v>-260700504.52000001</v>
      </c>
      <c r="I1083" s="86">
        <v>-260700504.52000001</v>
      </c>
      <c r="J1083" s="86">
        <v>-260700504.52000001</v>
      </c>
      <c r="K1083" s="86">
        <v>-232230452.52000001</v>
      </c>
      <c r="L1083" s="86">
        <v>-232230452.52000001</v>
      </c>
      <c r="M1083" s="86">
        <v>-232230452.52000001</v>
      </c>
      <c r="N1083" s="86">
        <v>-232230452.52000001</v>
      </c>
    </row>
    <row r="1084" spans="1:16" x14ac:dyDescent="0.2">
      <c r="A1084" s="87" t="s">
        <v>1238</v>
      </c>
      <c r="B1084" s="86">
        <v>0</v>
      </c>
      <c r="C1084" s="86">
        <v>0</v>
      </c>
      <c r="D1084" s="86">
        <v>0</v>
      </c>
      <c r="E1084" s="86">
        <v>0</v>
      </c>
      <c r="F1084" s="86">
        <v>0</v>
      </c>
      <c r="G1084" s="86">
        <v>0</v>
      </c>
      <c r="H1084" s="86">
        <v>-1544531.5</v>
      </c>
      <c r="I1084" s="86">
        <v>-1544531.5</v>
      </c>
      <c r="J1084" s="86">
        <v>-1544531.5</v>
      </c>
      <c r="K1084" s="86">
        <v>-1434207.75</v>
      </c>
      <c r="L1084" s="86">
        <v>-1434207.75</v>
      </c>
      <c r="M1084" s="86">
        <v>-1360658.58</v>
      </c>
      <c r="N1084" s="86">
        <v>-1323884.1599999999</v>
      </c>
    </row>
    <row r="1085" spans="1:16" x14ac:dyDescent="0.2">
      <c r="A1085" s="102" t="s">
        <v>1239</v>
      </c>
      <c r="B1085" s="103">
        <v>-235766504.52000001</v>
      </c>
      <c r="C1085" s="103">
        <v>-235766504.52000001</v>
      </c>
      <c r="D1085" s="103">
        <v>-235766504.52000001</v>
      </c>
      <c r="E1085" s="103">
        <v>-235766504.52000001</v>
      </c>
      <c r="F1085" s="103">
        <v>-235766504.52000001</v>
      </c>
      <c r="G1085" s="103">
        <v>-235766504.52000001</v>
      </c>
      <c r="H1085" s="103">
        <v>-262245036.02000001</v>
      </c>
      <c r="I1085" s="103">
        <v>-262245036.02000001</v>
      </c>
      <c r="J1085" s="103">
        <v>-262245036.02000001</v>
      </c>
      <c r="K1085" s="103">
        <v>-233664660.27000001</v>
      </c>
      <c r="L1085" s="103">
        <v>-233664660.27000001</v>
      </c>
      <c r="M1085" s="103">
        <v>-233591111.09999999</v>
      </c>
      <c r="N1085" s="103">
        <v>-233554336.68000001</v>
      </c>
      <c r="O1085" s="98">
        <f>AVERAGE(B1085:N1085)</f>
        <v>-241216069.5</v>
      </c>
      <c r="P1085" s="105" t="str">
        <f>MID($A1085,11,3)</f>
        <v>255</v>
      </c>
    </row>
    <row r="1086" spans="1:16" x14ac:dyDescent="0.2">
      <c r="A1086" s="87" t="s">
        <v>1240</v>
      </c>
    </row>
    <row r="1087" spans="1:16" x14ac:dyDescent="0.2">
      <c r="A1087" s="85" t="s">
        <v>1241</v>
      </c>
    </row>
    <row r="1088" spans="1:16" x14ac:dyDescent="0.2">
      <c r="A1088" s="87" t="s">
        <v>1242</v>
      </c>
      <c r="B1088" s="86">
        <v>-0.55000000000000004</v>
      </c>
      <c r="C1088" s="86">
        <v>-0.55000000000000004</v>
      </c>
      <c r="D1088" s="86">
        <v>-0.55000000000000004</v>
      </c>
      <c r="E1088" s="86">
        <v>-0.55000000000000004</v>
      </c>
      <c r="F1088" s="86">
        <v>-0.55000000000000004</v>
      </c>
      <c r="G1088" s="86">
        <v>-0.55000000000000004</v>
      </c>
      <c r="H1088" s="86">
        <v>-0.55000000000000004</v>
      </c>
      <c r="I1088" s="86">
        <v>-0.55000000000000004</v>
      </c>
      <c r="J1088" s="86">
        <v>-0.55000000000000004</v>
      </c>
      <c r="K1088" s="86">
        <v>-0.55000000000000004</v>
      </c>
      <c r="L1088" s="86">
        <v>-0.55000000000000004</v>
      </c>
      <c r="M1088" s="86">
        <v>-0.55000000000000004</v>
      </c>
      <c r="N1088" s="86">
        <v>-0.55000000000000004</v>
      </c>
    </row>
    <row r="1089" spans="1:16" x14ac:dyDescent="0.2">
      <c r="A1089" s="87" t="s">
        <v>1243</v>
      </c>
      <c r="B1089" s="86">
        <v>-0.17</v>
      </c>
      <c r="C1089" s="86">
        <v>-0.17</v>
      </c>
      <c r="D1089" s="86">
        <v>-0.17</v>
      </c>
      <c r="E1089" s="86">
        <v>-0.17</v>
      </c>
      <c r="F1089" s="86">
        <v>-0.17</v>
      </c>
      <c r="G1089" s="86">
        <v>-0.17</v>
      </c>
      <c r="H1089" s="86">
        <v>-0.17</v>
      </c>
      <c r="I1089" s="86">
        <v>-0.17</v>
      </c>
      <c r="J1089" s="86">
        <v>-0.17</v>
      </c>
      <c r="K1089" s="86">
        <v>-0.17</v>
      </c>
      <c r="L1089" s="86">
        <v>-0.17</v>
      </c>
      <c r="M1089" s="86">
        <v>-0.17</v>
      </c>
      <c r="N1089" s="86">
        <v>-0.17</v>
      </c>
    </row>
    <row r="1090" spans="1:16" x14ac:dyDescent="0.2">
      <c r="A1090" s="87" t="s">
        <v>1244</v>
      </c>
      <c r="B1090" s="86">
        <v>0</v>
      </c>
      <c r="C1090" s="86">
        <v>0</v>
      </c>
      <c r="D1090" s="86">
        <v>0</v>
      </c>
      <c r="E1090" s="86">
        <v>0</v>
      </c>
      <c r="F1090" s="86">
        <v>0</v>
      </c>
      <c r="G1090" s="86">
        <v>0</v>
      </c>
      <c r="H1090" s="86">
        <v>0</v>
      </c>
      <c r="I1090" s="86">
        <v>0</v>
      </c>
      <c r="J1090" s="86">
        <v>0</v>
      </c>
      <c r="K1090" s="86">
        <v>0</v>
      </c>
      <c r="L1090" s="86">
        <v>0</v>
      </c>
      <c r="M1090" s="86">
        <v>0</v>
      </c>
      <c r="N1090" s="86">
        <v>0</v>
      </c>
    </row>
    <row r="1091" spans="1:16" x14ac:dyDescent="0.2">
      <c r="A1091" s="87" t="s">
        <v>1245</v>
      </c>
      <c r="B1091" s="86">
        <v>0</v>
      </c>
      <c r="C1091" s="86">
        <v>0</v>
      </c>
      <c r="D1091" s="86">
        <v>0</v>
      </c>
      <c r="E1091" s="86">
        <v>0</v>
      </c>
      <c r="F1091" s="86">
        <v>0</v>
      </c>
      <c r="G1091" s="86">
        <v>0</v>
      </c>
      <c r="H1091" s="86">
        <v>0</v>
      </c>
      <c r="I1091" s="86">
        <v>0</v>
      </c>
      <c r="J1091" s="86">
        <v>0</v>
      </c>
      <c r="K1091" s="86">
        <v>0</v>
      </c>
      <c r="L1091" s="86">
        <v>0</v>
      </c>
      <c r="M1091" s="86">
        <v>0</v>
      </c>
      <c r="N1091" s="86">
        <v>0</v>
      </c>
    </row>
    <row r="1092" spans="1:16" x14ac:dyDescent="0.2">
      <c r="A1092" s="102" t="s">
        <v>1246</v>
      </c>
      <c r="B1092" s="103">
        <v>-0.72</v>
      </c>
      <c r="C1092" s="103">
        <v>-0.72</v>
      </c>
      <c r="D1092" s="103">
        <v>-0.72</v>
      </c>
      <c r="E1092" s="103">
        <v>-0.72</v>
      </c>
      <c r="F1092" s="103">
        <v>-0.72</v>
      </c>
      <c r="G1092" s="103">
        <v>-0.72</v>
      </c>
      <c r="H1092" s="103">
        <v>-0.72</v>
      </c>
      <c r="I1092" s="103">
        <v>-0.72</v>
      </c>
      <c r="J1092" s="103">
        <v>-0.72</v>
      </c>
      <c r="K1092" s="103">
        <v>-0.72</v>
      </c>
      <c r="L1092" s="103">
        <v>-0.72</v>
      </c>
      <c r="M1092" s="103">
        <v>-0.72</v>
      </c>
      <c r="N1092" s="103">
        <v>-0.72</v>
      </c>
      <c r="O1092" s="104">
        <f>AVERAGE(B1092:N1092)</f>
        <v>-0.72</v>
      </c>
      <c r="P1092" s="105" t="str">
        <f>MID($A1092,11,3)</f>
        <v>281</v>
      </c>
    </row>
    <row r="1093" spans="1:16" x14ac:dyDescent="0.2">
      <c r="A1093" s="87" t="s">
        <v>1247</v>
      </c>
    </row>
    <row r="1094" spans="1:16" x14ac:dyDescent="0.2">
      <c r="A1094" s="85" t="s">
        <v>1248</v>
      </c>
    </row>
    <row r="1095" spans="1:16" x14ac:dyDescent="0.2">
      <c r="A1095" s="87" t="s">
        <v>1249</v>
      </c>
      <c r="B1095" s="86">
        <v>0</v>
      </c>
      <c r="C1095" s="86">
        <v>0</v>
      </c>
      <c r="D1095" s="86">
        <v>0</v>
      </c>
      <c r="E1095" s="86">
        <v>0</v>
      </c>
      <c r="F1095" s="86">
        <v>0</v>
      </c>
      <c r="G1095" s="86">
        <v>0</v>
      </c>
      <c r="H1095" s="86">
        <v>0</v>
      </c>
      <c r="I1095" s="86">
        <v>0</v>
      </c>
      <c r="J1095" s="86">
        <v>0</v>
      </c>
      <c r="K1095" s="86">
        <v>0</v>
      </c>
      <c r="L1095" s="86">
        <v>0</v>
      </c>
      <c r="M1095" s="86">
        <v>0</v>
      </c>
      <c r="N1095" s="86">
        <v>0</v>
      </c>
    </row>
    <row r="1096" spans="1:16" x14ac:dyDescent="0.2">
      <c r="A1096" s="87" t="s">
        <v>1250</v>
      </c>
      <c r="B1096" s="86">
        <v>0</v>
      </c>
      <c r="C1096" s="86">
        <v>0</v>
      </c>
      <c r="D1096" s="86">
        <v>0</v>
      </c>
      <c r="E1096" s="86">
        <v>0</v>
      </c>
      <c r="F1096" s="86">
        <v>0</v>
      </c>
      <c r="G1096" s="86">
        <v>0</v>
      </c>
      <c r="H1096" s="86">
        <v>0</v>
      </c>
      <c r="I1096" s="86">
        <v>0</v>
      </c>
      <c r="J1096" s="86">
        <v>0</v>
      </c>
      <c r="K1096" s="86">
        <v>0</v>
      </c>
      <c r="L1096" s="86">
        <v>0</v>
      </c>
      <c r="M1096" s="86">
        <v>0</v>
      </c>
      <c r="N1096" s="86">
        <v>0</v>
      </c>
    </row>
    <row r="1097" spans="1:16" x14ac:dyDescent="0.2">
      <c r="A1097" s="87" t="s">
        <v>1251</v>
      </c>
      <c r="B1097" s="86">
        <v>-1997773384.3999901</v>
      </c>
      <c r="C1097" s="86">
        <v>-1997773384.3999901</v>
      </c>
      <c r="D1097" s="86">
        <v>-1997773384.3999901</v>
      </c>
      <c r="E1097" s="86">
        <v>-2033910478.0499899</v>
      </c>
      <c r="F1097" s="86">
        <v>-2033910478.0499899</v>
      </c>
      <c r="G1097" s="86">
        <v>-2033910478.0499899</v>
      </c>
      <c r="H1097" s="86">
        <v>-2049062150.8800001</v>
      </c>
      <c r="I1097" s="86">
        <v>-2049062150.8800001</v>
      </c>
      <c r="J1097" s="86">
        <v>-2049062150.8800001</v>
      </c>
      <c r="K1097" s="86">
        <v>-2070499155.53</v>
      </c>
      <c r="L1097" s="86">
        <v>-2070499155.53</v>
      </c>
      <c r="M1097" s="86">
        <v>-2090797715.1099999</v>
      </c>
      <c r="N1097" s="86">
        <v>-2108474575.8199999</v>
      </c>
    </row>
    <row r="1098" spans="1:16" x14ac:dyDescent="0.2">
      <c r="A1098" s="87" t="s">
        <v>1252</v>
      </c>
      <c r="B1098" s="86">
        <v>-515281069.68000001</v>
      </c>
      <c r="C1098" s="86">
        <v>-515281069.68000001</v>
      </c>
      <c r="D1098" s="86">
        <v>-515281069.68000001</v>
      </c>
      <c r="E1098" s="86">
        <v>-529024980.13999999</v>
      </c>
      <c r="F1098" s="86">
        <v>-529024980.13999999</v>
      </c>
      <c r="G1098" s="86">
        <v>-529024980.13999999</v>
      </c>
      <c r="H1098" s="86">
        <v>-536098625.81</v>
      </c>
      <c r="I1098" s="86">
        <v>-536098625.81</v>
      </c>
      <c r="J1098" s="86">
        <v>-536098625.81</v>
      </c>
      <c r="K1098" s="86">
        <v>-546525465.08000004</v>
      </c>
      <c r="L1098" s="86">
        <v>-546525465.08000004</v>
      </c>
      <c r="M1098" s="86">
        <v>-554593349.79999995</v>
      </c>
      <c r="N1098" s="86">
        <v>-560694332.70000005</v>
      </c>
    </row>
    <row r="1099" spans="1:16" x14ac:dyDescent="0.2">
      <c r="A1099" s="87" t="s">
        <v>1253</v>
      </c>
      <c r="B1099" s="86">
        <v>0</v>
      </c>
      <c r="C1099" s="86">
        <v>0</v>
      </c>
      <c r="D1099" s="86">
        <v>0</v>
      </c>
      <c r="E1099" s="86">
        <v>0</v>
      </c>
      <c r="F1099" s="86">
        <v>0</v>
      </c>
      <c r="G1099" s="86">
        <v>0</v>
      </c>
      <c r="H1099" s="86">
        <v>0</v>
      </c>
      <c r="I1099" s="86">
        <v>0</v>
      </c>
      <c r="J1099" s="86">
        <v>0</v>
      </c>
      <c r="K1099" s="86">
        <v>0</v>
      </c>
      <c r="L1099" s="86">
        <v>0</v>
      </c>
      <c r="M1099" s="86">
        <v>0</v>
      </c>
      <c r="N1099" s="86">
        <v>0</v>
      </c>
    </row>
    <row r="1100" spans="1:16" x14ac:dyDescent="0.2">
      <c r="A1100" s="87" t="s">
        <v>1254</v>
      </c>
      <c r="B1100" s="86">
        <v>0</v>
      </c>
      <c r="C1100" s="86">
        <v>0</v>
      </c>
      <c r="D1100" s="86">
        <v>0</v>
      </c>
      <c r="E1100" s="86">
        <v>0</v>
      </c>
      <c r="F1100" s="86">
        <v>0</v>
      </c>
      <c r="G1100" s="86">
        <v>0</v>
      </c>
      <c r="H1100" s="86">
        <v>0</v>
      </c>
      <c r="I1100" s="86">
        <v>0</v>
      </c>
      <c r="J1100" s="86">
        <v>0</v>
      </c>
      <c r="K1100" s="86">
        <v>0</v>
      </c>
      <c r="L1100" s="86">
        <v>0</v>
      </c>
      <c r="M1100" s="86">
        <v>0</v>
      </c>
      <c r="N1100" s="86">
        <v>0</v>
      </c>
    </row>
    <row r="1101" spans="1:16" x14ac:dyDescent="0.2">
      <c r="A1101" s="102" t="s">
        <v>1255</v>
      </c>
      <c r="B1101" s="103">
        <v>-2513054454.0799999</v>
      </c>
      <c r="C1101" s="103">
        <v>-2513054454.0799999</v>
      </c>
      <c r="D1101" s="103">
        <v>-2513054454.0799999</v>
      </c>
      <c r="E1101" s="103">
        <v>-2562935458.18999</v>
      </c>
      <c r="F1101" s="103">
        <v>-2562935458.18999</v>
      </c>
      <c r="G1101" s="103">
        <v>-2562935458.18999</v>
      </c>
      <c r="H1101" s="103">
        <v>-2585160776.6900001</v>
      </c>
      <c r="I1101" s="103">
        <v>-2585160776.6900001</v>
      </c>
      <c r="J1101" s="103">
        <v>-2585160776.6900001</v>
      </c>
      <c r="K1101" s="103">
        <v>-2617024620.6100001</v>
      </c>
      <c r="L1101" s="103">
        <v>-2617024620.6100001</v>
      </c>
      <c r="M1101" s="103">
        <v>-2645391064.9099998</v>
      </c>
      <c r="N1101" s="103">
        <v>-2669168908.52</v>
      </c>
      <c r="O1101" s="98">
        <f>AVERAGE(B1101:N1101)</f>
        <v>-2579389329.3484592</v>
      </c>
      <c r="P1101" s="105" t="s">
        <v>138</v>
      </c>
    </row>
    <row r="1102" spans="1:16" x14ac:dyDescent="0.2">
      <c r="A1102" s="87" t="s">
        <v>1256</v>
      </c>
    </row>
    <row r="1103" spans="1:16" x14ac:dyDescent="0.2">
      <c r="A1103" s="85" t="s">
        <v>1257</v>
      </c>
    </row>
    <row r="1104" spans="1:16" x14ac:dyDescent="0.2">
      <c r="A1104" s="87" t="s">
        <v>1258</v>
      </c>
      <c r="B1104" s="86">
        <v>0</v>
      </c>
      <c r="C1104" s="86">
        <v>0</v>
      </c>
      <c r="D1104" s="86">
        <v>0</v>
      </c>
      <c r="E1104" s="86">
        <v>0</v>
      </c>
      <c r="F1104" s="86">
        <v>0</v>
      </c>
      <c r="G1104" s="86">
        <v>0</v>
      </c>
      <c r="H1104" s="86">
        <v>0</v>
      </c>
      <c r="I1104" s="86">
        <v>0</v>
      </c>
      <c r="J1104" s="86">
        <v>0</v>
      </c>
      <c r="K1104" s="86">
        <v>0</v>
      </c>
      <c r="L1104" s="86">
        <v>0</v>
      </c>
      <c r="M1104" s="86">
        <v>0</v>
      </c>
      <c r="N1104" s="86">
        <v>0</v>
      </c>
    </row>
    <row r="1105" spans="1:16" x14ac:dyDescent="0.2">
      <c r="A1105" s="87" t="s">
        <v>1259</v>
      </c>
      <c r="B1105" s="86">
        <v>0</v>
      </c>
      <c r="C1105" s="86">
        <v>0</v>
      </c>
      <c r="D1105" s="86">
        <v>0</v>
      </c>
      <c r="E1105" s="86">
        <v>0</v>
      </c>
      <c r="F1105" s="86">
        <v>0</v>
      </c>
      <c r="G1105" s="86">
        <v>0</v>
      </c>
      <c r="H1105" s="86">
        <v>0</v>
      </c>
      <c r="I1105" s="86">
        <v>0</v>
      </c>
      <c r="J1105" s="86">
        <v>0</v>
      </c>
      <c r="K1105" s="86">
        <v>0</v>
      </c>
      <c r="L1105" s="86">
        <v>0</v>
      </c>
      <c r="M1105" s="86">
        <v>0</v>
      </c>
      <c r="N1105" s="86">
        <v>0</v>
      </c>
    </row>
    <row r="1106" spans="1:16" x14ac:dyDescent="0.2">
      <c r="A1106" s="87" t="s">
        <v>1260</v>
      </c>
      <c r="B1106" s="86">
        <v>0</v>
      </c>
      <c r="C1106" s="86">
        <v>0</v>
      </c>
      <c r="D1106" s="86">
        <v>0</v>
      </c>
      <c r="E1106" s="86">
        <v>0</v>
      </c>
      <c r="F1106" s="86">
        <v>0</v>
      </c>
      <c r="G1106" s="86">
        <v>0</v>
      </c>
      <c r="H1106" s="86">
        <v>0</v>
      </c>
      <c r="I1106" s="86">
        <v>0</v>
      </c>
      <c r="J1106" s="86">
        <v>0</v>
      </c>
      <c r="K1106" s="86">
        <v>0</v>
      </c>
      <c r="L1106" s="86">
        <v>0</v>
      </c>
      <c r="M1106" s="86">
        <v>0</v>
      </c>
      <c r="N1106" s="86">
        <v>0</v>
      </c>
    </row>
    <row r="1107" spans="1:16" x14ac:dyDescent="0.2">
      <c r="A1107" s="87" t="s">
        <v>1261</v>
      </c>
      <c r="B1107" s="86">
        <v>0</v>
      </c>
      <c r="C1107" s="86">
        <v>0</v>
      </c>
      <c r="D1107" s="86">
        <v>0</v>
      </c>
      <c r="E1107" s="86">
        <v>0</v>
      </c>
      <c r="F1107" s="86">
        <v>0</v>
      </c>
      <c r="G1107" s="86">
        <v>0</v>
      </c>
      <c r="H1107" s="86">
        <v>0</v>
      </c>
      <c r="I1107" s="86">
        <v>0</v>
      </c>
      <c r="J1107" s="86">
        <v>0</v>
      </c>
      <c r="K1107" s="86">
        <v>0</v>
      </c>
      <c r="L1107" s="86">
        <v>0</v>
      </c>
      <c r="M1107" s="86">
        <v>0</v>
      </c>
      <c r="N1107" s="86">
        <v>0</v>
      </c>
    </row>
    <row r="1108" spans="1:16" x14ac:dyDescent="0.2">
      <c r="A1108" s="87" t="s">
        <v>1262</v>
      </c>
      <c r="B1108" s="86">
        <v>-646044222.58000004</v>
      </c>
      <c r="C1108" s="86">
        <v>-646044222.58000004</v>
      </c>
      <c r="D1108" s="86">
        <v>-646047980.61000001</v>
      </c>
      <c r="E1108" s="86">
        <v>-647375053.70000005</v>
      </c>
      <c r="F1108" s="86">
        <v>-647375053.70000005</v>
      </c>
      <c r="G1108" s="86">
        <v>-647375053.70000005</v>
      </c>
      <c r="H1108" s="86">
        <v>-682663992.79999995</v>
      </c>
      <c r="I1108" s="86">
        <v>-682663992.79999995</v>
      </c>
      <c r="J1108" s="86">
        <v>-682663992.79999995</v>
      </c>
      <c r="K1108" s="86">
        <v>-786142447.30999994</v>
      </c>
      <c r="L1108" s="86">
        <v>-786142447.30999994</v>
      </c>
      <c r="M1108" s="86">
        <v>-853314594.47000003</v>
      </c>
      <c r="N1108" s="86">
        <v>-857868196.39999998</v>
      </c>
    </row>
    <row r="1109" spans="1:16" x14ac:dyDescent="0.2">
      <c r="A1109" s="87" t="s">
        <v>1263</v>
      </c>
      <c r="B1109" s="86">
        <v>-179076118.72</v>
      </c>
      <c r="C1109" s="86">
        <v>-179076118.72</v>
      </c>
      <c r="D1109" s="86">
        <v>-179058223.36000001</v>
      </c>
      <c r="E1109" s="86">
        <v>-179426783.28</v>
      </c>
      <c r="F1109" s="86">
        <v>-179426783.28</v>
      </c>
      <c r="G1109" s="86">
        <v>-179426783.28</v>
      </c>
      <c r="H1109" s="86">
        <v>-189206273.34</v>
      </c>
      <c r="I1109" s="86">
        <v>-189206273.34</v>
      </c>
      <c r="J1109" s="86">
        <v>-189206273.34</v>
      </c>
      <c r="K1109" s="86">
        <v>-217884077.03</v>
      </c>
      <c r="L1109" s="86">
        <v>-217884077.03</v>
      </c>
      <c r="M1109" s="86">
        <v>-236501732.52000001</v>
      </c>
      <c r="N1109" s="86">
        <v>-237763750.86000001</v>
      </c>
    </row>
    <row r="1110" spans="1:16" x14ac:dyDescent="0.2">
      <c r="A1110" s="87" t="s">
        <v>1264</v>
      </c>
      <c r="B1110" s="86">
        <v>0</v>
      </c>
      <c r="C1110" s="86">
        <v>0</v>
      </c>
      <c r="D1110" s="86">
        <v>0</v>
      </c>
      <c r="E1110" s="86">
        <v>0</v>
      </c>
      <c r="F1110" s="86">
        <v>0</v>
      </c>
      <c r="G1110" s="86">
        <v>0</v>
      </c>
      <c r="H1110" s="86">
        <v>0</v>
      </c>
      <c r="I1110" s="86">
        <v>0</v>
      </c>
      <c r="J1110" s="86">
        <v>0</v>
      </c>
      <c r="K1110" s="86">
        <v>0</v>
      </c>
      <c r="L1110" s="86">
        <v>0</v>
      </c>
      <c r="M1110" s="86">
        <v>0</v>
      </c>
      <c r="N1110" s="86">
        <v>0</v>
      </c>
    </row>
    <row r="1111" spans="1:16" x14ac:dyDescent="0.2">
      <c r="A1111" s="87" t="s">
        <v>1265</v>
      </c>
      <c r="B1111" s="86">
        <v>0</v>
      </c>
      <c r="C1111" s="86">
        <v>0</v>
      </c>
      <c r="D1111" s="86">
        <v>0</v>
      </c>
      <c r="E1111" s="86">
        <v>0</v>
      </c>
      <c r="F1111" s="86">
        <v>0</v>
      </c>
      <c r="G1111" s="86">
        <v>0</v>
      </c>
      <c r="H1111" s="86">
        <v>0</v>
      </c>
      <c r="I1111" s="86">
        <v>0</v>
      </c>
      <c r="J1111" s="86">
        <v>0</v>
      </c>
      <c r="K1111" s="86">
        <v>0</v>
      </c>
      <c r="L1111" s="86">
        <v>0</v>
      </c>
      <c r="M1111" s="86">
        <v>0</v>
      </c>
      <c r="N1111" s="86">
        <v>0</v>
      </c>
    </row>
    <row r="1112" spans="1:16" x14ac:dyDescent="0.2">
      <c r="A1112" s="102" t="s">
        <v>1266</v>
      </c>
      <c r="B1112" s="103">
        <v>-825120341.29999995</v>
      </c>
      <c r="C1112" s="103">
        <v>-825120341.29999995</v>
      </c>
      <c r="D1112" s="103">
        <v>-825106203.96999896</v>
      </c>
      <c r="E1112" s="103">
        <v>-826801836.98000002</v>
      </c>
      <c r="F1112" s="103">
        <v>-826801836.98000002</v>
      </c>
      <c r="G1112" s="103">
        <v>-826801836.98000002</v>
      </c>
      <c r="H1112" s="103">
        <v>-871870266.13999999</v>
      </c>
      <c r="I1112" s="103">
        <v>-871870266.13999999</v>
      </c>
      <c r="J1112" s="103">
        <v>-871870266.13999999</v>
      </c>
      <c r="K1112" s="103">
        <v>-1004026524.34</v>
      </c>
      <c r="L1112" s="103">
        <v>-1004026524.34</v>
      </c>
      <c r="M1112" s="103">
        <v>-1089816326.99</v>
      </c>
      <c r="N1112" s="103">
        <v>-1095631947.26</v>
      </c>
      <c r="O1112" s="98">
        <f>AVERAGE(B1112:N1112)</f>
        <v>-904989578.37384605</v>
      </c>
      <c r="P1112" s="105" t="s">
        <v>138</v>
      </c>
    </row>
    <row r="1113" spans="1:16" x14ac:dyDescent="0.2">
      <c r="A1113" s="87" t="s">
        <v>1267</v>
      </c>
    </row>
    <row r="1114" spans="1:16" x14ac:dyDescent="0.2">
      <c r="A1114" s="87" t="s">
        <v>1268</v>
      </c>
      <c r="B1114" s="86">
        <v>0</v>
      </c>
      <c r="C1114" s="86">
        <v>0</v>
      </c>
      <c r="D1114" s="86">
        <v>0</v>
      </c>
      <c r="E1114" s="86">
        <v>0</v>
      </c>
      <c r="F1114" s="86">
        <v>0</v>
      </c>
      <c r="G1114" s="86">
        <v>0</v>
      </c>
      <c r="H1114" s="86">
        <v>0</v>
      </c>
      <c r="I1114" s="86">
        <v>0</v>
      </c>
      <c r="J1114" s="86">
        <v>0</v>
      </c>
      <c r="K1114" s="86">
        <v>0</v>
      </c>
      <c r="L1114" s="86">
        <v>0</v>
      </c>
      <c r="M1114" s="86">
        <v>0</v>
      </c>
      <c r="N1114" s="86">
        <v>0</v>
      </c>
    </row>
    <row r="1115" spans="1:16" x14ac:dyDescent="0.2">
      <c r="A1115" s="87" t="s">
        <v>1269</v>
      </c>
    </row>
    <row r="1116" spans="1:16" x14ac:dyDescent="0.2">
      <c r="A1116" s="108" t="s">
        <v>1270</v>
      </c>
      <c r="B1116" s="109">
        <v>-23115398705.669899</v>
      </c>
      <c r="C1116" s="109">
        <v>-23336427812.899899</v>
      </c>
      <c r="D1116" s="109">
        <v>-23423094347.939999</v>
      </c>
      <c r="E1116" s="109">
        <v>-23472506533.949902</v>
      </c>
      <c r="F1116" s="109">
        <v>-23804128228.989899</v>
      </c>
      <c r="G1116" s="109">
        <v>-24071648624.689899</v>
      </c>
      <c r="H1116" s="109">
        <v>-24299035427.199902</v>
      </c>
      <c r="I1116" s="109">
        <v>-24548813782.830002</v>
      </c>
      <c r="J1116" s="109">
        <v>-24877966050.689999</v>
      </c>
      <c r="K1116" s="109">
        <v>-25243012380.630001</v>
      </c>
      <c r="L1116" s="109">
        <v>-25528475303.259998</v>
      </c>
      <c r="M1116" s="109">
        <v>-25837867048.669998</v>
      </c>
      <c r="N1116" s="109">
        <v>-26165936762.789902</v>
      </c>
      <c r="O1116" s="104"/>
      <c r="P1116" s="104"/>
    </row>
    <row r="1117" spans="1:16" x14ac:dyDescent="0.2">
      <c r="A1117" s="87" t="s">
        <v>1271</v>
      </c>
    </row>
    <row r="1118" spans="1:16" x14ac:dyDescent="0.2">
      <c r="A1118" s="88" t="s">
        <v>1272</v>
      </c>
      <c r="B1118" s="86">
        <v>-9.9949538707733102E-3</v>
      </c>
      <c r="C1118" s="86">
        <v>-0.23001804947853</v>
      </c>
      <c r="D1118" s="86">
        <v>-0.38000568747520402</v>
      </c>
      <c r="E1118" s="86">
        <v>0.29002130031585599</v>
      </c>
      <c r="F1118" s="86">
        <v>0.110004097223281</v>
      </c>
      <c r="G1118" s="86">
        <v>0.100009143352508</v>
      </c>
      <c r="H1118" s="86">
        <v>-0.40997937321662897</v>
      </c>
      <c r="I1118" s="86">
        <v>-0.79001858830451899</v>
      </c>
      <c r="J1118" s="86">
        <v>-0.76999887824058499</v>
      </c>
      <c r="K1118" s="86">
        <v>-0.78003108501434304</v>
      </c>
      <c r="L1118" s="86">
        <v>-0.87000057101249695</v>
      </c>
      <c r="M1118" s="86">
        <v>-0.76001510024070695</v>
      </c>
      <c r="N1118" s="86">
        <v>-0.789973884820938</v>
      </c>
    </row>
    <row r="1119" spans="1:16" x14ac:dyDescent="0.2">
      <c r="A1119" s="87" t="s">
        <v>1273</v>
      </c>
    </row>
    <row r="1120" spans="1:16" x14ac:dyDescent="0.2">
      <c r="A1120" s="87" t="s">
        <v>1274</v>
      </c>
    </row>
    <row r="1121" spans="1:16" x14ac:dyDescent="0.2">
      <c r="A1121" s="87" t="s">
        <v>1275</v>
      </c>
    </row>
    <row r="1122" spans="1:16" x14ac:dyDescent="0.2">
      <c r="A1122" s="87" t="s">
        <v>1276</v>
      </c>
    </row>
    <row r="1123" spans="1:16" x14ac:dyDescent="0.2">
      <c r="A1123" s="87" t="s">
        <v>1277</v>
      </c>
    </row>
    <row r="1124" spans="1:16" x14ac:dyDescent="0.2">
      <c r="A1124" s="85" t="s">
        <v>1278</v>
      </c>
    </row>
    <row r="1125" spans="1:16" x14ac:dyDescent="0.2">
      <c r="A1125" s="87" t="s">
        <v>1279</v>
      </c>
    </row>
    <row r="1126" spans="1:16" x14ac:dyDescent="0.2">
      <c r="A1126" s="106" t="s">
        <v>1280</v>
      </c>
      <c r="B1126" s="107">
        <v>0</v>
      </c>
      <c r="C1126" s="107">
        <v>0</v>
      </c>
      <c r="D1126" s="107">
        <v>0</v>
      </c>
      <c r="E1126" s="107">
        <v>0</v>
      </c>
      <c r="F1126" s="107">
        <v>0</v>
      </c>
      <c r="G1126" s="107">
        <v>0</v>
      </c>
      <c r="H1126" s="107">
        <v>0</v>
      </c>
      <c r="I1126" s="107">
        <v>0</v>
      </c>
      <c r="J1126" s="107">
        <v>0</v>
      </c>
      <c r="K1126" s="107">
        <v>0</v>
      </c>
      <c r="L1126" s="107">
        <v>0</v>
      </c>
      <c r="M1126" s="107">
        <v>0</v>
      </c>
      <c r="N1126" s="107">
        <v>0</v>
      </c>
      <c r="O1126" s="104"/>
      <c r="P1126" s="104"/>
    </row>
    <row r="1127" spans="1:16" x14ac:dyDescent="0.2">
      <c r="A1127" s="106" t="s">
        <v>1281</v>
      </c>
      <c r="B1127" s="107">
        <v>0</v>
      </c>
      <c r="C1127" s="107">
        <v>0</v>
      </c>
      <c r="D1127" s="107">
        <v>0</v>
      </c>
      <c r="E1127" s="107">
        <v>0</v>
      </c>
      <c r="F1127" s="107">
        <v>0</v>
      </c>
      <c r="G1127" s="107">
        <v>0</v>
      </c>
      <c r="H1127" s="107">
        <v>0</v>
      </c>
      <c r="I1127" s="107">
        <v>0</v>
      </c>
      <c r="J1127" s="107">
        <v>0</v>
      </c>
      <c r="K1127" s="107">
        <v>0</v>
      </c>
      <c r="L1127" s="107">
        <v>0</v>
      </c>
      <c r="M1127" s="107">
        <v>0</v>
      </c>
      <c r="N1127" s="107">
        <v>0</v>
      </c>
      <c r="O1127" s="104"/>
      <c r="P1127" s="104"/>
    </row>
    <row r="1128" spans="1:16" x14ac:dyDescent="0.2">
      <c r="A1128" s="87" t="s">
        <v>1282</v>
      </c>
    </row>
    <row r="1129" spans="1:16" x14ac:dyDescent="0.2">
      <c r="A1129" s="87" t="s">
        <v>1283</v>
      </c>
    </row>
    <row r="1130" spans="1:16" x14ac:dyDescent="0.2">
      <c r="A1130" s="87" t="s">
        <v>1284</v>
      </c>
      <c r="B1130" s="86">
        <v>1000</v>
      </c>
      <c r="C1130" s="86">
        <v>1000</v>
      </c>
      <c r="D1130" s="86">
        <v>1000</v>
      </c>
      <c r="E1130" s="86">
        <v>1000</v>
      </c>
      <c r="F1130" s="86">
        <v>1000</v>
      </c>
      <c r="G1130" s="86">
        <v>1000</v>
      </c>
      <c r="H1130" s="86">
        <v>1000</v>
      </c>
      <c r="I1130" s="86">
        <v>1000</v>
      </c>
      <c r="J1130" s="86">
        <v>1000</v>
      </c>
      <c r="K1130" s="86">
        <v>1000</v>
      </c>
      <c r="L1130" s="86">
        <v>1000</v>
      </c>
      <c r="M1130" s="86">
        <v>1000</v>
      </c>
      <c r="N1130" s="86">
        <v>1000</v>
      </c>
    </row>
    <row r="1131" spans="1:16" x14ac:dyDescent="0.2">
      <c r="A1131" s="106" t="s">
        <v>1285</v>
      </c>
      <c r="B1131" s="107">
        <v>23115398705.659901</v>
      </c>
      <c r="C1131" s="107">
        <v>23336427812.669899</v>
      </c>
      <c r="D1131" s="107">
        <v>23423094347.560001</v>
      </c>
      <c r="E1131" s="107">
        <v>23472506534.240002</v>
      </c>
      <c r="F1131" s="107">
        <v>23804128229.099899</v>
      </c>
      <c r="G1131" s="107">
        <v>24071648624.789902</v>
      </c>
      <c r="H1131" s="107">
        <v>24299035426.790001</v>
      </c>
      <c r="I1131" s="107">
        <v>24548813782.039902</v>
      </c>
      <c r="J1131" s="107">
        <v>24877966049.919998</v>
      </c>
      <c r="K1131" s="107">
        <v>25243012379.849899</v>
      </c>
      <c r="L1131" s="107">
        <v>25528475302.389999</v>
      </c>
      <c r="M1131" s="107">
        <v>25837867047.91</v>
      </c>
      <c r="N1131" s="107">
        <v>26165936762</v>
      </c>
      <c r="O1131" s="104"/>
      <c r="P1131" s="104"/>
    </row>
    <row r="1132" spans="1:16" x14ac:dyDescent="0.2">
      <c r="A1132" s="106" t="s">
        <v>1286</v>
      </c>
      <c r="B1132" s="107">
        <v>0</v>
      </c>
      <c r="C1132" s="107">
        <v>0</v>
      </c>
      <c r="D1132" s="107">
        <v>0</v>
      </c>
      <c r="E1132" s="107">
        <v>0</v>
      </c>
      <c r="F1132" s="107">
        <v>0</v>
      </c>
      <c r="G1132" s="107">
        <v>0</v>
      </c>
      <c r="H1132" s="107">
        <v>0</v>
      </c>
      <c r="I1132" s="107">
        <v>0</v>
      </c>
      <c r="J1132" s="107">
        <v>0</v>
      </c>
      <c r="K1132" s="107">
        <v>0</v>
      </c>
      <c r="L1132" s="107">
        <v>0</v>
      </c>
      <c r="M1132" s="107">
        <v>0</v>
      </c>
      <c r="N1132" s="107">
        <v>0</v>
      </c>
      <c r="O1132" s="104"/>
      <c r="P1132" s="104"/>
    </row>
    <row r="1133" spans="1:16" x14ac:dyDescent="0.2">
      <c r="A1133" s="88" t="s">
        <v>1287</v>
      </c>
      <c r="B1133" s="86">
        <v>23115398705.659901</v>
      </c>
      <c r="C1133" s="86">
        <v>23336427812.669899</v>
      </c>
      <c r="D1133" s="86">
        <v>23423094347.560001</v>
      </c>
      <c r="E1133" s="86">
        <v>23472506534.240002</v>
      </c>
      <c r="F1133" s="86">
        <v>23804128229.099899</v>
      </c>
      <c r="G1133" s="86">
        <v>24071648624.789902</v>
      </c>
      <c r="H1133" s="86">
        <v>24299035426.790001</v>
      </c>
      <c r="I1133" s="86">
        <v>24548813782.039902</v>
      </c>
      <c r="J1133" s="86">
        <v>24877966049.919998</v>
      </c>
      <c r="K1133" s="86">
        <v>25243012379.849899</v>
      </c>
      <c r="L1133" s="86">
        <v>25528475302.389999</v>
      </c>
      <c r="M1133" s="86">
        <v>25837867047.91</v>
      </c>
      <c r="N1133" s="86">
        <v>26165936762</v>
      </c>
    </row>
    <row r="1134" spans="1:16" x14ac:dyDescent="0.2">
      <c r="A1134" s="87" t="s">
        <v>1288</v>
      </c>
    </row>
    <row r="1135" spans="1:16" x14ac:dyDescent="0.2">
      <c r="A1135" s="106" t="s">
        <v>1289</v>
      </c>
      <c r="B1135" s="107">
        <v>-23115398705.669899</v>
      </c>
      <c r="C1135" s="107">
        <v>-23336427812.899899</v>
      </c>
      <c r="D1135" s="107">
        <v>-23423094347.939999</v>
      </c>
      <c r="E1135" s="107">
        <v>-23472506533.949902</v>
      </c>
      <c r="F1135" s="107">
        <v>-23804128228.989899</v>
      </c>
      <c r="G1135" s="107">
        <v>-24071648624.689899</v>
      </c>
      <c r="H1135" s="107">
        <v>-24299035427.199902</v>
      </c>
      <c r="I1135" s="107">
        <v>-24548813782.830002</v>
      </c>
      <c r="J1135" s="107">
        <v>-24877966050.689999</v>
      </c>
      <c r="K1135" s="107">
        <v>-25243012380.630001</v>
      </c>
      <c r="L1135" s="107">
        <v>-25528475303.259998</v>
      </c>
      <c r="M1135" s="107">
        <v>-25837867048.669998</v>
      </c>
      <c r="N1135" s="107">
        <v>-26165936762.789902</v>
      </c>
      <c r="O1135" s="104"/>
      <c r="P1135" s="104"/>
    </row>
    <row r="1136" spans="1:16" x14ac:dyDescent="0.2">
      <c r="A1136" s="106" t="s">
        <v>1290</v>
      </c>
      <c r="B1136" s="107">
        <v>0</v>
      </c>
      <c r="C1136" s="107">
        <v>0</v>
      </c>
      <c r="D1136" s="107">
        <v>0</v>
      </c>
      <c r="E1136" s="107">
        <v>0</v>
      </c>
      <c r="F1136" s="107">
        <v>0</v>
      </c>
      <c r="G1136" s="107">
        <v>0</v>
      </c>
      <c r="H1136" s="107">
        <v>0</v>
      </c>
      <c r="I1136" s="107">
        <v>0</v>
      </c>
      <c r="J1136" s="107">
        <v>0</v>
      </c>
      <c r="K1136" s="107">
        <v>0</v>
      </c>
      <c r="L1136" s="107">
        <v>0</v>
      </c>
      <c r="M1136" s="107">
        <v>0</v>
      </c>
      <c r="N1136" s="107">
        <v>0</v>
      </c>
      <c r="O1136" s="104"/>
      <c r="P1136" s="104"/>
    </row>
    <row r="1137" spans="1:16" x14ac:dyDescent="0.2">
      <c r="A1137" s="88" t="s">
        <v>1291</v>
      </c>
      <c r="B1137" s="86">
        <v>-23115398705.669899</v>
      </c>
      <c r="C1137" s="86">
        <v>-23336427812.899899</v>
      </c>
      <c r="D1137" s="86">
        <v>-23423094347.939999</v>
      </c>
      <c r="E1137" s="86">
        <v>-23472506533.949902</v>
      </c>
      <c r="F1137" s="86">
        <v>-23804128228.989899</v>
      </c>
      <c r="G1137" s="86">
        <v>-24071648624.689899</v>
      </c>
      <c r="H1137" s="86">
        <v>-24299035427.199902</v>
      </c>
      <c r="I1137" s="86">
        <v>-24548813782.830002</v>
      </c>
      <c r="J1137" s="86">
        <v>-24877966050.689999</v>
      </c>
      <c r="K1137" s="86">
        <v>-25243012380.630001</v>
      </c>
      <c r="L1137" s="86">
        <v>-25528475303.259998</v>
      </c>
      <c r="M1137" s="86">
        <v>-25837867048.669998</v>
      </c>
      <c r="N1137" s="86">
        <v>-26165936762.789902</v>
      </c>
    </row>
    <row r="1138" spans="1:16" x14ac:dyDescent="0.2">
      <c r="A1138" s="87" t="s">
        <v>1292</v>
      </c>
    </row>
    <row r="1139" spans="1:16" x14ac:dyDescent="0.2">
      <c r="A1139" s="87" t="s">
        <v>1293</v>
      </c>
      <c r="B1139" s="86">
        <v>0</v>
      </c>
      <c r="C1139" s="86">
        <v>0</v>
      </c>
      <c r="D1139" s="86">
        <v>0</v>
      </c>
      <c r="E1139" s="86">
        <v>0</v>
      </c>
      <c r="F1139" s="86">
        <v>0</v>
      </c>
      <c r="G1139" s="86">
        <v>0</v>
      </c>
      <c r="H1139" s="86">
        <v>0</v>
      </c>
      <c r="I1139" s="86">
        <v>0</v>
      </c>
      <c r="J1139" s="86">
        <v>0</v>
      </c>
      <c r="K1139" s="86">
        <v>0</v>
      </c>
      <c r="L1139" s="86">
        <v>0</v>
      </c>
      <c r="M1139" s="86">
        <v>0</v>
      </c>
      <c r="N1139" s="86">
        <v>0</v>
      </c>
    </row>
    <row r="1140" spans="1:16" x14ac:dyDescent="0.2">
      <c r="A1140" s="106" t="s">
        <v>1294</v>
      </c>
      <c r="B1140" s="107">
        <v>0</v>
      </c>
      <c r="C1140" s="107">
        <v>0</v>
      </c>
      <c r="D1140" s="107">
        <v>0</v>
      </c>
      <c r="E1140" s="107">
        <v>0</v>
      </c>
      <c r="F1140" s="107">
        <v>0</v>
      </c>
      <c r="G1140" s="107">
        <v>0</v>
      </c>
      <c r="H1140" s="107">
        <v>0</v>
      </c>
      <c r="I1140" s="107">
        <v>0</v>
      </c>
      <c r="J1140" s="107">
        <v>0</v>
      </c>
      <c r="K1140" s="107">
        <v>0</v>
      </c>
      <c r="L1140" s="107">
        <v>0</v>
      </c>
      <c r="M1140" s="107">
        <v>0</v>
      </c>
      <c r="N1140" s="107">
        <v>0</v>
      </c>
      <c r="O1140" s="104"/>
      <c r="P1140" s="104"/>
    </row>
    <row r="1141" spans="1:16" x14ac:dyDescent="0.2">
      <c r="A1141" s="106" t="s">
        <v>1295</v>
      </c>
      <c r="B1141" s="107">
        <v>0</v>
      </c>
      <c r="C1141" s="107">
        <v>0</v>
      </c>
      <c r="D1141" s="107">
        <v>0</v>
      </c>
      <c r="E1141" s="107">
        <v>0</v>
      </c>
      <c r="F1141" s="107">
        <v>0</v>
      </c>
      <c r="G1141" s="107">
        <v>0</v>
      </c>
      <c r="H1141" s="107">
        <v>0</v>
      </c>
      <c r="I1141" s="107">
        <v>0</v>
      </c>
      <c r="J1141" s="107">
        <v>0</v>
      </c>
      <c r="K1141" s="107">
        <v>0</v>
      </c>
      <c r="L1141" s="107">
        <v>0</v>
      </c>
      <c r="M1141" s="107">
        <v>0</v>
      </c>
      <c r="N1141" s="107">
        <v>0</v>
      </c>
      <c r="O1141" s="104"/>
      <c r="P1141" s="104"/>
    </row>
    <row r="1142" spans="1:16" x14ac:dyDescent="0.2">
      <c r="A1142" s="106" t="s">
        <v>1296</v>
      </c>
      <c r="B1142" s="107">
        <v>0</v>
      </c>
      <c r="C1142" s="107">
        <v>0</v>
      </c>
      <c r="D1142" s="107">
        <v>0</v>
      </c>
      <c r="E1142" s="107">
        <v>0</v>
      </c>
      <c r="F1142" s="107">
        <v>0</v>
      </c>
      <c r="G1142" s="107">
        <v>0</v>
      </c>
      <c r="H1142" s="107">
        <v>0</v>
      </c>
      <c r="I1142" s="107">
        <v>0</v>
      </c>
      <c r="J1142" s="107">
        <v>0</v>
      </c>
      <c r="K1142" s="107">
        <v>0</v>
      </c>
      <c r="L1142" s="107">
        <v>0</v>
      </c>
      <c r="M1142" s="107">
        <v>0</v>
      </c>
      <c r="N1142" s="107">
        <v>0</v>
      </c>
      <c r="O1142" s="104"/>
      <c r="P1142" s="104"/>
    </row>
    <row r="1143" spans="1:16" x14ac:dyDescent="0.2">
      <c r="A1143" s="88" t="s">
        <v>1297</v>
      </c>
      <c r="B1143" s="86">
        <v>0</v>
      </c>
      <c r="C1143" s="86">
        <v>0</v>
      </c>
      <c r="D1143" s="86">
        <v>0</v>
      </c>
      <c r="E1143" s="86">
        <v>0</v>
      </c>
      <c r="F1143" s="86">
        <v>0</v>
      </c>
      <c r="G1143" s="86">
        <v>0</v>
      </c>
      <c r="H1143" s="86">
        <v>0</v>
      </c>
      <c r="I1143" s="86">
        <v>0</v>
      </c>
      <c r="J1143" s="86">
        <v>0</v>
      </c>
      <c r="K1143" s="86">
        <v>0</v>
      </c>
      <c r="L1143" s="86">
        <v>0</v>
      </c>
      <c r="M1143" s="86">
        <v>0</v>
      </c>
      <c r="N1143" s="86">
        <v>0</v>
      </c>
    </row>
    <row r="1144" spans="1:16" x14ac:dyDescent="0.2">
      <c r="A1144" s="87" t="s">
        <v>1298</v>
      </c>
    </row>
    <row r="1145" spans="1:16" x14ac:dyDescent="0.2">
      <c r="A1145" s="106" t="s">
        <v>1299</v>
      </c>
      <c r="B1145" s="107">
        <v>0</v>
      </c>
      <c r="C1145" s="107">
        <v>0</v>
      </c>
      <c r="D1145" s="107">
        <v>0</v>
      </c>
      <c r="E1145" s="107">
        <v>0</v>
      </c>
      <c r="F1145" s="107">
        <v>0</v>
      </c>
      <c r="G1145" s="107">
        <v>0</v>
      </c>
      <c r="H1145" s="107">
        <v>0</v>
      </c>
      <c r="I1145" s="107">
        <v>0</v>
      </c>
      <c r="J1145" s="107">
        <v>0</v>
      </c>
      <c r="K1145" s="107">
        <v>0</v>
      </c>
      <c r="L1145" s="107">
        <v>0</v>
      </c>
      <c r="M1145" s="107">
        <v>0</v>
      </c>
      <c r="N1145" s="107">
        <v>0</v>
      </c>
      <c r="O1145" s="104"/>
      <c r="P1145" s="104"/>
    </row>
    <row r="1146" spans="1:16" x14ac:dyDescent="0.2">
      <c r="A1146" s="106" t="s">
        <v>1300</v>
      </c>
      <c r="B1146" s="107">
        <v>0</v>
      </c>
      <c r="C1146" s="107">
        <v>0</v>
      </c>
      <c r="D1146" s="107">
        <v>0</v>
      </c>
      <c r="E1146" s="107">
        <v>0</v>
      </c>
      <c r="F1146" s="107">
        <v>0</v>
      </c>
      <c r="G1146" s="107">
        <v>0</v>
      </c>
      <c r="H1146" s="107">
        <v>0</v>
      </c>
      <c r="I1146" s="107">
        <v>0</v>
      </c>
      <c r="J1146" s="107">
        <v>0</v>
      </c>
      <c r="K1146" s="107">
        <v>0</v>
      </c>
      <c r="L1146" s="107">
        <v>0</v>
      </c>
      <c r="M1146" s="107">
        <v>0</v>
      </c>
      <c r="N1146" s="107">
        <v>0</v>
      </c>
      <c r="O1146" s="104"/>
      <c r="P1146" s="104"/>
    </row>
    <row r="1147" spans="1:16" x14ac:dyDescent="0.2">
      <c r="A1147" s="106" t="s">
        <v>1301</v>
      </c>
      <c r="B1147" s="107">
        <v>0</v>
      </c>
      <c r="C1147" s="107">
        <v>0</v>
      </c>
      <c r="D1147" s="107">
        <v>0</v>
      </c>
      <c r="E1147" s="107">
        <v>0</v>
      </c>
      <c r="F1147" s="107">
        <v>0</v>
      </c>
      <c r="G1147" s="107">
        <v>0</v>
      </c>
      <c r="H1147" s="107">
        <v>0</v>
      </c>
      <c r="I1147" s="107">
        <v>0</v>
      </c>
      <c r="J1147" s="107">
        <v>0</v>
      </c>
      <c r="K1147" s="107">
        <v>0</v>
      </c>
      <c r="L1147" s="107">
        <v>0</v>
      </c>
      <c r="M1147" s="107">
        <v>0</v>
      </c>
      <c r="N1147" s="107">
        <v>0</v>
      </c>
      <c r="O1147" s="104"/>
      <c r="P1147" s="104"/>
    </row>
    <row r="1148" spans="1:16" x14ac:dyDescent="0.2">
      <c r="A1148" s="88" t="s">
        <v>1302</v>
      </c>
      <c r="B1148" s="86">
        <v>0</v>
      </c>
      <c r="C1148" s="86">
        <v>0</v>
      </c>
      <c r="D1148" s="86">
        <v>0</v>
      </c>
      <c r="E1148" s="86">
        <v>0</v>
      </c>
      <c r="F1148" s="86">
        <v>0</v>
      </c>
      <c r="G1148" s="86">
        <v>0</v>
      </c>
      <c r="H1148" s="86">
        <v>0</v>
      </c>
      <c r="I1148" s="86">
        <v>0</v>
      </c>
      <c r="J1148" s="86">
        <v>0</v>
      </c>
      <c r="K1148" s="86">
        <v>0</v>
      </c>
      <c r="L1148" s="86">
        <v>0</v>
      </c>
      <c r="M1148" s="86">
        <v>0</v>
      </c>
      <c r="N1148" s="86">
        <v>0</v>
      </c>
    </row>
    <row r="1149" spans="1:16" x14ac:dyDescent="0.2">
      <c r="A1149" s="87" t="s">
        <v>1303</v>
      </c>
      <c r="B1149" s="86">
        <v>0</v>
      </c>
      <c r="C1149" s="86">
        <v>0</v>
      </c>
      <c r="D1149" s="86">
        <v>0</v>
      </c>
      <c r="E1149" s="86">
        <v>0</v>
      </c>
      <c r="F1149" s="86">
        <v>0</v>
      </c>
      <c r="G1149" s="86">
        <v>0</v>
      </c>
      <c r="H1149" s="86">
        <v>0</v>
      </c>
      <c r="I1149" s="86">
        <v>0</v>
      </c>
      <c r="J1149" s="86">
        <v>0</v>
      </c>
      <c r="K1149" s="86">
        <v>0</v>
      </c>
      <c r="L1149" s="86">
        <v>0</v>
      </c>
      <c r="M1149" s="86">
        <v>0</v>
      </c>
      <c r="N1149" s="86">
        <v>0</v>
      </c>
    </row>
    <row r="1150" spans="1:16" x14ac:dyDescent="0.2">
      <c r="A1150" s="106" t="s">
        <v>1304</v>
      </c>
      <c r="B1150" s="107">
        <v>23115398705.659901</v>
      </c>
      <c r="C1150" s="107">
        <v>23336427812.669899</v>
      </c>
      <c r="D1150" s="107">
        <v>23423094347.560001</v>
      </c>
      <c r="E1150" s="107">
        <v>23472506534.240002</v>
      </c>
      <c r="F1150" s="107">
        <v>23804128229.099899</v>
      </c>
      <c r="G1150" s="107">
        <v>24071648624.789902</v>
      </c>
      <c r="H1150" s="107">
        <v>24299035426.790001</v>
      </c>
      <c r="I1150" s="107">
        <v>24548813782.039902</v>
      </c>
      <c r="J1150" s="107">
        <v>24877966049.919998</v>
      </c>
      <c r="K1150" s="107">
        <v>25243012379.849899</v>
      </c>
      <c r="L1150" s="107">
        <v>25528475302.389999</v>
      </c>
      <c r="M1150" s="107">
        <v>25837867047.91</v>
      </c>
      <c r="N1150" s="107">
        <v>26165936762</v>
      </c>
      <c r="O1150" s="104"/>
      <c r="P1150" s="104"/>
    </row>
    <row r="1151" spans="1:16" x14ac:dyDescent="0.2">
      <c r="A1151" s="106" t="s">
        <v>1305</v>
      </c>
      <c r="B1151" s="107">
        <v>0</v>
      </c>
      <c r="C1151" s="107">
        <v>0</v>
      </c>
      <c r="D1151" s="107">
        <v>0</v>
      </c>
      <c r="E1151" s="107">
        <v>0</v>
      </c>
      <c r="F1151" s="107">
        <v>0</v>
      </c>
      <c r="G1151" s="107">
        <v>0</v>
      </c>
      <c r="H1151" s="107">
        <v>0</v>
      </c>
      <c r="I1151" s="107">
        <v>0</v>
      </c>
      <c r="J1151" s="107">
        <v>0</v>
      </c>
      <c r="K1151" s="107">
        <v>0</v>
      </c>
      <c r="L1151" s="107">
        <v>0</v>
      </c>
      <c r="M1151" s="107">
        <v>0</v>
      </c>
      <c r="N1151" s="107">
        <v>0</v>
      </c>
      <c r="O1151" s="104"/>
      <c r="P1151" s="104"/>
    </row>
    <row r="1152" spans="1:16" x14ac:dyDescent="0.2">
      <c r="A1152" s="88" t="s">
        <v>1306</v>
      </c>
      <c r="B1152" s="89">
        <v>23115398705.659901</v>
      </c>
      <c r="C1152" s="89">
        <v>23336427812.669899</v>
      </c>
      <c r="D1152" s="89">
        <v>23423094347.560001</v>
      </c>
      <c r="E1152" s="89">
        <v>23472506534.240002</v>
      </c>
      <c r="F1152" s="89">
        <v>23804128229.099899</v>
      </c>
      <c r="G1152" s="89">
        <v>24071648624.789902</v>
      </c>
      <c r="H1152" s="89">
        <v>24299035426.790001</v>
      </c>
      <c r="I1152" s="89">
        <v>24548813782.039902</v>
      </c>
      <c r="J1152" s="89">
        <v>24877966049.919998</v>
      </c>
      <c r="K1152" s="89">
        <v>25243012379.849899</v>
      </c>
      <c r="L1152" s="89">
        <v>25528475302.389999</v>
      </c>
      <c r="M1152" s="89">
        <v>25837867047.91</v>
      </c>
      <c r="N1152" s="89">
        <v>26165936762</v>
      </c>
    </row>
    <row r="1153" spans="1:16" x14ac:dyDescent="0.2">
      <c r="A1153" s="87" t="s">
        <v>1307</v>
      </c>
    </row>
    <row r="1154" spans="1:16" x14ac:dyDescent="0.2">
      <c r="A1154" s="87" t="s">
        <v>1308</v>
      </c>
      <c r="B1154" s="86">
        <v>1000</v>
      </c>
      <c r="C1154" s="86">
        <v>1000</v>
      </c>
      <c r="D1154" s="86">
        <v>1000</v>
      </c>
      <c r="E1154" s="86">
        <v>1000</v>
      </c>
      <c r="F1154" s="86">
        <v>1000</v>
      </c>
      <c r="G1154" s="86">
        <v>1000</v>
      </c>
      <c r="H1154" s="86">
        <v>1000</v>
      </c>
      <c r="I1154" s="86">
        <v>1000</v>
      </c>
      <c r="J1154" s="86">
        <v>1000</v>
      </c>
      <c r="K1154" s="86">
        <v>1000</v>
      </c>
      <c r="L1154" s="86">
        <v>1000</v>
      </c>
      <c r="M1154" s="86">
        <v>1000</v>
      </c>
      <c r="N1154" s="86">
        <v>1000</v>
      </c>
    </row>
    <row r="1155" spans="1:16" x14ac:dyDescent="0.2">
      <c r="A1155" s="88" t="s">
        <v>1309</v>
      </c>
      <c r="B1155" s="86">
        <v>-463987404.61999899</v>
      </c>
      <c r="C1155" s="86">
        <v>-461341701.13999999</v>
      </c>
      <c r="D1155" s="86">
        <v>-451950481.27999997</v>
      </c>
      <c r="E1155" s="86">
        <v>-439981990.98000002</v>
      </c>
      <c r="F1155" s="86">
        <v>-428139264.60000002</v>
      </c>
      <c r="G1155" s="86">
        <v>-427401780.11000001</v>
      </c>
      <c r="H1155" s="86">
        <v>-413072006.62</v>
      </c>
      <c r="I1155" s="86">
        <v>-407750779.07999903</v>
      </c>
      <c r="J1155" s="86">
        <v>-378641401.40999901</v>
      </c>
      <c r="K1155" s="86">
        <v>-368699916.65999901</v>
      </c>
      <c r="L1155" s="86">
        <v>-355754249.76999903</v>
      </c>
      <c r="M1155" s="86">
        <v>-330497637.56999898</v>
      </c>
      <c r="N1155" s="86">
        <v>-322058749.00999999</v>
      </c>
    </row>
    <row r="1156" spans="1:16" x14ac:dyDescent="0.2">
      <c r="A1156" s="88" t="s">
        <v>1310</v>
      </c>
      <c r="B1156" s="86">
        <v>722971869</v>
      </c>
      <c r="C1156" s="86">
        <v>722971869</v>
      </c>
      <c r="D1156" s="86">
        <v>722971869</v>
      </c>
      <c r="E1156" s="86">
        <v>708667075.48000002</v>
      </c>
      <c r="F1156" s="86">
        <v>708667075.48000002</v>
      </c>
      <c r="G1156" s="86">
        <v>708667075.48000002</v>
      </c>
      <c r="H1156" s="86">
        <v>764689411.41999996</v>
      </c>
      <c r="I1156" s="86">
        <v>764689411.41999996</v>
      </c>
      <c r="J1156" s="86">
        <v>764689411.41999996</v>
      </c>
      <c r="K1156" s="86">
        <v>718462990.40999997</v>
      </c>
      <c r="L1156" s="86">
        <v>718462990.40999997</v>
      </c>
      <c r="M1156" s="86">
        <v>720793333.88999999</v>
      </c>
      <c r="N1156" s="86">
        <v>709668716.83000004</v>
      </c>
    </row>
    <row r="1157" spans="1:16" x14ac:dyDescent="0.2">
      <c r="A1157" s="88" t="s">
        <v>1311</v>
      </c>
      <c r="B1157" s="86">
        <v>130335033.70999999</v>
      </c>
      <c r="C1157" s="86">
        <v>130335033.70999999</v>
      </c>
      <c r="D1157" s="86">
        <v>130335033.70999999</v>
      </c>
      <c r="E1157" s="86">
        <v>126304881.48999999</v>
      </c>
      <c r="F1157" s="86">
        <v>126304881.48999999</v>
      </c>
      <c r="G1157" s="86">
        <v>126304881.48999999</v>
      </c>
      <c r="H1157" s="86">
        <v>134948717.78999999</v>
      </c>
      <c r="I1157" s="86">
        <v>134948717.78999999</v>
      </c>
      <c r="J1157" s="86">
        <v>134948717.78999999</v>
      </c>
      <c r="K1157" s="86">
        <v>126486694.75</v>
      </c>
      <c r="L1157" s="86">
        <v>126486694.75</v>
      </c>
      <c r="M1157" s="86">
        <v>126465862.54000001</v>
      </c>
      <c r="N1157" s="86">
        <v>123847441.809999</v>
      </c>
    </row>
    <row r="1158" spans="1:16" x14ac:dyDescent="0.2">
      <c r="A1158" s="88" t="s">
        <v>1312</v>
      </c>
      <c r="B1158" s="86">
        <v>-82371371.099999994</v>
      </c>
      <c r="C1158" s="86">
        <v>-82371371.099999994</v>
      </c>
      <c r="D1158" s="86">
        <v>-82371371.099999994</v>
      </c>
      <c r="E1158" s="86">
        <v>-82402866.099999994</v>
      </c>
      <c r="F1158" s="86">
        <v>-82402866.099999994</v>
      </c>
      <c r="G1158" s="86">
        <v>-82402866.099999994</v>
      </c>
      <c r="H1158" s="86">
        <v>-88931694.599999994</v>
      </c>
      <c r="I1158" s="86">
        <v>-88931694.599999994</v>
      </c>
      <c r="J1158" s="86">
        <v>-88931694.599999994</v>
      </c>
      <c r="K1158" s="86">
        <v>-79196521.849999994</v>
      </c>
      <c r="L1158" s="86">
        <v>-79196521.849999994</v>
      </c>
      <c r="M1158" s="86">
        <v>-79150033.349999994</v>
      </c>
      <c r="N1158" s="86">
        <v>-79126788.640000001</v>
      </c>
    </row>
    <row r="1159" spans="1:16" x14ac:dyDescent="0.2">
      <c r="A1159" s="88" t="s">
        <v>1313</v>
      </c>
      <c r="B1159" s="86">
        <v>22643707836.469898</v>
      </c>
      <c r="C1159" s="86">
        <v>22862091239.999901</v>
      </c>
      <c r="D1159" s="86">
        <v>22939366555.029999</v>
      </c>
      <c r="E1159" s="86">
        <v>22995113702.150002</v>
      </c>
      <c r="F1159" s="86">
        <v>23314892670.629902</v>
      </c>
      <c r="G1159" s="86">
        <v>23581675581.829899</v>
      </c>
      <c r="H1159" s="86">
        <v>23723537609.599998</v>
      </c>
      <c r="I1159" s="86">
        <v>23967994737.309898</v>
      </c>
      <c r="J1159" s="86">
        <v>24268037627.52</v>
      </c>
      <c r="K1159" s="86">
        <v>24687566089.499901</v>
      </c>
      <c r="L1159" s="86">
        <v>24960083345.150002</v>
      </c>
      <c r="M1159" s="86">
        <v>25241955455.700001</v>
      </c>
      <c r="N1159" s="86">
        <v>25575352563.73</v>
      </c>
    </row>
    <row r="1160" spans="1:16" x14ac:dyDescent="0.2">
      <c r="A1160" s="87" t="s">
        <v>1314</v>
      </c>
    </row>
    <row r="1161" spans="1:16" x14ac:dyDescent="0.2">
      <c r="A1161" s="87" t="s">
        <v>1315</v>
      </c>
    </row>
    <row r="1162" spans="1:16" x14ac:dyDescent="0.2">
      <c r="A1162" s="87" t="s">
        <v>1316</v>
      </c>
      <c r="B1162" s="86">
        <v>0</v>
      </c>
      <c r="C1162" s="86">
        <v>0</v>
      </c>
      <c r="D1162" s="86">
        <v>0</v>
      </c>
      <c r="E1162" s="86">
        <v>0</v>
      </c>
      <c r="F1162" s="86">
        <v>0</v>
      </c>
      <c r="G1162" s="86">
        <v>0</v>
      </c>
      <c r="H1162" s="86">
        <v>0</v>
      </c>
      <c r="I1162" s="86">
        <v>0</v>
      </c>
      <c r="J1162" s="86">
        <v>0</v>
      </c>
      <c r="K1162" s="86">
        <v>0</v>
      </c>
      <c r="L1162" s="86">
        <v>0</v>
      </c>
      <c r="M1162" s="86">
        <v>0</v>
      </c>
      <c r="N1162" s="86">
        <v>0</v>
      </c>
    </row>
    <row r="1163" spans="1:16" x14ac:dyDescent="0.2">
      <c r="A1163" s="88" t="s">
        <v>1317</v>
      </c>
      <c r="B1163" s="93">
        <v>22643707836.469898</v>
      </c>
      <c r="C1163" s="93">
        <v>22862091239.999901</v>
      </c>
      <c r="D1163" s="93">
        <v>22939366555.029999</v>
      </c>
      <c r="E1163" s="93">
        <v>22995113702.150002</v>
      </c>
      <c r="F1163" s="93">
        <v>23314892670.629902</v>
      </c>
      <c r="G1163" s="93">
        <v>23581675581.829899</v>
      </c>
      <c r="H1163" s="93">
        <v>23723537609.599998</v>
      </c>
      <c r="I1163" s="93">
        <v>23967994737.309898</v>
      </c>
      <c r="J1163" s="93">
        <v>24268037627.52</v>
      </c>
      <c r="K1163" s="93">
        <v>24687566089.499901</v>
      </c>
      <c r="L1163" s="93">
        <v>24960083345.150002</v>
      </c>
      <c r="M1163" s="93">
        <v>25241955455.700001</v>
      </c>
      <c r="N1163" s="93">
        <v>25575352563.73</v>
      </c>
    </row>
    <row r="1164" spans="1:16" x14ac:dyDescent="0.2">
      <c r="A1164" s="87" t="s">
        <v>1318</v>
      </c>
    </row>
    <row r="1165" spans="1:16" x14ac:dyDescent="0.2">
      <c r="A1165" s="87" t="s">
        <v>1319</v>
      </c>
    </row>
    <row r="1166" spans="1:16" x14ac:dyDescent="0.2">
      <c r="A1166" s="106" t="s">
        <v>1320</v>
      </c>
      <c r="B1166" s="107">
        <v>-23115398705.669899</v>
      </c>
      <c r="C1166" s="107">
        <v>-23336427812.899899</v>
      </c>
      <c r="D1166" s="107">
        <v>-23423094347.939999</v>
      </c>
      <c r="E1166" s="107">
        <v>-23472506533.949902</v>
      </c>
      <c r="F1166" s="107">
        <v>-23804128228.989899</v>
      </c>
      <c r="G1166" s="107">
        <v>-24071648624.689899</v>
      </c>
      <c r="H1166" s="107">
        <v>-24299035427.199902</v>
      </c>
      <c r="I1166" s="107">
        <v>-24548813782.830002</v>
      </c>
      <c r="J1166" s="107">
        <v>-24877966050.689999</v>
      </c>
      <c r="K1166" s="107">
        <v>-25243012380.630001</v>
      </c>
      <c r="L1166" s="107">
        <v>-25528475303.259998</v>
      </c>
      <c r="M1166" s="107">
        <v>-25837867048.669998</v>
      </c>
      <c r="N1166" s="107">
        <v>-26165936762.789902</v>
      </c>
      <c r="O1166" s="104">
        <f>SUM(B1166:N1166)/13</f>
        <v>-24440331616.169945</v>
      </c>
      <c r="P1166" s="104"/>
    </row>
    <row r="1167" spans="1:16" x14ac:dyDescent="0.2">
      <c r="A1167" s="106" t="s">
        <v>1321</v>
      </c>
      <c r="B1167" s="107">
        <v>0</v>
      </c>
      <c r="C1167" s="107">
        <v>0</v>
      </c>
      <c r="D1167" s="107">
        <v>0</v>
      </c>
      <c r="E1167" s="107">
        <v>0</v>
      </c>
      <c r="F1167" s="107">
        <v>0</v>
      </c>
      <c r="G1167" s="107">
        <v>0</v>
      </c>
      <c r="H1167" s="107">
        <v>0</v>
      </c>
      <c r="I1167" s="107">
        <v>0</v>
      </c>
      <c r="J1167" s="107">
        <v>0</v>
      </c>
      <c r="K1167" s="107">
        <v>0</v>
      </c>
      <c r="L1167" s="107">
        <v>0</v>
      </c>
      <c r="M1167" s="107">
        <v>0</v>
      </c>
      <c r="N1167" s="107">
        <v>0</v>
      </c>
      <c r="O1167" s="104"/>
      <c r="P1167" s="104"/>
    </row>
    <row r="1168" spans="1:16" x14ac:dyDescent="0.2">
      <c r="A1168" s="88" t="s">
        <v>1322</v>
      </c>
      <c r="B1168" s="89">
        <v>-23115398705.669899</v>
      </c>
      <c r="C1168" s="89">
        <v>-23336427812.899899</v>
      </c>
      <c r="D1168" s="89">
        <v>-23423094347.939999</v>
      </c>
      <c r="E1168" s="89">
        <v>-23472506533.949902</v>
      </c>
      <c r="F1168" s="89">
        <v>-23804128228.989899</v>
      </c>
      <c r="G1168" s="89">
        <v>-24071648624.689899</v>
      </c>
      <c r="H1168" s="89">
        <v>-24299035427.199902</v>
      </c>
      <c r="I1168" s="89">
        <v>-24548813782.830002</v>
      </c>
      <c r="J1168" s="89">
        <v>-24877966050.689999</v>
      </c>
      <c r="K1168" s="89">
        <v>-25243012380.630001</v>
      </c>
      <c r="L1168" s="89">
        <v>-25528475303.259998</v>
      </c>
      <c r="M1168" s="89">
        <v>-25837867048.669998</v>
      </c>
      <c r="N1168" s="89">
        <v>-26165936762.789902</v>
      </c>
    </row>
    <row r="1169" spans="1:14" x14ac:dyDescent="0.2">
      <c r="A1169" s="87" t="s">
        <v>1323</v>
      </c>
      <c r="B1169" s="86">
        <v>1000</v>
      </c>
      <c r="C1169" s="86">
        <v>1000</v>
      </c>
      <c r="D1169" s="86">
        <v>1000</v>
      </c>
      <c r="E1169" s="86">
        <v>1000</v>
      </c>
      <c r="F1169" s="86">
        <v>1000</v>
      </c>
      <c r="G1169" s="86">
        <v>1000</v>
      </c>
      <c r="H1169" s="86">
        <v>1000</v>
      </c>
      <c r="I1169" s="86">
        <v>1000</v>
      </c>
      <c r="J1169" s="86">
        <v>1000</v>
      </c>
      <c r="K1169" s="86">
        <v>1000</v>
      </c>
      <c r="L1169" s="86">
        <v>1000</v>
      </c>
      <c r="M1169" s="86">
        <v>1000</v>
      </c>
      <c r="N1169" s="86">
        <v>1000</v>
      </c>
    </row>
    <row r="1170" spans="1:14" x14ac:dyDescent="0.2">
      <c r="A1170" s="88" t="s">
        <v>1324</v>
      </c>
      <c r="B1170" s="86">
        <v>-463987404.61999899</v>
      </c>
      <c r="C1170" s="86">
        <v>-461341701.13999999</v>
      </c>
      <c r="D1170" s="86">
        <v>-451950481.27999997</v>
      </c>
      <c r="E1170" s="86">
        <v>-439981990.98000002</v>
      </c>
      <c r="F1170" s="86">
        <v>-428139264.60000002</v>
      </c>
      <c r="G1170" s="86">
        <v>-427401780.11000001</v>
      </c>
      <c r="H1170" s="86">
        <v>-413072006.62</v>
      </c>
      <c r="I1170" s="86">
        <v>-407750779.07999903</v>
      </c>
      <c r="J1170" s="86">
        <v>-378641401.40999901</v>
      </c>
      <c r="K1170" s="86">
        <v>-368699916.65999901</v>
      </c>
      <c r="L1170" s="86">
        <v>-355754249.76999903</v>
      </c>
      <c r="M1170" s="86">
        <v>-330497637.56999898</v>
      </c>
      <c r="N1170" s="86">
        <v>-322058749.00999999</v>
      </c>
    </row>
    <row r="1171" spans="1:14" x14ac:dyDescent="0.2">
      <c r="A1171" s="88" t="s">
        <v>1325</v>
      </c>
      <c r="B1171" s="86">
        <v>722971869</v>
      </c>
      <c r="C1171" s="86">
        <v>722971869</v>
      </c>
      <c r="D1171" s="86">
        <v>722971869</v>
      </c>
      <c r="E1171" s="86">
        <v>708667075.48000002</v>
      </c>
      <c r="F1171" s="86">
        <v>708667075.48000002</v>
      </c>
      <c r="G1171" s="86">
        <v>708667075.48000002</v>
      </c>
      <c r="H1171" s="86">
        <v>764689411.41999996</v>
      </c>
      <c r="I1171" s="86">
        <v>764689411.41999996</v>
      </c>
      <c r="J1171" s="86">
        <v>764689411.41999996</v>
      </c>
      <c r="K1171" s="86">
        <v>718462990.40999997</v>
      </c>
      <c r="L1171" s="86">
        <v>718462990.40999997</v>
      </c>
      <c r="M1171" s="86">
        <v>720793333.88999999</v>
      </c>
      <c r="N1171" s="86">
        <v>709668716.83000004</v>
      </c>
    </row>
    <row r="1172" spans="1:14" x14ac:dyDescent="0.2">
      <c r="A1172" s="88" t="s">
        <v>1326</v>
      </c>
      <c r="B1172" s="86">
        <v>130335033.70999999</v>
      </c>
      <c r="C1172" s="86">
        <v>130335033.70999999</v>
      </c>
      <c r="D1172" s="86">
        <v>130335033.70999999</v>
      </c>
      <c r="E1172" s="86">
        <v>126304881.48999999</v>
      </c>
      <c r="F1172" s="86">
        <v>126304881.48999999</v>
      </c>
      <c r="G1172" s="86">
        <v>126304881.48999999</v>
      </c>
      <c r="H1172" s="86">
        <v>134948717.78999999</v>
      </c>
      <c r="I1172" s="86">
        <v>134948717.78999999</v>
      </c>
      <c r="J1172" s="86">
        <v>134948717.78999999</v>
      </c>
      <c r="K1172" s="86">
        <v>126486694.75</v>
      </c>
      <c r="L1172" s="86">
        <v>126486694.75</v>
      </c>
      <c r="M1172" s="86">
        <v>126465862.54000001</v>
      </c>
      <c r="N1172" s="86">
        <v>123847441.809999</v>
      </c>
    </row>
    <row r="1173" spans="1:14" x14ac:dyDescent="0.2">
      <c r="A1173" s="88" t="s">
        <v>1327</v>
      </c>
      <c r="B1173" s="86">
        <v>-82371371.099999994</v>
      </c>
      <c r="C1173" s="86">
        <v>-82371371.099999994</v>
      </c>
      <c r="D1173" s="86">
        <v>-82371371.099999994</v>
      </c>
      <c r="E1173" s="86">
        <v>-82402866.099999994</v>
      </c>
      <c r="F1173" s="86">
        <v>-82402866.099999994</v>
      </c>
      <c r="G1173" s="86">
        <v>-82402866.099999994</v>
      </c>
      <c r="H1173" s="86">
        <v>-88931694.599999994</v>
      </c>
      <c r="I1173" s="86">
        <v>-88931694.599999994</v>
      </c>
      <c r="J1173" s="86">
        <v>-88931694.599999994</v>
      </c>
      <c r="K1173" s="86">
        <v>-79196521.849999994</v>
      </c>
      <c r="L1173" s="86">
        <v>-79196521.849999994</v>
      </c>
      <c r="M1173" s="86">
        <v>-79150033.349999994</v>
      </c>
      <c r="N1173" s="86">
        <v>-79126788.640000001</v>
      </c>
    </row>
    <row r="1174" spans="1:14" x14ac:dyDescent="0.2">
      <c r="A1174" s="88" t="s">
        <v>1328</v>
      </c>
      <c r="B1174" s="86">
        <v>0</v>
      </c>
      <c r="C1174" s="86">
        <v>0</v>
      </c>
      <c r="D1174" s="86">
        <v>0</v>
      </c>
      <c r="E1174" s="86">
        <v>0</v>
      </c>
      <c r="F1174" s="86">
        <v>0</v>
      </c>
      <c r="G1174" s="86">
        <v>0</v>
      </c>
      <c r="H1174" s="86">
        <v>0</v>
      </c>
      <c r="I1174" s="86">
        <v>0</v>
      </c>
      <c r="J1174" s="86">
        <v>0</v>
      </c>
      <c r="K1174" s="86">
        <v>0</v>
      </c>
      <c r="L1174" s="86">
        <v>0</v>
      </c>
      <c r="M1174" s="86">
        <v>0</v>
      </c>
      <c r="N1174" s="86">
        <v>0</v>
      </c>
    </row>
    <row r="1175" spans="1:14" x14ac:dyDescent="0.2">
      <c r="A1175" s="88" t="s">
        <v>1329</v>
      </c>
      <c r="B1175" s="86">
        <v>0</v>
      </c>
      <c r="C1175" s="86">
        <v>0</v>
      </c>
      <c r="D1175" s="86">
        <v>0</v>
      </c>
      <c r="E1175" s="86">
        <v>0</v>
      </c>
      <c r="F1175" s="86">
        <v>0</v>
      </c>
      <c r="G1175" s="86">
        <v>0</v>
      </c>
      <c r="H1175" s="86">
        <v>0</v>
      </c>
      <c r="I1175" s="86">
        <v>0</v>
      </c>
      <c r="J1175" s="86">
        <v>0</v>
      </c>
      <c r="K1175" s="86">
        <v>0</v>
      </c>
      <c r="L1175" s="86">
        <v>0</v>
      </c>
      <c r="M1175" s="86">
        <v>0</v>
      </c>
      <c r="N1175" s="86">
        <v>0</v>
      </c>
    </row>
    <row r="1176" spans="1:14" x14ac:dyDescent="0.2">
      <c r="A1176" s="88" t="s">
        <v>1330</v>
      </c>
      <c r="B1176" s="93">
        <v>-22643707836.4799</v>
      </c>
      <c r="C1176" s="93">
        <v>-22862091240.23</v>
      </c>
      <c r="D1176" s="93">
        <v>-22939366555.41</v>
      </c>
      <c r="E1176" s="93">
        <v>-22995113701.859901</v>
      </c>
      <c r="F1176" s="93">
        <v>-23314892670.519901</v>
      </c>
      <c r="G1176" s="93">
        <v>-23581675581.7299</v>
      </c>
      <c r="H1176" s="93">
        <v>-23723537610.009899</v>
      </c>
      <c r="I1176" s="93">
        <v>-23967994738.099998</v>
      </c>
      <c r="J1176" s="93">
        <v>-24268037628.290001</v>
      </c>
      <c r="K1176" s="93">
        <v>-24687566090.279999</v>
      </c>
      <c r="L1176" s="93">
        <v>-24960083346.02</v>
      </c>
      <c r="M1176" s="93">
        <v>-25241955456.459999</v>
      </c>
      <c r="N1176" s="93">
        <v>-25575352564.519901</v>
      </c>
    </row>
    <row r="1177" spans="1:14" x14ac:dyDescent="0.2">
      <c r="A1177" s="87" t="s">
        <v>1331</v>
      </c>
      <c r="B1177" s="86">
        <v>0</v>
      </c>
      <c r="C1177" s="86">
        <v>0</v>
      </c>
      <c r="D1177" s="86">
        <v>0</v>
      </c>
      <c r="E1177" s="86">
        <v>0</v>
      </c>
      <c r="F1177" s="86">
        <v>0</v>
      </c>
      <c r="G1177" s="86">
        <v>0</v>
      </c>
      <c r="H1177" s="86">
        <v>0</v>
      </c>
      <c r="I1177" s="86">
        <v>0</v>
      </c>
      <c r="J1177" s="86">
        <v>0</v>
      </c>
      <c r="K1177" s="86">
        <v>0</v>
      </c>
      <c r="L1177" s="86">
        <v>0</v>
      </c>
      <c r="M1177" s="86">
        <v>0</v>
      </c>
      <c r="N1177" s="86">
        <v>0</v>
      </c>
    </row>
    <row r="1178" spans="1:14" x14ac:dyDescent="0.2">
      <c r="A1178" s="87" t="s">
        <v>1332</v>
      </c>
    </row>
    <row r="1179" spans="1:14" x14ac:dyDescent="0.2">
      <c r="A1179" s="87" t="s">
        <v>1333</v>
      </c>
    </row>
    <row r="1180" spans="1:14" x14ac:dyDescent="0.2">
      <c r="A1180" s="87" t="s">
        <v>1334</v>
      </c>
      <c r="B1180" s="86">
        <v>0</v>
      </c>
      <c r="C1180" s="86">
        <v>0</v>
      </c>
      <c r="D1180" s="86">
        <v>0</v>
      </c>
      <c r="E1180" s="86">
        <v>0</v>
      </c>
      <c r="F1180" s="86">
        <v>0</v>
      </c>
      <c r="G1180" s="86">
        <v>0</v>
      </c>
      <c r="H1180" s="86">
        <v>0</v>
      </c>
      <c r="I1180" s="86">
        <v>0</v>
      </c>
      <c r="J1180" s="86">
        <v>0</v>
      </c>
      <c r="K1180" s="86">
        <v>0</v>
      </c>
      <c r="L1180" s="86">
        <v>0</v>
      </c>
      <c r="M1180" s="86">
        <v>0</v>
      </c>
      <c r="N1180" s="86">
        <v>0</v>
      </c>
    </row>
    <row r="1181" spans="1:14" x14ac:dyDescent="0.2">
      <c r="A1181" s="87" t="s">
        <v>1335</v>
      </c>
      <c r="B1181" s="86">
        <v>22643708000</v>
      </c>
      <c r="C1181" s="86">
        <v>22862091000</v>
      </c>
      <c r="D1181" s="86">
        <v>22939367000</v>
      </c>
      <c r="E1181" s="86">
        <v>22995114000</v>
      </c>
      <c r="F1181" s="86">
        <v>23314893000</v>
      </c>
      <c r="G1181" s="86">
        <v>23581676000</v>
      </c>
      <c r="H1181" s="86">
        <v>23723538000</v>
      </c>
      <c r="I1181" s="86">
        <v>23967995000</v>
      </c>
      <c r="J1181" s="86">
        <v>24268038000</v>
      </c>
      <c r="K1181" s="86">
        <v>24687566000</v>
      </c>
      <c r="L1181" s="86">
        <v>24960083000</v>
      </c>
      <c r="M1181" s="86">
        <v>25241955000</v>
      </c>
      <c r="N1181" s="86">
        <v>25575353000</v>
      </c>
    </row>
    <row r="1182" spans="1:14" x14ac:dyDescent="0.2">
      <c r="A1182" s="87" t="s">
        <v>1336</v>
      </c>
      <c r="B1182" s="86">
        <v>1000</v>
      </c>
      <c r="C1182" s="86">
        <v>1000</v>
      </c>
      <c r="D1182" s="86">
        <v>1000</v>
      </c>
      <c r="E1182" s="86">
        <v>1000</v>
      </c>
      <c r="F1182" s="86">
        <v>1000</v>
      </c>
      <c r="G1182" s="86">
        <v>1000</v>
      </c>
      <c r="H1182" s="86">
        <v>1000</v>
      </c>
      <c r="I1182" s="86">
        <v>1000</v>
      </c>
      <c r="J1182" s="86">
        <v>1000</v>
      </c>
      <c r="K1182" s="86">
        <v>1000</v>
      </c>
      <c r="L1182" s="86">
        <v>1000</v>
      </c>
      <c r="M1182" s="86">
        <v>1000</v>
      </c>
      <c r="N1182" s="86">
        <v>1000</v>
      </c>
    </row>
    <row r="1183" spans="1:14" x14ac:dyDescent="0.2">
      <c r="A1183" s="87" t="s">
        <v>1337</v>
      </c>
    </row>
    <row r="1184" spans="1:14" x14ac:dyDescent="0.2">
      <c r="A1184" s="87" t="s">
        <v>1338</v>
      </c>
    </row>
    <row r="1185" spans="1:16" x14ac:dyDescent="0.2">
      <c r="A1185" s="87" t="s">
        <v>1339</v>
      </c>
      <c r="B1185" s="86">
        <v>0</v>
      </c>
      <c r="C1185" s="86">
        <v>0</v>
      </c>
      <c r="D1185" s="86">
        <v>0</v>
      </c>
      <c r="E1185" s="86">
        <v>0</v>
      </c>
      <c r="F1185" s="86">
        <v>0</v>
      </c>
      <c r="G1185" s="86">
        <v>0</v>
      </c>
      <c r="H1185" s="86">
        <v>0</v>
      </c>
      <c r="I1185" s="86">
        <v>0</v>
      </c>
      <c r="J1185" s="86">
        <v>0</v>
      </c>
      <c r="K1185" s="86">
        <v>0</v>
      </c>
      <c r="L1185" s="86">
        <v>0</v>
      </c>
      <c r="M1185" s="86">
        <v>0</v>
      </c>
      <c r="N1185" s="86">
        <v>0</v>
      </c>
    </row>
    <row r="1186" spans="1:16" x14ac:dyDescent="0.2">
      <c r="A1186" s="87" t="s">
        <v>1340</v>
      </c>
    </row>
    <row r="1187" spans="1:16" x14ac:dyDescent="0.2">
      <c r="A1187" s="87" t="s">
        <v>1341</v>
      </c>
      <c r="B1187" s="86">
        <v>-22643708000</v>
      </c>
      <c r="C1187" s="86">
        <v>-22862091000</v>
      </c>
      <c r="D1187" s="86">
        <v>-22939367000</v>
      </c>
      <c r="E1187" s="86">
        <v>-22995114000</v>
      </c>
      <c r="F1187" s="86">
        <v>-23314893000</v>
      </c>
      <c r="G1187" s="86">
        <v>-23581676000</v>
      </c>
      <c r="H1187" s="86">
        <v>-23723538000</v>
      </c>
      <c r="I1187" s="86">
        <v>-23967995000</v>
      </c>
      <c r="J1187" s="86">
        <v>-24268038000</v>
      </c>
      <c r="K1187" s="86">
        <v>-24687566000</v>
      </c>
      <c r="L1187" s="86">
        <v>-24960083000</v>
      </c>
      <c r="M1187" s="86">
        <v>-25241955000</v>
      </c>
      <c r="N1187" s="86">
        <v>-25575353000</v>
      </c>
    </row>
    <row r="1188" spans="1:16" x14ac:dyDescent="0.2">
      <c r="A1188" s="87" t="s">
        <v>1342</v>
      </c>
      <c r="B1188" s="86">
        <v>1000</v>
      </c>
      <c r="C1188" s="86">
        <v>1000</v>
      </c>
      <c r="D1188" s="86">
        <v>1000</v>
      </c>
      <c r="E1188" s="86">
        <v>1000</v>
      </c>
      <c r="F1188" s="86">
        <v>1000</v>
      </c>
      <c r="G1188" s="86">
        <v>1000</v>
      </c>
      <c r="H1188" s="86">
        <v>1000</v>
      </c>
      <c r="I1188" s="86">
        <v>1000</v>
      </c>
      <c r="J1188" s="86">
        <v>1000</v>
      </c>
      <c r="K1188" s="86">
        <v>1000</v>
      </c>
      <c r="L1188" s="86">
        <v>1000</v>
      </c>
      <c r="M1188" s="86">
        <v>1000</v>
      </c>
      <c r="N1188" s="86">
        <v>1000</v>
      </c>
    </row>
    <row r="1189" spans="1:16" x14ac:dyDescent="0.2">
      <c r="A1189" s="87" t="s">
        <v>1343</v>
      </c>
    </row>
    <row r="1190" spans="1:16" x14ac:dyDescent="0.2">
      <c r="A1190" s="87" t="s">
        <v>1344</v>
      </c>
    </row>
    <row r="1191" spans="1:16" x14ac:dyDescent="0.2">
      <c r="A1191" s="87" t="s">
        <v>1345</v>
      </c>
      <c r="B1191" s="86">
        <v>0</v>
      </c>
      <c r="C1191" s="86">
        <v>0</v>
      </c>
      <c r="D1191" s="86">
        <v>0</v>
      </c>
      <c r="E1191" s="86">
        <v>0</v>
      </c>
      <c r="F1191" s="86">
        <v>0</v>
      </c>
      <c r="G1191" s="86">
        <v>0</v>
      </c>
      <c r="H1191" s="86">
        <v>0</v>
      </c>
      <c r="I1191" s="86">
        <v>0</v>
      </c>
      <c r="J1191" s="86">
        <v>0</v>
      </c>
      <c r="K1191" s="86">
        <v>0</v>
      </c>
      <c r="L1191" s="86">
        <v>0</v>
      </c>
      <c r="M1191" s="86">
        <v>0</v>
      </c>
      <c r="N1191" s="86">
        <v>0</v>
      </c>
    </row>
    <row r="1192" spans="1:16" x14ac:dyDescent="0.2">
      <c r="A1192" s="87" t="s">
        <v>1346</v>
      </c>
    </row>
    <row r="1193" spans="1:16" x14ac:dyDescent="0.2">
      <c r="A1193" s="87" t="s">
        <v>1347</v>
      </c>
      <c r="B1193" s="86">
        <v>0</v>
      </c>
      <c r="C1193" s="86">
        <v>0</v>
      </c>
      <c r="D1193" s="86">
        <v>0</v>
      </c>
      <c r="E1193" s="86">
        <v>0</v>
      </c>
      <c r="F1193" s="86">
        <v>0</v>
      </c>
      <c r="G1193" s="86">
        <v>0</v>
      </c>
      <c r="H1193" s="86">
        <v>0</v>
      </c>
      <c r="I1193" s="86">
        <v>0</v>
      </c>
      <c r="J1193" s="86">
        <v>0</v>
      </c>
      <c r="K1193" s="86">
        <v>0</v>
      </c>
      <c r="L1193" s="86">
        <v>0</v>
      </c>
      <c r="M1193" s="86">
        <v>0</v>
      </c>
      <c r="N1193" s="86">
        <v>0</v>
      </c>
    </row>
    <row r="1194" spans="1:16" x14ac:dyDescent="0.2">
      <c r="A1194" s="87" t="s">
        <v>1348</v>
      </c>
    </row>
    <row r="1195" spans="1:16" x14ac:dyDescent="0.2">
      <c r="A1195" s="87" t="s">
        <v>1349</v>
      </c>
    </row>
    <row r="1196" spans="1:16" x14ac:dyDescent="0.2">
      <c r="A1196" s="94" t="s">
        <v>1350</v>
      </c>
    </row>
    <row r="1197" spans="1:16" x14ac:dyDescent="0.2">
      <c r="A1197" s="87" t="s">
        <v>1351</v>
      </c>
      <c r="B1197" s="86">
        <v>3658070042.6999998</v>
      </c>
      <c r="C1197" s="86">
        <v>3835181969.4200001</v>
      </c>
      <c r="D1197" s="86">
        <v>3839398179.2399902</v>
      </c>
      <c r="E1197" s="86">
        <v>3809329987.5500002</v>
      </c>
      <c r="F1197" s="86">
        <v>4045208132.6699901</v>
      </c>
      <c r="G1197" s="86">
        <v>4196463337.4099998</v>
      </c>
      <c r="H1197" s="86">
        <v>4203727996.2399998</v>
      </c>
      <c r="I1197" s="86">
        <v>4353844763.2600002</v>
      </c>
      <c r="J1197" s="86">
        <v>4537885256.8899899</v>
      </c>
      <c r="K1197" s="86">
        <v>4818444346.1099997</v>
      </c>
      <c r="L1197" s="86">
        <v>4920562730.3999901</v>
      </c>
      <c r="M1197" s="86">
        <v>5054368462.3299999</v>
      </c>
      <c r="N1197" s="86">
        <v>5086417323.0699997</v>
      </c>
    </row>
    <row r="1198" spans="1:16" x14ac:dyDescent="0.2">
      <c r="A1198" s="87" t="s">
        <v>1352</v>
      </c>
      <c r="B1198" s="86">
        <v>-2507185989.02</v>
      </c>
      <c r="C1198" s="86">
        <v>-2355869366.0099902</v>
      </c>
      <c r="D1198" s="86">
        <v>-2444962774.8099999</v>
      </c>
      <c r="E1198" s="86">
        <v>-2397012820.3699999</v>
      </c>
      <c r="F1198" s="86">
        <v>-2599541442.6900001</v>
      </c>
      <c r="G1198" s="86">
        <v>-2765159472.7199998</v>
      </c>
      <c r="H1198" s="86">
        <v>-2852317854.70999</v>
      </c>
      <c r="I1198" s="86">
        <v>-2848863207.4899998</v>
      </c>
      <c r="J1198" s="86">
        <v>-3028822152.9499998</v>
      </c>
      <c r="K1198" s="86">
        <v>-2898169533.02</v>
      </c>
      <c r="L1198" s="86">
        <v>-2980181764.1399999</v>
      </c>
      <c r="M1198" s="86">
        <v>-2804083012.9699998</v>
      </c>
      <c r="N1198" s="86">
        <v>-2785815072.2799902</v>
      </c>
    </row>
    <row r="1199" spans="1:16" x14ac:dyDescent="0.2">
      <c r="A1199" s="106" t="s">
        <v>1353</v>
      </c>
      <c r="B1199" s="107">
        <v>1150884053.6799901</v>
      </c>
      <c r="C1199" s="107">
        <v>1479312603.4100001</v>
      </c>
      <c r="D1199" s="107">
        <v>1394435404.4299901</v>
      </c>
      <c r="E1199" s="107">
        <v>1412317167.1800001</v>
      </c>
      <c r="F1199" s="107">
        <v>1445666689.97999</v>
      </c>
      <c r="G1199" s="107">
        <v>1431303864.6900001</v>
      </c>
      <c r="H1199" s="107">
        <v>1351410141.53</v>
      </c>
      <c r="I1199" s="107">
        <v>1504981555.77</v>
      </c>
      <c r="J1199" s="107">
        <v>1509063103.93999</v>
      </c>
      <c r="K1199" s="107">
        <v>1920274813.0899899</v>
      </c>
      <c r="L1199" s="107">
        <v>1940380966.25999</v>
      </c>
      <c r="M1199" s="107">
        <v>2250285449.3600001</v>
      </c>
      <c r="N1199" s="107">
        <v>2300602250.79</v>
      </c>
      <c r="O1199" s="104"/>
      <c r="P1199" s="104"/>
    </row>
    <row r="1200" spans="1:16" x14ac:dyDescent="0.2">
      <c r="A1200" s="94" t="s">
        <v>1354</v>
      </c>
    </row>
    <row r="1201" spans="1:16" x14ac:dyDescent="0.2">
      <c r="A1201" s="87" t="s">
        <v>1355</v>
      </c>
      <c r="B1201" s="86">
        <v>22947442282.2999</v>
      </c>
      <c r="C1201" s="86">
        <v>23071058328.699902</v>
      </c>
      <c r="D1201" s="86">
        <v>23177425279.689999</v>
      </c>
      <c r="E1201" s="86">
        <v>23268062801.759899</v>
      </c>
      <c r="F1201" s="86">
        <v>23380028295.669899</v>
      </c>
      <c r="G1201" s="86">
        <v>23521181378.829899</v>
      </c>
      <c r="H1201" s="86">
        <v>23828033123.4599</v>
      </c>
      <c r="I1201" s="86">
        <v>23936693460.199902</v>
      </c>
      <c r="J1201" s="86">
        <v>24153357562.399899</v>
      </c>
      <c r="K1201" s="86">
        <v>24244702424.990002</v>
      </c>
      <c r="L1201" s="86">
        <v>24382352008.009899</v>
      </c>
      <c r="M1201" s="86">
        <v>24449683799.249901</v>
      </c>
      <c r="N1201" s="86">
        <v>24634376731.649899</v>
      </c>
    </row>
    <row r="1202" spans="1:16" x14ac:dyDescent="0.2">
      <c r="A1202" s="87" t="s">
        <v>1356</v>
      </c>
      <c r="B1202" s="86">
        <v>-6125305662.0499897</v>
      </c>
      <c r="C1202" s="86">
        <v>-6197684976.8699999</v>
      </c>
      <c r="D1202" s="86">
        <v>-6242617086.2799997</v>
      </c>
      <c r="E1202" s="86">
        <v>-6295871968.7899904</v>
      </c>
      <c r="F1202" s="86">
        <v>-6326419799.8299999</v>
      </c>
      <c r="G1202" s="86">
        <v>-6435583646.1999903</v>
      </c>
      <c r="H1202" s="86">
        <v>-6390638897.5600004</v>
      </c>
      <c r="I1202" s="86">
        <v>-6440070299.6599998</v>
      </c>
      <c r="J1202" s="86">
        <v>-6502927011.6999998</v>
      </c>
      <c r="K1202" s="86">
        <v>-6536849228.9799995</v>
      </c>
      <c r="L1202" s="86">
        <v>-6636155183.6899996</v>
      </c>
      <c r="M1202" s="86">
        <v>-6618623043.7499905</v>
      </c>
      <c r="N1202" s="86">
        <v>-6666321009.3800001</v>
      </c>
    </row>
    <row r="1203" spans="1:16" x14ac:dyDescent="0.2">
      <c r="A1203" s="87" t="s">
        <v>1357</v>
      </c>
      <c r="B1203" s="86">
        <v>137128357.25999999</v>
      </c>
      <c r="C1203" s="86">
        <v>137128357.25999999</v>
      </c>
      <c r="D1203" s="86">
        <v>129858867.06999999</v>
      </c>
      <c r="E1203" s="86">
        <v>129858867.06999999</v>
      </c>
      <c r="F1203" s="86">
        <v>129858867.06999999</v>
      </c>
      <c r="G1203" s="86">
        <v>129858867.06999999</v>
      </c>
      <c r="H1203" s="86">
        <v>129858867.06999999</v>
      </c>
      <c r="I1203" s="86">
        <v>129858867.06999999</v>
      </c>
      <c r="J1203" s="86">
        <v>129858867.06999999</v>
      </c>
      <c r="K1203" s="86">
        <v>129780347.06999999</v>
      </c>
      <c r="L1203" s="86">
        <v>129780347.06999999</v>
      </c>
      <c r="M1203" s="86">
        <v>129702863.06999999</v>
      </c>
      <c r="N1203" s="86">
        <v>129702863.06999999</v>
      </c>
    </row>
    <row r="1204" spans="1:16" x14ac:dyDescent="0.2">
      <c r="A1204" s="87" t="s">
        <v>1358</v>
      </c>
      <c r="B1204" s="86">
        <v>1342670129.5</v>
      </c>
      <c r="C1204" s="86">
        <v>1335794247.7</v>
      </c>
      <c r="D1204" s="86">
        <v>1364571902.21999</v>
      </c>
      <c r="E1204" s="86">
        <v>1425619623.73</v>
      </c>
      <c r="F1204" s="86">
        <v>1440380260.78</v>
      </c>
      <c r="G1204" s="86">
        <v>1525154030.01999</v>
      </c>
      <c r="H1204" s="86">
        <v>1326719641.5599999</v>
      </c>
      <c r="I1204" s="86">
        <v>1367638521.1900001</v>
      </c>
      <c r="J1204" s="86">
        <v>1359425002.9100001</v>
      </c>
      <c r="K1204" s="86">
        <v>1444621322.55</v>
      </c>
      <c r="L1204" s="86">
        <v>1590055186.4000001</v>
      </c>
      <c r="M1204" s="86">
        <v>1671837926.71</v>
      </c>
      <c r="N1204" s="86">
        <v>1755787701.0599999</v>
      </c>
    </row>
    <row r="1205" spans="1:16" x14ac:dyDescent="0.2">
      <c r="A1205" s="87" t="s">
        <v>1359</v>
      </c>
      <c r="B1205" s="86">
        <v>1150884053.6799901</v>
      </c>
      <c r="C1205" s="86">
        <v>1479312603.4100001</v>
      </c>
      <c r="D1205" s="86">
        <v>1394435404.4299901</v>
      </c>
      <c r="E1205" s="86">
        <v>1412317167.1800001</v>
      </c>
      <c r="F1205" s="86">
        <v>1445666689.97999</v>
      </c>
      <c r="G1205" s="86">
        <v>1431303864.6900001</v>
      </c>
      <c r="H1205" s="86">
        <v>1351410141.53</v>
      </c>
      <c r="I1205" s="86">
        <v>1504981555.77</v>
      </c>
      <c r="J1205" s="86">
        <v>1509063103.93999</v>
      </c>
      <c r="K1205" s="86">
        <v>1920274813.0899899</v>
      </c>
      <c r="L1205" s="86">
        <v>1940380966.25999</v>
      </c>
      <c r="M1205" s="86">
        <v>2250285449.3600001</v>
      </c>
      <c r="N1205" s="86">
        <v>2300602250.79</v>
      </c>
    </row>
    <row r="1206" spans="1:16" x14ac:dyDescent="0.2">
      <c r="A1206" s="106" t="s">
        <v>1360</v>
      </c>
      <c r="B1206" s="107">
        <v>19452819160.689899</v>
      </c>
      <c r="C1206" s="107">
        <v>19825608560.199902</v>
      </c>
      <c r="D1206" s="107">
        <v>19823674367.129902</v>
      </c>
      <c r="E1206" s="107">
        <v>19939986490.950001</v>
      </c>
      <c r="F1206" s="107">
        <v>20069514313.669899</v>
      </c>
      <c r="G1206" s="107">
        <v>20171914494.41</v>
      </c>
      <c r="H1206" s="107">
        <v>20245382876.059898</v>
      </c>
      <c r="I1206" s="107">
        <v>20499102104.569901</v>
      </c>
      <c r="J1206" s="107">
        <v>20648777524.6199</v>
      </c>
      <c r="K1206" s="107">
        <v>21202529678.720001</v>
      </c>
      <c r="L1206" s="107">
        <v>21406413324.0499</v>
      </c>
      <c r="M1206" s="107">
        <v>21882886994.6399</v>
      </c>
      <c r="N1206" s="107">
        <v>22154148537.189999</v>
      </c>
      <c r="O1206" s="104"/>
      <c r="P1206" s="104"/>
    </row>
    <row r="1207" spans="1:16" x14ac:dyDescent="0.2">
      <c r="A1207" s="94" t="s">
        <v>1361</v>
      </c>
    </row>
    <row r="1208" spans="1:16" x14ac:dyDescent="0.2">
      <c r="A1208" s="87" t="s">
        <v>1362</v>
      </c>
      <c r="B1208" s="86">
        <v>-8294776511.4599895</v>
      </c>
      <c r="C1208" s="86">
        <v>-8399061423.8599901</v>
      </c>
      <c r="D1208" s="86">
        <v>-8422935959.4199896</v>
      </c>
      <c r="E1208" s="86">
        <v>-8466400113.2099895</v>
      </c>
      <c r="F1208" s="86">
        <v>-8529578177.18999</v>
      </c>
      <c r="G1208" s="86">
        <v>-8606810505.3099899</v>
      </c>
      <c r="H1208" s="86">
        <v>-8721860112.5399895</v>
      </c>
      <c r="I1208" s="86">
        <v>-8822747103.8700008</v>
      </c>
      <c r="J1208" s="86">
        <v>-8955881647.1799908</v>
      </c>
      <c r="K1208" s="86">
        <v>-9033917081.2299995</v>
      </c>
      <c r="L1208" s="86">
        <v>-9104143223.3099899</v>
      </c>
      <c r="M1208" s="86">
        <v>-8969671224.0999908</v>
      </c>
      <c r="N1208" s="86">
        <v>-9022711529.8199997</v>
      </c>
    </row>
    <row r="1209" spans="1:16" x14ac:dyDescent="0.2">
      <c r="A1209" s="87" t="s">
        <v>1363</v>
      </c>
      <c r="B1209" s="86">
        <v>-7411019239.4199896</v>
      </c>
      <c r="C1209" s="86">
        <v>-7411585312.29</v>
      </c>
      <c r="D1209" s="86">
        <v>-7412361007.3499899</v>
      </c>
      <c r="E1209" s="86">
        <v>-7411864894.3800001</v>
      </c>
      <c r="F1209" s="86">
        <v>-7412453583.0699997</v>
      </c>
      <c r="G1209" s="86">
        <v>-7413900988.7999897</v>
      </c>
      <c r="H1209" s="86">
        <v>-7414489896.0999899</v>
      </c>
      <c r="I1209" s="86">
        <v>-7415664298.9499998</v>
      </c>
      <c r="J1209" s="86">
        <v>-7417288326.4899998</v>
      </c>
      <c r="K1209" s="86">
        <v>-7418668348.9300003</v>
      </c>
      <c r="L1209" s="86">
        <v>-8219927183.8999996</v>
      </c>
      <c r="M1209" s="86">
        <v>-8714765679.7799892</v>
      </c>
      <c r="N1209" s="86">
        <v>-8714751911.0799999</v>
      </c>
    </row>
    <row r="1210" spans="1:16" x14ac:dyDescent="0.2">
      <c r="A1210" s="87" t="s">
        <v>1364</v>
      </c>
      <c r="B1210" s="86">
        <v>-198553999.91</v>
      </c>
      <c r="C1210" s="86">
        <v>-469895999.91000003</v>
      </c>
      <c r="D1210" s="86">
        <v>-453197999.87</v>
      </c>
      <c r="E1210" s="86">
        <v>-467650999.91000003</v>
      </c>
      <c r="F1210" s="86">
        <v>-538569999.90999997</v>
      </c>
      <c r="G1210" s="86">
        <v>-567609999.90999997</v>
      </c>
      <c r="H1210" s="86">
        <v>-504409999.91000003</v>
      </c>
      <c r="I1210" s="86">
        <v>-660678999.90999997</v>
      </c>
      <c r="J1210" s="86">
        <v>-679318999.90999997</v>
      </c>
      <c r="K1210" s="86">
        <v>-982916999.95000005</v>
      </c>
      <c r="L1210" s="86">
        <v>-320077999.94</v>
      </c>
      <c r="M1210" s="86">
        <v>-336523999.91000003</v>
      </c>
      <c r="N1210" s="86">
        <v>-604923999.90999997</v>
      </c>
    </row>
    <row r="1211" spans="1:16" x14ac:dyDescent="0.2">
      <c r="A1211" s="87" t="s">
        <v>1365</v>
      </c>
      <c r="B1211" s="86">
        <v>0</v>
      </c>
      <c r="C1211" s="86">
        <v>0</v>
      </c>
      <c r="D1211" s="86">
        <v>0</v>
      </c>
      <c r="E1211" s="86">
        <v>0</v>
      </c>
      <c r="F1211" s="86">
        <v>0</v>
      </c>
      <c r="G1211" s="86">
        <v>0</v>
      </c>
      <c r="H1211" s="86">
        <v>0</v>
      </c>
      <c r="I1211" s="86">
        <v>0</v>
      </c>
      <c r="J1211" s="86">
        <v>0</v>
      </c>
      <c r="K1211" s="86">
        <v>0</v>
      </c>
      <c r="L1211" s="86">
        <v>0</v>
      </c>
      <c r="M1211" s="86">
        <v>0</v>
      </c>
      <c r="N1211" s="86">
        <v>0</v>
      </c>
    </row>
    <row r="1212" spans="1:16" x14ac:dyDescent="0.2">
      <c r="A1212" s="87" t="s">
        <v>1366</v>
      </c>
      <c r="B1212" s="86">
        <v>-184742925.37999901</v>
      </c>
      <c r="C1212" s="86">
        <v>-181340251.97999999</v>
      </c>
      <c r="D1212" s="86">
        <v>-179971486.90999901</v>
      </c>
      <c r="E1212" s="86">
        <v>-178864144.359999</v>
      </c>
      <c r="F1212" s="86">
        <v>-178063892.239999</v>
      </c>
      <c r="G1212" s="86">
        <v>-177033577.11999899</v>
      </c>
      <c r="H1212" s="86">
        <v>-176168461.65999901</v>
      </c>
      <c r="I1212" s="86">
        <v>-175865306.03999999</v>
      </c>
      <c r="J1212" s="86">
        <v>-176454293.30999899</v>
      </c>
      <c r="K1212" s="86">
        <v>-175081532.46999899</v>
      </c>
      <c r="L1212" s="86">
        <v>-174602798.87</v>
      </c>
      <c r="M1212" s="86">
        <v>-174814637.97999999</v>
      </c>
      <c r="N1212" s="86">
        <v>-175076994.81999999</v>
      </c>
    </row>
    <row r="1213" spans="1:16" x14ac:dyDescent="0.2">
      <c r="A1213" s="87" t="s">
        <v>1367</v>
      </c>
      <c r="B1213" s="86">
        <v>-235766504.52000001</v>
      </c>
      <c r="C1213" s="86">
        <v>-235766504.52000001</v>
      </c>
      <c r="D1213" s="86">
        <v>-235766504.52000001</v>
      </c>
      <c r="E1213" s="86">
        <v>-235766504.52000001</v>
      </c>
      <c r="F1213" s="86">
        <v>-235766504.52000001</v>
      </c>
      <c r="G1213" s="86">
        <v>-235766504.52000001</v>
      </c>
      <c r="H1213" s="86">
        <v>-262245036.02000001</v>
      </c>
      <c r="I1213" s="86">
        <v>-262245036.02000001</v>
      </c>
      <c r="J1213" s="86">
        <v>-262245036.02000001</v>
      </c>
      <c r="K1213" s="86">
        <v>-233664660.27000001</v>
      </c>
      <c r="L1213" s="86">
        <v>-233664660.27000001</v>
      </c>
      <c r="M1213" s="86">
        <v>-233591111.09999999</v>
      </c>
      <c r="N1213" s="86">
        <v>-233554336.68000001</v>
      </c>
    </row>
    <row r="1214" spans="1:16" x14ac:dyDescent="0.2">
      <c r="A1214" s="87" t="s">
        <v>1368</v>
      </c>
      <c r="B1214" s="86">
        <v>-2435904072.48</v>
      </c>
      <c r="C1214" s="86">
        <v>-2435904072.48</v>
      </c>
      <c r="D1214" s="86">
        <v>-2435889935.1500001</v>
      </c>
      <c r="E1214" s="86">
        <v>-2505289273.2599902</v>
      </c>
      <c r="F1214" s="86">
        <v>-2505289273.2599902</v>
      </c>
      <c r="G1214" s="86">
        <v>-2505289273.2599902</v>
      </c>
      <c r="H1214" s="86">
        <v>-2507545722.3499999</v>
      </c>
      <c r="I1214" s="86">
        <v>-2507545722.3499999</v>
      </c>
      <c r="J1214" s="86">
        <v>-2507545722.3499999</v>
      </c>
      <c r="K1214" s="86">
        <v>-2724942096.96</v>
      </c>
      <c r="L1214" s="86">
        <v>-2724942096.96</v>
      </c>
      <c r="M1214" s="86">
        <v>-2832170540.3299999</v>
      </c>
      <c r="N1214" s="86">
        <v>-2787854039.8699999</v>
      </c>
    </row>
    <row r="1215" spans="1:16" x14ac:dyDescent="0.2">
      <c r="A1215" s="87" t="s">
        <v>1369</v>
      </c>
      <c r="B1215" s="86">
        <v>-790302935.15999997</v>
      </c>
      <c r="C1215" s="86">
        <v>-790302935.15999997</v>
      </c>
      <c r="D1215" s="86">
        <v>-781751261.65999997</v>
      </c>
      <c r="E1215" s="86">
        <v>-770623361.15999997</v>
      </c>
      <c r="F1215" s="86">
        <v>-766347524.40999997</v>
      </c>
      <c r="G1215" s="86">
        <v>-762071687.65999997</v>
      </c>
      <c r="H1215" s="86">
        <v>-750943787.15999997</v>
      </c>
      <c r="I1215" s="86">
        <v>-746667950.40999997</v>
      </c>
      <c r="J1215" s="86">
        <v>-742392113.65999997</v>
      </c>
      <c r="K1215" s="86">
        <v>-731264213.15999997</v>
      </c>
      <c r="L1215" s="86">
        <v>-726988376.40999997</v>
      </c>
      <c r="M1215" s="86">
        <v>-718144496.87</v>
      </c>
      <c r="N1215" s="86">
        <v>-711584639.15999997</v>
      </c>
    </row>
    <row r="1216" spans="1:16" x14ac:dyDescent="0.2">
      <c r="A1216" s="87" t="s">
        <v>1370</v>
      </c>
      <c r="B1216" s="86">
        <v>91736253.459999993</v>
      </c>
      <c r="C1216" s="86">
        <v>91736253.459999993</v>
      </c>
      <c r="D1216" s="86">
        <v>91736253.459999993</v>
      </c>
      <c r="E1216" s="86">
        <v>90040657.459999993</v>
      </c>
      <c r="F1216" s="86">
        <v>90040657.459999993</v>
      </c>
      <c r="G1216" s="86">
        <v>90040657.459999993</v>
      </c>
      <c r="H1216" s="86">
        <v>85769953.459999993</v>
      </c>
      <c r="I1216" s="86">
        <v>85769953.459999993</v>
      </c>
      <c r="J1216" s="86">
        <v>85769953.459999993</v>
      </c>
      <c r="K1216" s="86">
        <v>91409491.129999995</v>
      </c>
      <c r="L1216" s="86">
        <v>91409491.129999995</v>
      </c>
      <c r="M1216" s="86">
        <v>90415180.959999993</v>
      </c>
      <c r="N1216" s="86">
        <v>89942586.069999993</v>
      </c>
    </row>
    <row r="1217" spans="1:16" x14ac:dyDescent="0.2">
      <c r="A1217" s="106" t="s">
        <v>1371</v>
      </c>
      <c r="B1217" s="107">
        <v>-19459329934.869999</v>
      </c>
      <c r="C1217" s="107">
        <v>-19832120246.739899</v>
      </c>
      <c r="D1217" s="107">
        <v>-19830137901.419998</v>
      </c>
      <c r="E1217" s="107">
        <v>-19946418633.339901</v>
      </c>
      <c r="F1217" s="107">
        <v>-20076028297.139999</v>
      </c>
      <c r="G1217" s="107">
        <v>-20178441879.119999</v>
      </c>
      <c r="H1217" s="107">
        <v>-20251893062.279999</v>
      </c>
      <c r="I1217" s="107">
        <v>-20505644464.09</v>
      </c>
      <c r="J1217" s="107">
        <v>-20655356185.4599</v>
      </c>
      <c r="K1217" s="107">
        <v>-21209045441.84</v>
      </c>
      <c r="L1217" s="107">
        <v>-21412936848.5299</v>
      </c>
      <c r="M1217" s="107">
        <v>-21889266509.109901</v>
      </c>
      <c r="N1217" s="107">
        <v>-22160514865.27</v>
      </c>
      <c r="O1217" s="104"/>
      <c r="P1217" s="104"/>
    </row>
    <row r="1218" spans="1:16" x14ac:dyDescent="0.2">
      <c r="A1218" s="87" t="s">
        <v>1372</v>
      </c>
      <c r="B1218" s="86">
        <v>0</v>
      </c>
      <c r="C1218" s="86">
        <v>0</v>
      </c>
      <c r="D1218" s="86">
        <v>0</v>
      </c>
      <c r="E1218" s="86">
        <v>0</v>
      </c>
      <c r="F1218" s="86">
        <v>0</v>
      </c>
      <c r="G1218" s="86">
        <v>0</v>
      </c>
      <c r="H1218" s="86">
        <v>0</v>
      </c>
      <c r="I1218" s="86">
        <v>0</v>
      </c>
      <c r="J1218" s="86">
        <v>0</v>
      </c>
      <c r="K1218" s="86">
        <v>0</v>
      </c>
      <c r="L1218" s="86">
        <v>0</v>
      </c>
      <c r="M1218" s="86">
        <v>0</v>
      </c>
      <c r="N1218" s="86">
        <v>0</v>
      </c>
    </row>
    <row r="1219" spans="1:16" x14ac:dyDescent="0.2">
      <c r="A1219" s="87" t="s">
        <v>1373</v>
      </c>
      <c r="B1219" s="86">
        <v>-6510774.1800025096</v>
      </c>
      <c r="C1219" s="86">
        <v>-6511686.5400001397</v>
      </c>
      <c r="D1219" s="86">
        <v>-6463534.2900007898</v>
      </c>
      <c r="E1219" s="86">
        <v>-6432142.3899978399</v>
      </c>
      <c r="F1219" s="86">
        <v>-6513983.4700077698</v>
      </c>
      <c r="G1219" s="86">
        <v>-6527384.7099989597</v>
      </c>
      <c r="H1219" s="86">
        <v>-6510186.2200088799</v>
      </c>
      <c r="I1219" s="86">
        <v>-6542359.5200069202</v>
      </c>
      <c r="J1219" s="86">
        <v>-6578660.8400009498</v>
      </c>
      <c r="K1219" s="86">
        <v>-6515763.11999931</v>
      </c>
      <c r="L1219" s="86">
        <v>-6523524.4800001299</v>
      </c>
      <c r="M1219" s="86">
        <v>-6379514.46999982</v>
      </c>
      <c r="N1219" s="86">
        <v>-6366328.08000594</v>
      </c>
    </row>
  </sheetData>
  <autoFilter ref="A3:P1219" xr:uid="{F3601367-DECA-4104-9A80-39700A04C9F5}"/>
  <pageMargins left="0.7" right="0.7" top="0.75" bottom="0.75" header="0.3" footer="0.3"/>
  <pageSetup orientation="portrait" r:id="rId1"/>
  <headerFooter>
    <oddHeader xml:space="preserve">&amp;RDEF’s Response to OPC POD 1 (1-26)
Q7
Page &amp;P of &amp;N
</oddHeader>
    <oddFooter>&amp;R20240025-OPCPOD1-00004213</oddFooter>
  </headerFooter>
  <colBreaks count="1" manualBreakCount="1">
    <brk id="14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7B5DA-E47D-4308-8127-5AD77D1DB28F}">
  <dimension ref="A1:P1217"/>
  <sheetViews>
    <sheetView tabSelected="1" workbookViewId="0">
      <pane xSplit="1" ySplit="2" topLeftCell="B54" activePane="bottomRight" state="frozen"/>
      <selection activeCell="H28" sqref="H28"/>
      <selection pane="topRight" activeCell="H28" sqref="H28"/>
      <selection pane="bottomLeft" activeCell="H28" sqref="H28"/>
      <selection pane="bottomRight" activeCell="H28" sqref="H28"/>
    </sheetView>
  </sheetViews>
  <sheetFormatPr defaultColWidth="9.33203125" defaultRowHeight="10.199999999999999" x14ac:dyDescent="0.2"/>
  <cols>
    <col min="1" max="1" width="30.77734375" style="87" customWidth="1"/>
    <col min="2" max="14" width="11.109375" style="86" bestFit="1" customWidth="1"/>
    <col min="15" max="15" width="10.77734375" style="97" bestFit="1" customWidth="1"/>
    <col min="16" max="16" width="7.109375" style="97" bestFit="1" customWidth="1"/>
    <col min="17" max="16384" width="9.33203125" style="86"/>
  </cols>
  <sheetData>
    <row r="1" spans="1:16" s="84" customFormat="1" x14ac:dyDescent="0.2">
      <c r="A1" s="83"/>
      <c r="O1" s="95"/>
      <c r="P1" s="95"/>
    </row>
    <row r="2" spans="1:16" s="84" customFormat="1" ht="20.399999999999999" x14ac:dyDescent="0.2">
      <c r="A2" s="83" t="s">
        <v>1374</v>
      </c>
      <c r="B2" s="84" t="s">
        <v>1375</v>
      </c>
      <c r="C2" s="84" t="s">
        <v>1376</v>
      </c>
      <c r="D2" s="84" t="s">
        <v>1377</v>
      </c>
      <c r="E2" s="84" t="s">
        <v>1378</v>
      </c>
      <c r="F2" s="84" t="s">
        <v>1379</v>
      </c>
      <c r="G2" s="84" t="s">
        <v>1380</v>
      </c>
      <c r="H2" s="84" t="s">
        <v>1381</v>
      </c>
      <c r="I2" s="84" t="s">
        <v>1382</v>
      </c>
      <c r="J2" s="84" t="s">
        <v>1383</v>
      </c>
      <c r="K2" s="84" t="s">
        <v>1384</v>
      </c>
      <c r="L2" s="84" t="s">
        <v>1385</v>
      </c>
      <c r="M2" s="84" t="s">
        <v>1386</v>
      </c>
      <c r="N2" s="84" t="s">
        <v>143</v>
      </c>
      <c r="O2" s="100" t="s">
        <v>1387</v>
      </c>
      <c r="P2" s="96" t="s">
        <v>157</v>
      </c>
    </row>
    <row r="3" spans="1:16" s="84" customFormat="1" x14ac:dyDescent="0.2">
      <c r="A3" s="83"/>
      <c r="O3" s="95"/>
      <c r="P3" s="95"/>
    </row>
    <row r="4" spans="1:16" x14ac:dyDescent="0.2">
      <c r="A4" s="85" t="s">
        <v>158</v>
      </c>
      <c r="P4" s="99"/>
    </row>
    <row r="5" spans="1:16" x14ac:dyDescent="0.2">
      <c r="A5" s="87" t="s">
        <v>159</v>
      </c>
      <c r="P5" s="99"/>
    </row>
    <row r="6" spans="1:16" x14ac:dyDescent="0.2">
      <c r="A6" s="87" t="s">
        <v>160</v>
      </c>
      <c r="P6" s="99"/>
    </row>
    <row r="7" spans="1:16" x14ac:dyDescent="0.2">
      <c r="A7" s="87" t="s">
        <v>161</v>
      </c>
      <c r="P7" s="99"/>
    </row>
    <row r="8" spans="1:16" x14ac:dyDescent="0.2">
      <c r="A8" s="87" t="s">
        <v>162</v>
      </c>
      <c r="P8" s="99"/>
    </row>
    <row r="9" spans="1:16" x14ac:dyDescent="0.2">
      <c r="A9" s="87" t="s">
        <v>163</v>
      </c>
      <c r="P9" s="99"/>
    </row>
    <row r="10" spans="1:16" x14ac:dyDescent="0.2">
      <c r="A10" s="87" t="s">
        <v>164</v>
      </c>
      <c r="B10" s="86">
        <v>1493412000</v>
      </c>
      <c r="C10" s="86">
        <v>1493412000</v>
      </c>
      <c r="D10" s="86">
        <v>1493412000</v>
      </c>
      <c r="E10" s="86">
        <v>1493412000</v>
      </c>
      <c r="F10" s="86">
        <v>1493412000</v>
      </c>
      <c r="G10" s="86">
        <v>1493412000</v>
      </c>
      <c r="H10" s="86">
        <v>1493412000</v>
      </c>
      <c r="I10" s="86">
        <v>1493412000</v>
      </c>
      <c r="J10" s="86">
        <v>1493412000</v>
      </c>
      <c r="K10" s="86">
        <v>1493412000</v>
      </c>
      <c r="L10" s="86">
        <v>1493412000</v>
      </c>
      <c r="M10" s="86">
        <v>1493412000</v>
      </c>
      <c r="N10" s="86">
        <v>1493412000</v>
      </c>
      <c r="P10" s="99"/>
    </row>
    <row r="11" spans="1:16" x14ac:dyDescent="0.2">
      <c r="A11" s="87" t="s">
        <v>165</v>
      </c>
      <c r="B11" s="86">
        <v>1493412000</v>
      </c>
      <c r="C11" s="86">
        <v>1493412000</v>
      </c>
      <c r="D11" s="86">
        <v>1493412000</v>
      </c>
      <c r="E11" s="86">
        <v>1493412000</v>
      </c>
      <c r="F11" s="86">
        <v>1493412000</v>
      </c>
      <c r="G11" s="86">
        <v>1493412000</v>
      </c>
      <c r="H11" s="86">
        <v>1493412000</v>
      </c>
      <c r="I11" s="86">
        <v>1493412000</v>
      </c>
      <c r="J11" s="86">
        <v>1493412000</v>
      </c>
      <c r="K11" s="86">
        <v>1493412000</v>
      </c>
      <c r="L11" s="86">
        <v>1493412000</v>
      </c>
      <c r="M11" s="86">
        <v>1493412000</v>
      </c>
      <c r="N11" s="86">
        <v>1493412000</v>
      </c>
      <c r="P11" s="99"/>
    </row>
    <row r="12" spans="1:16" x14ac:dyDescent="0.2">
      <c r="A12" s="87" t="s">
        <v>166</v>
      </c>
      <c r="B12" s="86">
        <v>1670012000</v>
      </c>
      <c r="C12" s="86">
        <v>1670012000</v>
      </c>
      <c r="D12" s="86">
        <v>1670012000</v>
      </c>
      <c r="E12" s="86">
        <v>1670012000</v>
      </c>
      <c r="F12" s="86">
        <v>1670012000</v>
      </c>
      <c r="G12" s="86">
        <v>1670012000</v>
      </c>
      <c r="H12" s="86">
        <v>1670012000</v>
      </c>
      <c r="I12" s="86">
        <v>1670012000</v>
      </c>
      <c r="J12" s="86">
        <v>1670012000</v>
      </c>
      <c r="K12" s="86">
        <v>1670012000</v>
      </c>
      <c r="L12" s="86">
        <v>1670012000</v>
      </c>
      <c r="M12" s="86">
        <v>1670012000</v>
      </c>
      <c r="N12" s="86">
        <v>1670012000</v>
      </c>
      <c r="P12" s="99"/>
    </row>
    <row r="13" spans="1:16" x14ac:dyDescent="0.2">
      <c r="A13" s="87" t="s">
        <v>167</v>
      </c>
      <c r="B13" s="86">
        <v>1670013000</v>
      </c>
      <c r="C13" s="86">
        <v>1670013000</v>
      </c>
      <c r="D13" s="86">
        <v>1670013000</v>
      </c>
      <c r="E13" s="86">
        <v>1670013000</v>
      </c>
      <c r="F13" s="86">
        <v>1670013000</v>
      </c>
      <c r="G13" s="86">
        <v>1670013000</v>
      </c>
      <c r="H13" s="86">
        <v>1670013000</v>
      </c>
      <c r="I13" s="86">
        <v>1670013000</v>
      </c>
      <c r="J13" s="86">
        <v>1670013000</v>
      </c>
      <c r="K13" s="86">
        <v>1670013000</v>
      </c>
      <c r="L13" s="86">
        <v>1670013000</v>
      </c>
      <c r="M13" s="86">
        <v>1670013000</v>
      </c>
      <c r="N13" s="86">
        <v>1670013000</v>
      </c>
      <c r="P13" s="99"/>
    </row>
    <row r="14" spans="1:16" x14ac:dyDescent="0.2">
      <c r="A14" s="87" t="s">
        <v>168</v>
      </c>
      <c r="B14" s="86">
        <v>1000</v>
      </c>
      <c r="C14" s="86">
        <v>1000</v>
      </c>
      <c r="D14" s="86">
        <v>1000</v>
      </c>
      <c r="E14" s="86">
        <v>1000</v>
      </c>
      <c r="F14" s="86">
        <v>1000</v>
      </c>
      <c r="G14" s="86">
        <v>1000</v>
      </c>
      <c r="H14" s="86">
        <v>1000</v>
      </c>
      <c r="I14" s="86">
        <v>1000</v>
      </c>
      <c r="J14" s="86">
        <v>1000</v>
      </c>
      <c r="K14" s="86">
        <v>1000</v>
      </c>
      <c r="L14" s="86">
        <v>1000</v>
      </c>
      <c r="M14" s="86">
        <v>1000</v>
      </c>
      <c r="N14" s="86">
        <v>1000</v>
      </c>
      <c r="P14" s="99"/>
    </row>
    <row r="15" spans="1:16" x14ac:dyDescent="0.2">
      <c r="A15" s="87" t="s">
        <v>169</v>
      </c>
      <c r="P15" s="99"/>
    </row>
    <row r="16" spans="1:16" x14ac:dyDescent="0.2">
      <c r="A16" s="87" t="s">
        <v>170</v>
      </c>
      <c r="P16" s="99"/>
    </row>
    <row r="17" spans="1:16" x14ac:dyDescent="0.2">
      <c r="A17" s="87" t="s">
        <v>171</v>
      </c>
      <c r="B17" s="86">
        <v>1000</v>
      </c>
      <c r="C17" s="86">
        <v>1000</v>
      </c>
      <c r="D17" s="86">
        <v>1000</v>
      </c>
      <c r="E17" s="86">
        <v>1000</v>
      </c>
      <c r="F17" s="86">
        <v>1000</v>
      </c>
      <c r="G17" s="86">
        <v>1000</v>
      </c>
      <c r="H17" s="86">
        <v>1000</v>
      </c>
      <c r="I17" s="86">
        <v>1000</v>
      </c>
      <c r="J17" s="86">
        <v>1000</v>
      </c>
      <c r="K17" s="86">
        <v>1000</v>
      </c>
      <c r="L17" s="86">
        <v>1000</v>
      </c>
      <c r="M17" s="86">
        <v>1000</v>
      </c>
      <c r="N17" s="86">
        <v>1000</v>
      </c>
      <c r="P17" s="99"/>
    </row>
    <row r="18" spans="1:16" x14ac:dyDescent="0.2">
      <c r="A18" s="87" t="s">
        <v>172</v>
      </c>
      <c r="B18" s="86">
        <v>0</v>
      </c>
      <c r="C18" s="86">
        <v>0</v>
      </c>
      <c r="D18" s="86">
        <v>0</v>
      </c>
      <c r="E18" s="86">
        <v>0</v>
      </c>
      <c r="F18" s="86">
        <v>0</v>
      </c>
      <c r="G18" s="86">
        <v>0</v>
      </c>
      <c r="H18" s="86">
        <v>0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P18" s="99"/>
    </row>
    <row r="19" spans="1:16" x14ac:dyDescent="0.2">
      <c r="A19" s="87" t="s">
        <v>173</v>
      </c>
      <c r="B19" s="86">
        <v>36000</v>
      </c>
      <c r="C19" s="86">
        <v>36000</v>
      </c>
      <c r="D19" s="86">
        <v>36000</v>
      </c>
      <c r="E19" s="86">
        <v>36000</v>
      </c>
      <c r="F19" s="86">
        <v>36000</v>
      </c>
      <c r="G19" s="86">
        <v>36000</v>
      </c>
      <c r="H19" s="86">
        <v>36000</v>
      </c>
      <c r="I19" s="86">
        <v>36000</v>
      </c>
      <c r="J19" s="86">
        <v>36000</v>
      </c>
      <c r="K19" s="86">
        <v>36000</v>
      </c>
      <c r="L19" s="86">
        <v>36000</v>
      </c>
      <c r="M19" s="86">
        <v>36000</v>
      </c>
      <c r="N19" s="86">
        <v>36000</v>
      </c>
      <c r="P19" s="99"/>
    </row>
    <row r="20" spans="1:16" x14ac:dyDescent="0.2">
      <c r="A20" s="87" t="s">
        <v>174</v>
      </c>
      <c r="B20" s="86">
        <v>202112000</v>
      </c>
      <c r="C20" s="86">
        <v>202112000</v>
      </c>
      <c r="D20" s="86">
        <v>202112000</v>
      </c>
      <c r="E20" s="86">
        <v>202112000</v>
      </c>
      <c r="F20" s="86">
        <v>202112000</v>
      </c>
      <c r="G20" s="86">
        <v>202112000</v>
      </c>
      <c r="H20" s="86">
        <v>202112000</v>
      </c>
      <c r="I20" s="86">
        <v>202112000</v>
      </c>
      <c r="J20" s="86">
        <v>202112000</v>
      </c>
      <c r="K20" s="86">
        <v>202112000</v>
      </c>
      <c r="L20" s="86">
        <v>202112000</v>
      </c>
      <c r="M20" s="86">
        <v>202112000</v>
      </c>
      <c r="N20" s="86">
        <v>202112000</v>
      </c>
      <c r="P20" s="99"/>
    </row>
    <row r="21" spans="1:16" x14ac:dyDescent="0.2">
      <c r="A21" s="87" t="s">
        <v>175</v>
      </c>
      <c r="B21" s="86">
        <v>24000</v>
      </c>
      <c r="C21" s="86">
        <v>25000</v>
      </c>
      <c r="D21" s="86">
        <v>26000</v>
      </c>
      <c r="E21" s="86">
        <v>27000</v>
      </c>
      <c r="F21" s="86">
        <v>28000</v>
      </c>
      <c r="G21" s="86">
        <v>29000</v>
      </c>
      <c r="H21" s="86">
        <v>30000</v>
      </c>
      <c r="I21" s="86">
        <v>31000</v>
      </c>
      <c r="J21" s="86">
        <v>32000</v>
      </c>
      <c r="K21" s="86">
        <v>33000</v>
      </c>
      <c r="L21" s="86">
        <v>34000</v>
      </c>
      <c r="M21" s="86">
        <v>35000</v>
      </c>
      <c r="N21" s="86">
        <v>36000</v>
      </c>
      <c r="P21" s="99"/>
    </row>
    <row r="22" spans="1:16" x14ac:dyDescent="0.2">
      <c r="A22" s="87" t="s">
        <v>176</v>
      </c>
      <c r="B22" s="86">
        <v>202012000</v>
      </c>
      <c r="C22" s="86">
        <v>202101000</v>
      </c>
      <c r="D22" s="86">
        <v>202102000</v>
      </c>
      <c r="E22" s="86">
        <v>202103000</v>
      </c>
      <c r="F22" s="86">
        <v>202104000</v>
      </c>
      <c r="G22" s="86">
        <v>202105000</v>
      </c>
      <c r="H22" s="86">
        <v>202106000</v>
      </c>
      <c r="I22" s="86">
        <v>202107000</v>
      </c>
      <c r="J22" s="86">
        <v>202108000</v>
      </c>
      <c r="K22" s="86">
        <v>202109000</v>
      </c>
      <c r="L22" s="86">
        <v>202110000</v>
      </c>
      <c r="M22" s="86">
        <v>202111000</v>
      </c>
      <c r="N22" s="86">
        <v>202112000</v>
      </c>
      <c r="P22" s="99"/>
    </row>
    <row r="23" spans="1:16" x14ac:dyDescent="0.2">
      <c r="A23" s="87" t="s">
        <v>177</v>
      </c>
      <c r="B23" s="86">
        <v>23000</v>
      </c>
      <c r="C23" s="86">
        <v>24000</v>
      </c>
      <c r="D23" s="86">
        <v>25000</v>
      </c>
      <c r="E23" s="86">
        <v>26000</v>
      </c>
      <c r="F23" s="86">
        <v>27000</v>
      </c>
      <c r="G23" s="86">
        <v>28000</v>
      </c>
      <c r="H23" s="86">
        <v>29000</v>
      </c>
      <c r="I23" s="86">
        <v>30000</v>
      </c>
      <c r="J23" s="86">
        <v>31000</v>
      </c>
      <c r="K23" s="86">
        <v>32000</v>
      </c>
      <c r="L23" s="86">
        <v>33000</v>
      </c>
      <c r="M23" s="86">
        <v>34000</v>
      </c>
      <c r="N23" s="86">
        <v>35000</v>
      </c>
      <c r="P23" s="99"/>
    </row>
    <row r="24" spans="1:16" x14ac:dyDescent="0.2">
      <c r="A24" s="87" t="s">
        <v>178</v>
      </c>
      <c r="B24" s="86">
        <v>23000</v>
      </c>
      <c r="C24" s="86">
        <v>24000</v>
      </c>
      <c r="D24" s="86">
        <v>25000</v>
      </c>
      <c r="E24" s="86">
        <v>26000</v>
      </c>
      <c r="F24" s="86">
        <v>27000</v>
      </c>
      <c r="G24" s="86">
        <v>28000</v>
      </c>
      <c r="H24" s="86">
        <v>29000</v>
      </c>
      <c r="I24" s="86">
        <v>30000</v>
      </c>
      <c r="J24" s="86">
        <v>31000</v>
      </c>
      <c r="K24" s="86">
        <v>32000</v>
      </c>
      <c r="L24" s="86">
        <v>33000</v>
      </c>
      <c r="M24" s="86">
        <v>34000</v>
      </c>
      <c r="N24" s="86">
        <v>35000</v>
      </c>
      <c r="P24" s="99"/>
    </row>
    <row r="25" spans="1:16" x14ac:dyDescent="0.2">
      <c r="A25" s="87" t="s">
        <v>179</v>
      </c>
      <c r="B25" s="86">
        <v>202011000</v>
      </c>
      <c r="C25" s="86">
        <v>202012000</v>
      </c>
      <c r="D25" s="86">
        <v>202101000</v>
      </c>
      <c r="E25" s="86">
        <v>202102000</v>
      </c>
      <c r="F25" s="86">
        <v>202103000</v>
      </c>
      <c r="G25" s="86">
        <v>202104000</v>
      </c>
      <c r="H25" s="86">
        <v>202105000</v>
      </c>
      <c r="I25" s="86">
        <v>202106000</v>
      </c>
      <c r="J25" s="86">
        <v>202107000</v>
      </c>
      <c r="K25" s="86">
        <v>202108000</v>
      </c>
      <c r="L25" s="86">
        <v>202109000</v>
      </c>
      <c r="M25" s="86">
        <v>202110000</v>
      </c>
      <c r="N25" s="86">
        <v>202111000</v>
      </c>
      <c r="P25" s="99"/>
    </row>
    <row r="26" spans="1:16" x14ac:dyDescent="0.2">
      <c r="A26" s="87" t="s">
        <v>180</v>
      </c>
      <c r="B26" s="86">
        <v>202001000</v>
      </c>
      <c r="C26" s="86">
        <v>202101000</v>
      </c>
      <c r="D26" s="86">
        <v>202101000</v>
      </c>
      <c r="E26" s="86">
        <v>202101000</v>
      </c>
      <c r="F26" s="86">
        <v>202101000</v>
      </c>
      <c r="G26" s="86">
        <v>202101000</v>
      </c>
      <c r="H26" s="86">
        <v>202101000</v>
      </c>
      <c r="I26" s="86">
        <v>202101000</v>
      </c>
      <c r="J26" s="86">
        <v>202101000</v>
      </c>
      <c r="K26" s="86">
        <v>202101000</v>
      </c>
      <c r="L26" s="86">
        <v>202101000</v>
      </c>
      <c r="M26" s="86">
        <v>202101000</v>
      </c>
      <c r="N26" s="86">
        <v>202101000</v>
      </c>
      <c r="P26" s="99"/>
    </row>
    <row r="27" spans="1:16" x14ac:dyDescent="0.2">
      <c r="A27" s="87" t="s">
        <v>181</v>
      </c>
      <c r="B27" s="86">
        <v>201912000</v>
      </c>
      <c r="C27" s="86">
        <v>202012000</v>
      </c>
      <c r="D27" s="86">
        <v>202012000</v>
      </c>
      <c r="E27" s="86">
        <v>202012000</v>
      </c>
      <c r="F27" s="86">
        <v>202012000</v>
      </c>
      <c r="G27" s="86">
        <v>202012000</v>
      </c>
      <c r="H27" s="86">
        <v>202012000</v>
      </c>
      <c r="I27" s="86">
        <v>202012000</v>
      </c>
      <c r="J27" s="86">
        <v>202012000</v>
      </c>
      <c r="K27" s="86">
        <v>202012000</v>
      </c>
      <c r="L27" s="86">
        <v>202012000</v>
      </c>
      <c r="M27" s="86">
        <v>202012000</v>
      </c>
      <c r="N27" s="86">
        <v>202012000</v>
      </c>
      <c r="P27" s="99"/>
    </row>
    <row r="28" spans="1:16" x14ac:dyDescent="0.2">
      <c r="A28" s="87" t="s">
        <v>182</v>
      </c>
      <c r="B28" s="86">
        <v>0</v>
      </c>
      <c r="C28" s="86">
        <v>1000</v>
      </c>
      <c r="D28" s="86">
        <v>0</v>
      </c>
      <c r="E28" s="86">
        <v>0</v>
      </c>
      <c r="F28" s="86">
        <v>0</v>
      </c>
      <c r="G28" s="86">
        <v>0</v>
      </c>
      <c r="H28" s="86">
        <v>0</v>
      </c>
      <c r="I28" s="86">
        <v>0</v>
      </c>
      <c r="J28" s="86">
        <v>0</v>
      </c>
      <c r="K28" s="86">
        <v>0</v>
      </c>
      <c r="L28" s="86">
        <v>0</v>
      </c>
      <c r="M28" s="86">
        <v>0</v>
      </c>
      <c r="N28" s="86">
        <v>0</v>
      </c>
      <c r="P28" s="99"/>
    </row>
    <row r="29" spans="1:16" x14ac:dyDescent="0.2">
      <c r="A29" s="87" t="s">
        <v>183</v>
      </c>
      <c r="P29" s="99"/>
    </row>
    <row r="30" spans="1:16" x14ac:dyDescent="0.2">
      <c r="A30" s="87" t="s">
        <v>184</v>
      </c>
      <c r="B30" s="86">
        <v>1000</v>
      </c>
      <c r="C30" s="86">
        <v>1000</v>
      </c>
      <c r="D30" s="86">
        <v>1000</v>
      </c>
      <c r="E30" s="86">
        <v>1000</v>
      </c>
      <c r="F30" s="86">
        <v>1000</v>
      </c>
      <c r="G30" s="86">
        <v>1000</v>
      </c>
      <c r="H30" s="86">
        <v>1000</v>
      </c>
      <c r="I30" s="86">
        <v>1000</v>
      </c>
      <c r="J30" s="86">
        <v>1000</v>
      </c>
      <c r="K30" s="86">
        <v>1000</v>
      </c>
      <c r="L30" s="86">
        <v>1000</v>
      </c>
      <c r="M30" s="86">
        <v>1000</v>
      </c>
      <c r="N30" s="86">
        <v>1000</v>
      </c>
      <c r="P30" s="99"/>
    </row>
    <row r="31" spans="1:16" x14ac:dyDescent="0.2">
      <c r="A31" s="87" t="s">
        <v>185</v>
      </c>
      <c r="B31" s="86">
        <v>1000</v>
      </c>
      <c r="C31" s="86">
        <v>1000</v>
      </c>
      <c r="D31" s="86">
        <v>1000</v>
      </c>
      <c r="E31" s="86">
        <v>1000</v>
      </c>
      <c r="F31" s="86">
        <v>1000</v>
      </c>
      <c r="G31" s="86">
        <v>1000</v>
      </c>
      <c r="H31" s="86">
        <v>1000</v>
      </c>
      <c r="I31" s="86">
        <v>1000</v>
      </c>
      <c r="J31" s="86">
        <v>1000</v>
      </c>
      <c r="K31" s="86">
        <v>1000</v>
      </c>
      <c r="L31" s="86">
        <v>1000</v>
      </c>
      <c r="M31" s="86">
        <v>1000</v>
      </c>
      <c r="N31" s="86">
        <v>1000</v>
      </c>
      <c r="P31" s="99"/>
    </row>
    <row r="32" spans="1:16" x14ac:dyDescent="0.2">
      <c r="A32" s="87" t="s">
        <v>186</v>
      </c>
      <c r="B32" s="86">
        <v>0</v>
      </c>
      <c r="C32" s="86">
        <v>0</v>
      </c>
      <c r="D32" s="86">
        <v>0</v>
      </c>
      <c r="E32" s="86">
        <v>0</v>
      </c>
      <c r="F32" s="86">
        <v>0</v>
      </c>
      <c r="G32" s="8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P32" s="99"/>
    </row>
    <row r="33" spans="1:16" x14ac:dyDescent="0.2">
      <c r="A33" s="87" t="s">
        <v>187</v>
      </c>
      <c r="B33" s="86">
        <v>0</v>
      </c>
      <c r="C33" s="86">
        <v>0</v>
      </c>
      <c r="D33" s="86">
        <v>0</v>
      </c>
      <c r="E33" s="86">
        <v>0</v>
      </c>
      <c r="F33" s="86">
        <v>0</v>
      </c>
      <c r="G33" s="86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P33" s="99"/>
    </row>
    <row r="34" spans="1:16" x14ac:dyDescent="0.2">
      <c r="A34" s="87" t="s">
        <v>188</v>
      </c>
      <c r="B34" s="86">
        <v>0</v>
      </c>
      <c r="C34" s="86">
        <v>0</v>
      </c>
      <c r="D34" s="86">
        <v>0</v>
      </c>
      <c r="E34" s="86">
        <v>0</v>
      </c>
      <c r="F34" s="86">
        <v>0</v>
      </c>
      <c r="G34" s="86">
        <v>0</v>
      </c>
      <c r="H34" s="86">
        <v>0</v>
      </c>
      <c r="I34" s="86">
        <v>0</v>
      </c>
      <c r="J34" s="86">
        <v>0</v>
      </c>
      <c r="K34" s="86">
        <v>0</v>
      </c>
      <c r="L34" s="86">
        <v>0</v>
      </c>
      <c r="M34" s="86">
        <v>0</v>
      </c>
      <c r="N34" s="86">
        <v>0</v>
      </c>
      <c r="P34" s="99"/>
    </row>
    <row r="35" spans="1:16" x14ac:dyDescent="0.2">
      <c r="A35" s="87" t="s">
        <v>189</v>
      </c>
      <c r="P35" s="99"/>
    </row>
    <row r="36" spans="1:16" x14ac:dyDescent="0.2">
      <c r="A36" s="87" t="s">
        <v>190</v>
      </c>
      <c r="B36" s="86">
        <v>0</v>
      </c>
      <c r="C36" s="86">
        <v>0</v>
      </c>
      <c r="D36" s="86">
        <v>0</v>
      </c>
      <c r="E36" s="86">
        <v>0</v>
      </c>
      <c r="F36" s="86">
        <v>0</v>
      </c>
      <c r="G36" s="86">
        <v>0</v>
      </c>
      <c r="H36" s="86">
        <v>0</v>
      </c>
      <c r="I36" s="86">
        <v>0</v>
      </c>
      <c r="J36" s="86">
        <v>0</v>
      </c>
      <c r="K36" s="86">
        <v>0</v>
      </c>
      <c r="L36" s="86">
        <v>0</v>
      </c>
      <c r="M36" s="86">
        <v>0</v>
      </c>
      <c r="N36" s="86">
        <v>0</v>
      </c>
      <c r="P36" s="99"/>
    </row>
    <row r="37" spans="1:16" x14ac:dyDescent="0.2">
      <c r="A37" s="87" t="s">
        <v>191</v>
      </c>
      <c r="B37" s="86">
        <v>1000</v>
      </c>
      <c r="C37" s="86">
        <v>1000</v>
      </c>
      <c r="D37" s="86">
        <v>1000</v>
      </c>
      <c r="E37" s="86">
        <v>1000</v>
      </c>
      <c r="F37" s="86">
        <v>1000</v>
      </c>
      <c r="G37" s="86">
        <v>1000</v>
      </c>
      <c r="H37" s="86">
        <v>1000</v>
      </c>
      <c r="I37" s="86">
        <v>1000</v>
      </c>
      <c r="J37" s="86">
        <v>1000</v>
      </c>
      <c r="K37" s="86">
        <v>1000</v>
      </c>
      <c r="L37" s="86">
        <v>1000</v>
      </c>
      <c r="M37" s="86">
        <v>1000</v>
      </c>
      <c r="N37" s="86">
        <v>1000</v>
      </c>
      <c r="P37" s="99"/>
    </row>
    <row r="38" spans="1:16" x14ac:dyDescent="0.2">
      <c r="A38" s="87" t="s">
        <v>192</v>
      </c>
      <c r="B38" s="86">
        <v>1000</v>
      </c>
      <c r="C38" s="86">
        <v>1000</v>
      </c>
      <c r="D38" s="86">
        <v>1000</v>
      </c>
      <c r="E38" s="86">
        <v>1000</v>
      </c>
      <c r="F38" s="86">
        <v>1000</v>
      </c>
      <c r="G38" s="86">
        <v>1000</v>
      </c>
      <c r="H38" s="86">
        <v>1000</v>
      </c>
      <c r="I38" s="86">
        <v>1000</v>
      </c>
      <c r="J38" s="86">
        <v>1000</v>
      </c>
      <c r="K38" s="86">
        <v>1000</v>
      </c>
      <c r="L38" s="86">
        <v>1000</v>
      </c>
      <c r="M38" s="86">
        <v>1000</v>
      </c>
      <c r="N38" s="86">
        <v>1000</v>
      </c>
      <c r="P38" s="99"/>
    </row>
    <row r="39" spans="1:16" x14ac:dyDescent="0.2">
      <c r="A39" s="87" t="s">
        <v>193</v>
      </c>
      <c r="B39" s="86">
        <v>0</v>
      </c>
      <c r="C39" s="86">
        <v>0</v>
      </c>
      <c r="D39" s="86">
        <v>0</v>
      </c>
      <c r="E39" s="86">
        <v>0</v>
      </c>
      <c r="F39" s="86">
        <v>0</v>
      </c>
      <c r="G39" s="86">
        <v>0</v>
      </c>
      <c r="H39" s="86">
        <v>0</v>
      </c>
      <c r="I39" s="86">
        <v>0</v>
      </c>
      <c r="J39" s="86">
        <v>0</v>
      </c>
      <c r="K39" s="86">
        <v>0</v>
      </c>
      <c r="L39" s="86">
        <v>0</v>
      </c>
      <c r="M39" s="86">
        <v>0</v>
      </c>
      <c r="N39" s="86">
        <v>0</v>
      </c>
      <c r="P39" s="99"/>
    </row>
    <row r="40" spans="1:16" x14ac:dyDescent="0.2">
      <c r="A40" s="87" t="s">
        <v>194</v>
      </c>
      <c r="B40" s="86">
        <v>0</v>
      </c>
      <c r="C40" s="86">
        <v>0</v>
      </c>
      <c r="D40" s="86">
        <v>0</v>
      </c>
      <c r="E40" s="86">
        <v>0</v>
      </c>
      <c r="F40" s="86">
        <v>0</v>
      </c>
      <c r="G40" s="86">
        <v>0</v>
      </c>
      <c r="H40" s="86">
        <v>0</v>
      </c>
      <c r="I40" s="86">
        <v>0</v>
      </c>
      <c r="J40" s="86">
        <v>0</v>
      </c>
      <c r="K40" s="86">
        <v>0</v>
      </c>
      <c r="L40" s="86">
        <v>0</v>
      </c>
      <c r="M40" s="86">
        <v>0</v>
      </c>
      <c r="N40" s="86">
        <v>0</v>
      </c>
      <c r="P40" s="99"/>
    </row>
    <row r="41" spans="1:16" x14ac:dyDescent="0.2">
      <c r="A41" s="87" t="s">
        <v>195</v>
      </c>
      <c r="B41" s="86">
        <v>0</v>
      </c>
      <c r="C41" s="86">
        <v>0</v>
      </c>
      <c r="D41" s="86">
        <v>0</v>
      </c>
      <c r="E41" s="86">
        <v>0</v>
      </c>
      <c r="F41" s="86">
        <v>0</v>
      </c>
      <c r="G41" s="86">
        <v>0</v>
      </c>
      <c r="H41" s="86">
        <v>0</v>
      </c>
      <c r="I41" s="86">
        <v>0</v>
      </c>
      <c r="J41" s="86">
        <v>0</v>
      </c>
      <c r="K41" s="86">
        <v>0</v>
      </c>
      <c r="L41" s="86">
        <v>0</v>
      </c>
      <c r="M41" s="86">
        <v>0</v>
      </c>
      <c r="N41" s="86">
        <v>0</v>
      </c>
      <c r="P41" s="99"/>
    </row>
    <row r="42" spans="1:16" x14ac:dyDescent="0.2">
      <c r="A42" s="87" t="s">
        <v>196</v>
      </c>
      <c r="B42" s="86">
        <v>0</v>
      </c>
      <c r="C42" s="86">
        <v>0</v>
      </c>
      <c r="D42" s="86">
        <v>0</v>
      </c>
      <c r="E42" s="86">
        <v>0</v>
      </c>
      <c r="F42" s="86">
        <v>0</v>
      </c>
      <c r="G42" s="86">
        <v>0</v>
      </c>
      <c r="H42" s="86">
        <v>0</v>
      </c>
      <c r="I42" s="86">
        <v>0</v>
      </c>
      <c r="J42" s="86">
        <v>0</v>
      </c>
      <c r="K42" s="86">
        <v>0</v>
      </c>
      <c r="L42" s="86">
        <v>0</v>
      </c>
      <c r="M42" s="86">
        <v>0</v>
      </c>
      <c r="N42" s="86">
        <v>0</v>
      </c>
      <c r="P42" s="99"/>
    </row>
    <row r="43" spans="1:16" x14ac:dyDescent="0.2">
      <c r="A43" s="87" t="s">
        <v>197</v>
      </c>
      <c r="B43" s="86">
        <v>1000</v>
      </c>
      <c r="C43" s="86">
        <v>1000</v>
      </c>
      <c r="D43" s="86">
        <v>1000</v>
      </c>
      <c r="E43" s="86">
        <v>1000</v>
      </c>
      <c r="F43" s="86">
        <v>1000</v>
      </c>
      <c r="G43" s="86">
        <v>1000</v>
      </c>
      <c r="H43" s="86">
        <v>1000</v>
      </c>
      <c r="I43" s="86">
        <v>1000</v>
      </c>
      <c r="J43" s="86">
        <v>1000</v>
      </c>
      <c r="K43" s="86">
        <v>1000</v>
      </c>
      <c r="L43" s="86">
        <v>1000</v>
      </c>
      <c r="M43" s="86">
        <v>1000</v>
      </c>
      <c r="N43" s="86">
        <v>1000</v>
      </c>
      <c r="P43" s="99"/>
    </row>
    <row r="44" spans="1:16" x14ac:dyDescent="0.2">
      <c r="A44" s="87" t="s">
        <v>198</v>
      </c>
      <c r="P44" s="99"/>
    </row>
    <row r="45" spans="1:16" x14ac:dyDescent="0.2">
      <c r="A45" s="87" t="s">
        <v>199</v>
      </c>
      <c r="B45" s="86">
        <v>0</v>
      </c>
      <c r="C45" s="86">
        <v>0</v>
      </c>
      <c r="D45" s="86">
        <v>0</v>
      </c>
      <c r="E45" s="86">
        <v>0</v>
      </c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86">
        <v>0</v>
      </c>
      <c r="L45" s="86">
        <v>0</v>
      </c>
      <c r="M45" s="86">
        <v>0</v>
      </c>
      <c r="N45" s="86">
        <v>0</v>
      </c>
      <c r="P45" s="99"/>
    </row>
    <row r="46" spans="1:16" x14ac:dyDescent="0.2">
      <c r="A46" s="87" t="s">
        <v>200</v>
      </c>
      <c r="P46" s="99"/>
    </row>
    <row r="47" spans="1:16" x14ac:dyDescent="0.2">
      <c r="A47" s="87" t="s">
        <v>201</v>
      </c>
      <c r="B47" s="86">
        <v>0</v>
      </c>
      <c r="C47" s="86">
        <v>0</v>
      </c>
      <c r="D47" s="86">
        <v>0</v>
      </c>
      <c r="E47" s="86"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  <c r="M47" s="86">
        <v>0</v>
      </c>
      <c r="N47" s="86">
        <v>0</v>
      </c>
      <c r="P47" s="99"/>
    </row>
    <row r="48" spans="1:16" x14ac:dyDescent="0.2">
      <c r="A48" s="87" t="s">
        <v>1388</v>
      </c>
      <c r="B48" s="86">
        <v>0</v>
      </c>
      <c r="C48" s="86">
        <v>0</v>
      </c>
      <c r="D48" s="86">
        <v>0</v>
      </c>
      <c r="E48" s="86">
        <v>0</v>
      </c>
      <c r="F48" s="86">
        <v>0</v>
      </c>
      <c r="G48" s="86">
        <v>0</v>
      </c>
      <c r="H48" s="86">
        <v>0</v>
      </c>
      <c r="I48" s="86">
        <v>0</v>
      </c>
      <c r="J48" s="86">
        <v>0</v>
      </c>
      <c r="K48" s="86">
        <v>0</v>
      </c>
      <c r="L48" s="86">
        <v>0</v>
      </c>
      <c r="M48" s="86">
        <v>0</v>
      </c>
      <c r="N48" s="86">
        <v>0</v>
      </c>
      <c r="P48" s="99"/>
    </row>
    <row r="49" spans="1:16" x14ac:dyDescent="0.2">
      <c r="A49" s="87" t="s">
        <v>203</v>
      </c>
      <c r="B49" s="86">
        <v>0</v>
      </c>
      <c r="C49" s="86">
        <v>0</v>
      </c>
      <c r="D49" s="86">
        <v>0</v>
      </c>
      <c r="E49" s="86"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  <c r="M49" s="86">
        <v>0</v>
      </c>
      <c r="N49" s="86">
        <v>0</v>
      </c>
      <c r="P49" s="99"/>
    </row>
    <row r="50" spans="1:16" x14ac:dyDescent="0.2">
      <c r="A50" s="87" t="s">
        <v>204</v>
      </c>
      <c r="P50" s="99"/>
    </row>
    <row r="51" spans="1:16" x14ac:dyDescent="0.2">
      <c r="A51" s="87" t="s">
        <v>205</v>
      </c>
      <c r="B51" s="86">
        <v>0</v>
      </c>
      <c r="C51" s="86">
        <v>0</v>
      </c>
      <c r="D51" s="86">
        <v>0</v>
      </c>
      <c r="E51" s="86">
        <v>0</v>
      </c>
      <c r="F51" s="86">
        <v>0</v>
      </c>
      <c r="G51" s="86">
        <v>0</v>
      </c>
      <c r="H51" s="86">
        <v>0</v>
      </c>
      <c r="I51" s="86">
        <v>0</v>
      </c>
      <c r="J51" s="86">
        <v>0</v>
      </c>
      <c r="K51" s="86">
        <v>0</v>
      </c>
      <c r="L51" s="86">
        <v>0</v>
      </c>
      <c r="M51" s="86">
        <v>0</v>
      </c>
      <c r="N51" s="86">
        <v>0</v>
      </c>
      <c r="P51" s="99"/>
    </row>
    <row r="52" spans="1:16" x14ac:dyDescent="0.2">
      <c r="A52" s="87" t="s">
        <v>206</v>
      </c>
      <c r="P52" s="99"/>
    </row>
    <row r="53" spans="1:16" x14ac:dyDescent="0.2">
      <c r="A53" s="87" t="s">
        <v>207</v>
      </c>
      <c r="B53" s="86">
        <v>0</v>
      </c>
      <c r="C53" s="86">
        <v>0</v>
      </c>
      <c r="D53" s="86">
        <v>0</v>
      </c>
      <c r="E53" s="86">
        <v>0</v>
      </c>
      <c r="F53" s="86">
        <v>0</v>
      </c>
      <c r="G53" s="86">
        <v>0</v>
      </c>
      <c r="H53" s="86">
        <v>0</v>
      </c>
      <c r="I53" s="86">
        <v>0</v>
      </c>
      <c r="J53" s="86">
        <v>0</v>
      </c>
      <c r="K53" s="86">
        <v>0</v>
      </c>
      <c r="L53" s="86">
        <v>0</v>
      </c>
      <c r="M53" s="86">
        <v>0</v>
      </c>
      <c r="N53" s="86">
        <v>0</v>
      </c>
      <c r="P53" s="99"/>
    </row>
    <row r="54" spans="1:16" x14ac:dyDescent="0.2">
      <c r="A54" s="87" t="s">
        <v>208</v>
      </c>
      <c r="B54" s="86">
        <v>0</v>
      </c>
      <c r="C54" s="86">
        <v>0</v>
      </c>
      <c r="D54" s="86">
        <v>0</v>
      </c>
      <c r="E54" s="86">
        <v>0</v>
      </c>
      <c r="F54" s="86">
        <v>0</v>
      </c>
      <c r="G54" s="86">
        <v>0</v>
      </c>
      <c r="H54" s="86">
        <v>0</v>
      </c>
      <c r="I54" s="86">
        <v>0</v>
      </c>
      <c r="J54" s="86">
        <v>0</v>
      </c>
      <c r="K54" s="86">
        <v>0</v>
      </c>
      <c r="L54" s="86">
        <v>0</v>
      </c>
      <c r="M54" s="86">
        <v>0</v>
      </c>
      <c r="N54" s="86">
        <v>0</v>
      </c>
      <c r="P54" s="99"/>
    </row>
    <row r="55" spans="1:16" x14ac:dyDescent="0.2">
      <c r="A55" s="87" t="s">
        <v>209</v>
      </c>
      <c r="P55" s="99"/>
    </row>
    <row r="56" spans="1:16" x14ac:dyDescent="0.2">
      <c r="A56" s="87" t="s">
        <v>210</v>
      </c>
      <c r="B56" s="86">
        <v>0</v>
      </c>
      <c r="C56" s="86">
        <v>0</v>
      </c>
      <c r="D56" s="86">
        <v>0</v>
      </c>
      <c r="E56" s="86">
        <v>0</v>
      </c>
      <c r="F56" s="86">
        <v>0</v>
      </c>
      <c r="G56" s="86">
        <v>0</v>
      </c>
      <c r="H56" s="86">
        <v>0</v>
      </c>
      <c r="I56" s="86">
        <v>0</v>
      </c>
      <c r="J56" s="86">
        <v>0</v>
      </c>
      <c r="K56" s="86">
        <v>0</v>
      </c>
      <c r="L56" s="86">
        <v>0</v>
      </c>
      <c r="M56" s="86">
        <v>0</v>
      </c>
      <c r="N56" s="86">
        <v>0</v>
      </c>
      <c r="P56" s="99"/>
    </row>
    <row r="57" spans="1:16" x14ac:dyDescent="0.2">
      <c r="A57" s="87" t="s">
        <v>211</v>
      </c>
      <c r="B57" s="86">
        <v>0</v>
      </c>
      <c r="C57" s="86">
        <v>0</v>
      </c>
      <c r="D57" s="86">
        <v>0</v>
      </c>
      <c r="E57" s="86">
        <v>0</v>
      </c>
      <c r="F57" s="86">
        <v>0</v>
      </c>
      <c r="G57" s="86">
        <v>0</v>
      </c>
      <c r="H57" s="86">
        <v>0</v>
      </c>
      <c r="I57" s="86">
        <v>0</v>
      </c>
      <c r="J57" s="86">
        <v>0</v>
      </c>
      <c r="K57" s="86">
        <v>0</v>
      </c>
      <c r="L57" s="86">
        <v>0</v>
      </c>
      <c r="M57" s="86">
        <v>0</v>
      </c>
      <c r="N57" s="86">
        <v>0</v>
      </c>
      <c r="P57" s="99"/>
    </row>
    <row r="58" spans="1:16" x14ac:dyDescent="0.2">
      <c r="A58" s="87" t="s">
        <v>212</v>
      </c>
      <c r="B58" s="86">
        <v>0</v>
      </c>
      <c r="C58" s="86">
        <v>0</v>
      </c>
      <c r="D58" s="86">
        <v>0</v>
      </c>
      <c r="E58" s="86">
        <v>0</v>
      </c>
      <c r="F58" s="86">
        <v>0</v>
      </c>
      <c r="G58" s="8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v>0</v>
      </c>
      <c r="P58" s="99"/>
    </row>
    <row r="59" spans="1:16" x14ac:dyDescent="0.2">
      <c r="A59" s="87" t="s">
        <v>213</v>
      </c>
      <c r="P59" s="99"/>
    </row>
    <row r="60" spans="1:16" x14ac:dyDescent="0.2">
      <c r="A60" s="87" t="s">
        <v>214</v>
      </c>
      <c r="B60" s="86">
        <v>0</v>
      </c>
      <c r="C60" s="86">
        <v>0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P60" s="99"/>
    </row>
    <row r="61" spans="1:16" x14ac:dyDescent="0.2">
      <c r="A61" s="87" t="s">
        <v>215</v>
      </c>
      <c r="P61" s="99"/>
    </row>
    <row r="62" spans="1:16" x14ac:dyDescent="0.2">
      <c r="A62" s="87" t="s">
        <v>216</v>
      </c>
      <c r="B62" s="86">
        <v>0</v>
      </c>
      <c r="C62" s="86">
        <v>0</v>
      </c>
      <c r="D62" s="86">
        <v>0</v>
      </c>
      <c r="E62" s="86">
        <v>0</v>
      </c>
      <c r="F62" s="86">
        <v>0</v>
      </c>
      <c r="G62" s="86">
        <v>0</v>
      </c>
      <c r="H62" s="86">
        <v>0</v>
      </c>
      <c r="I62" s="86">
        <v>0</v>
      </c>
      <c r="J62" s="86">
        <v>0</v>
      </c>
      <c r="K62" s="86">
        <v>0</v>
      </c>
      <c r="L62" s="86">
        <v>0</v>
      </c>
      <c r="M62" s="86">
        <v>0</v>
      </c>
      <c r="N62" s="86">
        <v>0</v>
      </c>
      <c r="P62" s="99"/>
    </row>
    <row r="63" spans="1:16" x14ac:dyDescent="0.2">
      <c r="A63" s="87" t="s">
        <v>217</v>
      </c>
      <c r="P63" s="99"/>
    </row>
    <row r="64" spans="1:16" x14ac:dyDescent="0.2">
      <c r="A64" s="87" t="s">
        <v>218</v>
      </c>
      <c r="P64" s="99"/>
    </row>
    <row r="65" spans="1:16" x14ac:dyDescent="0.2">
      <c r="A65" s="85" t="s">
        <v>219</v>
      </c>
      <c r="P65" s="99"/>
    </row>
    <row r="66" spans="1:16" x14ac:dyDescent="0.2">
      <c r="A66" s="87" t="s">
        <v>220</v>
      </c>
      <c r="P66" s="99"/>
    </row>
    <row r="67" spans="1:16" x14ac:dyDescent="0.2">
      <c r="A67" s="85" t="s">
        <v>221</v>
      </c>
      <c r="P67" s="99"/>
    </row>
    <row r="68" spans="1:16" x14ac:dyDescent="0.2">
      <c r="A68" s="87" t="s">
        <v>222</v>
      </c>
      <c r="B68" s="86">
        <v>17115256040.219999</v>
      </c>
      <c r="C68" s="86">
        <v>17190884695.189999</v>
      </c>
      <c r="D68" s="86">
        <v>17322382777.119999</v>
      </c>
      <c r="E68" s="86">
        <v>17352989850.650002</v>
      </c>
      <c r="F68" s="86">
        <v>17405137206.639999</v>
      </c>
      <c r="G68" s="86">
        <v>17399653051.130001</v>
      </c>
      <c r="H68" s="86">
        <v>17475495330.329899</v>
      </c>
      <c r="I68" s="86">
        <v>17526172980.039902</v>
      </c>
      <c r="J68" s="86">
        <v>17712507315.330002</v>
      </c>
      <c r="K68" s="86">
        <v>17854454001.07</v>
      </c>
      <c r="L68" s="86">
        <v>18152374244.5</v>
      </c>
      <c r="M68" s="86">
        <v>18529144788.149899</v>
      </c>
      <c r="N68" s="86">
        <v>18577728477.109901</v>
      </c>
      <c r="P68" s="99"/>
    </row>
    <row r="69" spans="1:16" x14ac:dyDescent="0.2">
      <c r="A69" s="87" t="s">
        <v>223</v>
      </c>
      <c r="B69" s="86">
        <v>0</v>
      </c>
      <c r="C69" s="86">
        <v>0</v>
      </c>
      <c r="D69" s="86">
        <v>0</v>
      </c>
      <c r="E69" s="86">
        <v>0</v>
      </c>
      <c r="F69" s="86">
        <v>0</v>
      </c>
      <c r="G69" s="86">
        <v>0</v>
      </c>
      <c r="H69" s="86">
        <v>0</v>
      </c>
      <c r="I69" s="86">
        <v>0</v>
      </c>
      <c r="J69" s="86">
        <v>0</v>
      </c>
      <c r="K69" s="86">
        <v>0</v>
      </c>
      <c r="L69" s="86">
        <v>0</v>
      </c>
      <c r="M69" s="86">
        <v>0</v>
      </c>
      <c r="N69" s="86">
        <v>0</v>
      </c>
      <c r="P69" s="99"/>
    </row>
    <row r="70" spans="1:16" x14ac:dyDescent="0.2">
      <c r="A70" s="87" t="s">
        <v>224</v>
      </c>
      <c r="B70" s="86">
        <v>235771035.41</v>
      </c>
      <c r="C70" s="86">
        <v>235771035.41</v>
      </c>
      <c r="D70" s="86">
        <v>235771035.41</v>
      </c>
      <c r="E70" s="86">
        <v>235771035.41</v>
      </c>
      <c r="F70" s="86">
        <v>235782330.40000001</v>
      </c>
      <c r="G70" s="86">
        <v>235782330.40000001</v>
      </c>
      <c r="H70" s="86">
        <v>235782330.40000001</v>
      </c>
      <c r="I70" s="86">
        <v>235782330.40000001</v>
      </c>
      <c r="J70" s="86">
        <v>235782330.40000001</v>
      </c>
      <c r="K70" s="86">
        <v>235782330.40000001</v>
      </c>
      <c r="L70" s="86">
        <v>235782330.40000001</v>
      </c>
      <c r="M70" s="86">
        <v>235782330.40000001</v>
      </c>
      <c r="N70" s="86">
        <v>235782330.40000001</v>
      </c>
      <c r="P70" s="99"/>
    </row>
    <row r="71" spans="1:16" x14ac:dyDescent="0.2">
      <c r="A71" s="87" t="s">
        <v>225</v>
      </c>
      <c r="B71" s="86">
        <v>422921526.13999999</v>
      </c>
      <c r="C71" s="86">
        <v>422921526.13999999</v>
      </c>
      <c r="D71" s="86">
        <v>422921526.13999999</v>
      </c>
      <c r="E71" s="86">
        <v>422921526.13999999</v>
      </c>
      <c r="F71" s="86">
        <v>422921526.13999999</v>
      </c>
      <c r="G71" s="86">
        <v>422921526.13999999</v>
      </c>
      <c r="H71" s="86">
        <v>422921526.13999999</v>
      </c>
      <c r="I71" s="86">
        <v>422921526.13999999</v>
      </c>
      <c r="J71" s="86">
        <v>422921526.13999999</v>
      </c>
      <c r="K71" s="86">
        <v>422921526.13999999</v>
      </c>
      <c r="L71" s="86">
        <v>422921526.13999999</v>
      </c>
      <c r="M71" s="86">
        <v>422921526.13999999</v>
      </c>
      <c r="N71" s="86">
        <v>422921526.13999999</v>
      </c>
      <c r="P71" s="99"/>
    </row>
    <row r="72" spans="1:16" x14ac:dyDescent="0.2">
      <c r="A72" s="87" t="s">
        <v>226</v>
      </c>
      <c r="B72" s="86">
        <v>0</v>
      </c>
      <c r="C72" s="86">
        <v>0</v>
      </c>
      <c r="D72" s="86">
        <v>0</v>
      </c>
      <c r="E72" s="86">
        <v>0</v>
      </c>
      <c r="F72" s="86">
        <v>0</v>
      </c>
      <c r="G72" s="86">
        <v>0</v>
      </c>
      <c r="H72" s="86">
        <v>0</v>
      </c>
      <c r="I72" s="86">
        <v>0</v>
      </c>
      <c r="J72" s="86">
        <v>0</v>
      </c>
      <c r="K72" s="86">
        <v>0</v>
      </c>
      <c r="L72" s="86">
        <v>0</v>
      </c>
      <c r="M72" s="86">
        <v>0</v>
      </c>
      <c r="N72" s="86">
        <v>0</v>
      </c>
      <c r="P72" s="99"/>
    </row>
    <row r="73" spans="1:16" x14ac:dyDescent="0.2">
      <c r="A73" s="87" t="s">
        <v>227</v>
      </c>
      <c r="B73" s="86">
        <v>19957975.699999999</v>
      </c>
      <c r="C73" s="86">
        <v>19962145.789999999</v>
      </c>
      <c r="D73" s="86">
        <v>19962145.789999999</v>
      </c>
      <c r="E73" s="86">
        <v>19962145.789999999</v>
      </c>
      <c r="F73" s="86">
        <v>19962145.789999999</v>
      </c>
      <c r="G73" s="86">
        <v>19962145.789999999</v>
      </c>
      <c r="H73" s="86">
        <v>19962145.789999999</v>
      </c>
      <c r="I73" s="86">
        <v>19962145.789999999</v>
      </c>
      <c r="J73" s="86">
        <v>19962145.789999999</v>
      </c>
      <c r="K73" s="86">
        <v>19962145.789999999</v>
      </c>
      <c r="L73" s="86">
        <v>19962145.789999999</v>
      </c>
      <c r="M73" s="86">
        <v>29981972.879999999</v>
      </c>
      <c r="N73" s="86">
        <v>29981972.879999999</v>
      </c>
      <c r="P73" s="99"/>
    </row>
    <row r="74" spans="1:16" x14ac:dyDescent="0.2">
      <c r="A74" s="87" t="s">
        <v>228</v>
      </c>
      <c r="B74" s="86">
        <v>19286454.759999901</v>
      </c>
      <c r="C74" s="86">
        <v>19286454.759999901</v>
      </c>
      <c r="D74" s="86">
        <v>19286454.759999901</v>
      </c>
      <c r="E74" s="86">
        <v>19286454.759999901</v>
      </c>
      <c r="F74" s="86">
        <v>19286454.759999901</v>
      </c>
      <c r="G74" s="86">
        <v>19286454.759999901</v>
      </c>
      <c r="H74" s="86">
        <v>19286454.759999901</v>
      </c>
      <c r="I74" s="86">
        <v>19286454.759999901</v>
      </c>
      <c r="J74" s="86">
        <v>19286454.759999901</v>
      </c>
      <c r="K74" s="86">
        <v>19286454.759999901</v>
      </c>
      <c r="L74" s="86">
        <v>19286454.759999901</v>
      </c>
      <c r="M74" s="86">
        <v>25330286.079999998</v>
      </c>
      <c r="N74" s="86">
        <v>25330286.079999998</v>
      </c>
      <c r="P74" s="99"/>
    </row>
    <row r="75" spans="1:16" x14ac:dyDescent="0.2">
      <c r="A75" s="87" t="s">
        <v>229</v>
      </c>
      <c r="B75" s="86">
        <v>-2489592.16</v>
      </c>
      <c r="C75" s="86">
        <v>-2489592.16</v>
      </c>
      <c r="D75" s="86">
        <v>-2489592.16</v>
      </c>
      <c r="E75" s="86">
        <v>-2489592.16</v>
      </c>
      <c r="F75" s="86">
        <v>-2489592.16</v>
      </c>
      <c r="G75" s="86">
        <v>-2489592.16</v>
      </c>
      <c r="H75" s="86">
        <v>-2489592.16</v>
      </c>
      <c r="I75" s="86">
        <v>-2489592.16</v>
      </c>
      <c r="J75" s="86">
        <v>-2489592.16</v>
      </c>
      <c r="K75" s="86">
        <v>-2489592.16</v>
      </c>
      <c r="L75" s="86">
        <v>-2489592.16</v>
      </c>
      <c r="M75" s="86">
        <v>-2489592.16</v>
      </c>
      <c r="N75" s="86">
        <v>-2489592.16</v>
      </c>
      <c r="P75" s="99"/>
    </row>
    <row r="76" spans="1:16" x14ac:dyDescent="0.2">
      <c r="A76" s="88" t="s">
        <v>230</v>
      </c>
      <c r="B76" s="89">
        <v>17810703440.07</v>
      </c>
      <c r="C76" s="89">
        <v>17886336265.129902</v>
      </c>
      <c r="D76" s="89">
        <v>18017834347.059898</v>
      </c>
      <c r="E76" s="89">
        <v>18048441420.59</v>
      </c>
      <c r="F76" s="89">
        <v>18100600071.57</v>
      </c>
      <c r="G76" s="89">
        <v>18095115916.060001</v>
      </c>
      <c r="H76" s="89">
        <v>18170958195.259998</v>
      </c>
      <c r="I76" s="89">
        <v>18221635844.969898</v>
      </c>
      <c r="J76" s="89">
        <v>18407970180.259998</v>
      </c>
      <c r="K76" s="89">
        <v>18549916866</v>
      </c>
      <c r="L76" s="89">
        <v>18847837109.43</v>
      </c>
      <c r="M76" s="89">
        <v>19240671311.489899</v>
      </c>
      <c r="N76" s="89">
        <v>19289255000.449902</v>
      </c>
      <c r="O76" s="98">
        <f t="shared" ref="O76" si="0">AVERAGE(B76:N76)</f>
        <v>18360559689.872269</v>
      </c>
      <c r="P76" s="99" t="str">
        <f>MID($A76,10,3)</f>
        <v>101</v>
      </c>
    </row>
    <row r="77" spans="1:16" x14ac:dyDescent="0.2">
      <c r="A77" s="87" t="s">
        <v>231</v>
      </c>
      <c r="P77" s="99"/>
    </row>
    <row r="78" spans="1:16" x14ac:dyDescent="0.2">
      <c r="A78" s="90" t="s">
        <v>232</v>
      </c>
      <c r="P78" s="99"/>
    </row>
    <row r="79" spans="1:16" x14ac:dyDescent="0.2">
      <c r="A79" s="87" t="s">
        <v>233</v>
      </c>
      <c r="B79" s="86">
        <v>0</v>
      </c>
      <c r="C79" s="86">
        <v>0</v>
      </c>
      <c r="D79" s="86">
        <v>0</v>
      </c>
      <c r="E79" s="86">
        <v>0</v>
      </c>
      <c r="F79" s="86">
        <v>0</v>
      </c>
      <c r="G79" s="86">
        <v>0</v>
      </c>
      <c r="H79" s="86">
        <v>0</v>
      </c>
      <c r="I79" s="86">
        <v>0</v>
      </c>
      <c r="J79" s="86">
        <v>0</v>
      </c>
      <c r="K79" s="86">
        <v>0</v>
      </c>
      <c r="L79" s="86">
        <v>0</v>
      </c>
      <c r="M79" s="86">
        <v>0</v>
      </c>
      <c r="N79" s="86">
        <v>0</v>
      </c>
      <c r="P79" s="99"/>
    </row>
    <row r="80" spans="1:16" x14ac:dyDescent="0.2">
      <c r="A80" s="87" t="s">
        <v>234</v>
      </c>
      <c r="B80" s="86">
        <v>0</v>
      </c>
      <c r="C80" s="86">
        <v>0</v>
      </c>
      <c r="D80" s="86">
        <v>0</v>
      </c>
      <c r="E80" s="86">
        <v>0</v>
      </c>
      <c r="F80" s="86">
        <v>0</v>
      </c>
      <c r="G80" s="86">
        <v>0</v>
      </c>
      <c r="H80" s="86">
        <v>0</v>
      </c>
      <c r="I80" s="86">
        <v>0</v>
      </c>
      <c r="J80" s="86">
        <v>0</v>
      </c>
      <c r="K80" s="86">
        <v>0</v>
      </c>
      <c r="L80" s="86">
        <v>0</v>
      </c>
      <c r="M80" s="86">
        <v>0</v>
      </c>
      <c r="N80" s="86">
        <v>0</v>
      </c>
      <c r="O80" s="97">
        <f t="shared" ref="O80" si="1">AVERAGE(B80:N80)</f>
        <v>0</v>
      </c>
      <c r="P80" s="99"/>
    </row>
    <row r="81" spans="1:16" x14ac:dyDescent="0.2">
      <c r="A81" s="87" t="s">
        <v>235</v>
      </c>
      <c r="P81" s="99"/>
    </row>
    <row r="82" spans="1:16" x14ac:dyDescent="0.2">
      <c r="A82" s="85" t="s">
        <v>236</v>
      </c>
      <c r="P82" s="99"/>
    </row>
    <row r="83" spans="1:16" x14ac:dyDescent="0.2">
      <c r="A83" s="87" t="s">
        <v>237</v>
      </c>
      <c r="B83" s="86">
        <v>0</v>
      </c>
      <c r="C83" s="86">
        <v>0</v>
      </c>
      <c r="D83" s="86">
        <v>0</v>
      </c>
      <c r="E83" s="86">
        <v>0</v>
      </c>
      <c r="F83" s="86">
        <v>0</v>
      </c>
      <c r="G83" s="86">
        <v>0</v>
      </c>
      <c r="H83" s="86">
        <v>0</v>
      </c>
      <c r="I83" s="86">
        <v>0</v>
      </c>
      <c r="J83" s="86">
        <v>0</v>
      </c>
      <c r="K83" s="86">
        <v>0</v>
      </c>
      <c r="L83" s="86">
        <v>0</v>
      </c>
      <c r="M83" s="86">
        <v>0</v>
      </c>
      <c r="N83" s="86">
        <v>0</v>
      </c>
      <c r="P83" s="99"/>
    </row>
    <row r="84" spans="1:16" x14ac:dyDescent="0.2">
      <c r="A84" s="87" t="s">
        <v>238</v>
      </c>
      <c r="B84" s="86">
        <v>194669.5</v>
      </c>
      <c r="C84" s="86">
        <v>194669.5</v>
      </c>
      <c r="D84" s="86">
        <v>194669.5</v>
      </c>
      <c r="E84" s="86">
        <v>194669.5</v>
      </c>
      <c r="F84" s="86">
        <v>1822143.25</v>
      </c>
      <c r="G84" s="86">
        <v>1822143.25</v>
      </c>
      <c r="H84" s="86">
        <v>1822143.25</v>
      </c>
      <c r="I84" s="86">
        <v>2016794.63</v>
      </c>
      <c r="J84" s="86">
        <v>2016794.63</v>
      </c>
      <c r="K84" s="86">
        <v>194660.44</v>
      </c>
      <c r="L84" s="86">
        <v>0</v>
      </c>
      <c r="M84" s="86">
        <v>0</v>
      </c>
      <c r="N84" s="86">
        <v>0</v>
      </c>
      <c r="P84" s="99"/>
    </row>
    <row r="85" spans="1:16" x14ac:dyDescent="0.2">
      <c r="A85" s="87" t="s">
        <v>239</v>
      </c>
      <c r="B85" s="86">
        <v>201553.5</v>
      </c>
      <c r="C85" s="86">
        <v>201553.5</v>
      </c>
      <c r="D85" s="86">
        <v>201553.5</v>
      </c>
      <c r="E85" s="86">
        <v>201553.5</v>
      </c>
      <c r="F85" s="86">
        <v>396223</v>
      </c>
      <c r="G85" s="86">
        <v>-75.84</v>
      </c>
      <c r="H85" s="86">
        <v>-75.84</v>
      </c>
      <c r="I85" s="86">
        <v>-1866375.8399999901</v>
      </c>
      <c r="J85" s="86">
        <v>-75.84</v>
      </c>
      <c r="K85" s="86">
        <v>-194745.34</v>
      </c>
      <c r="L85" s="86">
        <v>-75.84</v>
      </c>
      <c r="M85" s="86">
        <v>-75.84</v>
      </c>
      <c r="N85" s="86">
        <v>-75.84</v>
      </c>
      <c r="P85" s="99"/>
    </row>
    <row r="86" spans="1:16" x14ac:dyDescent="0.2">
      <c r="A86" s="87" t="s">
        <v>240</v>
      </c>
      <c r="B86" s="86">
        <v>135383723.16</v>
      </c>
      <c r="C86" s="86">
        <v>135383723.16</v>
      </c>
      <c r="D86" s="86">
        <v>135383723.16</v>
      </c>
      <c r="E86" s="86">
        <v>135383723.16</v>
      </c>
      <c r="F86" s="86">
        <v>135383723.16</v>
      </c>
      <c r="G86" s="86">
        <v>135779556.16</v>
      </c>
      <c r="H86" s="86">
        <v>133913256.16</v>
      </c>
      <c r="I86" s="86">
        <v>135779556.16</v>
      </c>
      <c r="J86" s="86">
        <v>133913256.16</v>
      </c>
      <c r="K86" s="86">
        <v>135262133.09999999</v>
      </c>
      <c r="L86" s="86">
        <v>135262133.09999999</v>
      </c>
      <c r="M86" s="86">
        <v>135262133.09999999</v>
      </c>
      <c r="N86" s="86">
        <v>137128433.09999999</v>
      </c>
      <c r="P86" s="99"/>
    </row>
    <row r="87" spans="1:16" x14ac:dyDescent="0.2">
      <c r="A87" s="88" t="s">
        <v>241</v>
      </c>
      <c r="B87" s="89">
        <v>135779946.16</v>
      </c>
      <c r="C87" s="89">
        <v>135779946.16</v>
      </c>
      <c r="D87" s="89">
        <v>135779946.16</v>
      </c>
      <c r="E87" s="89">
        <v>135779946.16</v>
      </c>
      <c r="F87" s="89">
        <v>137602089.41</v>
      </c>
      <c r="G87" s="89">
        <v>137601623.56999999</v>
      </c>
      <c r="H87" s="89">
        <v>135735323.56999999</v>
      </c>
      <c r="I87" s="89">
        <v>135929974.94999999</v>
      </c>
      <c r="J87" s="89">
        <v>135929974.94999999</v>
      </c>
      <c r="K87" s="89">
        <v>135262048.19999999</v>
      </c>
      <c r="L87" s="89">
        <v>135262057.25999999</v>
      </c>
      <c r="M87" s="89">
        <v>135262057.25999999</v>
      </c>
      <c r="N87" s="89">
        <v>137128357.25999999</v>
      </c>
      <c r="O87" s="98">
        <f t="shared" ref="O87" si="2">AVERAGE(B87:N87)</f>
        <v>136064099.31307691</v>
      </c>
      <c r="P87" s="99" t="str">
        <f>MID($A87,10,3)</f>
        <v>105</v>
      </c>
    </row>
    <row r="88" spans="1:16" x14ac:dyDescent="0.2">
      <c r="A88" s="87" t="s">
        <v>242</v>
      </c>
      <c r="P88" s="99"/>
    </row>
    <row r="89" spans="1:16" x14ac:dyDescent="0.2">
      <c r="A89" s="85" t="s">
        <v>243</v>
      </c>
      <c r="P89" s="99"/>
    </row>
    <row r="90" spans="1:16" x14ac:dyDescent="0.2">
      <c r="A90" s="87" t="s">
        <v>244</v>
      </c>
      <c r="B90" s="86">
        <v>3373853578.0100002</v>
      </c>
      <c r="C90" s="86">
        <v>3412893172.21</v>
      </c>
      <c r="D90" s="86">
        <v>3376027459.2999902</v>
      </c>
      <c r="E90" s="86">
        <v>3571142713.8299999</v>
      </c>
      <c r="F90" s="86">
        <v>3622596594.46</v>
      </c>
      <c r="G90" s="86">
        <v>3820925955.74999</v>
      </c>
      <c r="H90" s="86">
        <v>3904668866.1099901</v>
      </c>
      <c r="I90" s="86">
        <v>3943752205.77</v>
      </c>
      <c r="J90" s="86">
        <v>3924197075.1900001</v>
      </c>
      <c r="K90" s="86">
        <v>3855633571.21</v>
      </c>
      <c r="L90" s="86">
        <v>3775415179.71</v>
      </c>
      <c r="M90" s="86">
        <v>3577861617.3199902</v>
      </c>
      <c r="N90" s="86">
        <v>3612562801.7999902</v>
      </c>
      <c r="P90" s="99"/>
    </row>
    <row r="91" spans="1:16" x14ac:dyDescent="0.2">
      <c r="A91" s="87" t="s">
        <v>245</v>
      </c>
      <c r="B91" s="86">
        <v>0</v>
      </c>
      <c r="C91" s="86">
        <v>0</v>
      </c>
      <c r="D91" s="86">
        <v>0</v>
      </c>
      <c r="E91" s="86">
        <v>0</v>
      </c>
      <c r="F91" s="86">
        <v>0</v>
      </c>
      <c r="G91" s="86">
        <v>0</v>
      </c>
      <c r="H91" s="86">
        <v>0</v>
      </c>
      <c r="I91" s="86">
        <v>0</v>
      </c>
      <c r="J91" s="86">
        <v>0</v>
      </c>
      <c r="K91" s="86">
        <v>0</v>
      </c>
      <c r="L91" s="86">
        <v>0</v>
      </c>
      <c r="M91" s="86">
        <v>0</v>
      </c>
      <c r="N91" s="86">
        <v>0</v>
      </c>
      <c r="P91" s="99"/>
    </row>
    <row r="92" spans="1:16" x14ac:dyDescent="0.2">
      <c r="A92" s="87" t="s">
        <v>246</v>
      </c>
      <c r="B92" s="86">
        <v>-86.92</v>
      </c>
      <c r="C92" s="86">
        <v>-86.92</v>
      </c>
      <c r="D92" s="86">
        <v>-86.92</v>
      </c>
      <c r="E92" s="86">
        <v>-86.92</v>
      </c>
      <c r="F92" s="86">
        <v>-86.92</v>
      </c>
      <c r="G92" s="86">
        <v>-86.92</v>
      </c>
      <c r="H92" s="86">
        <v>-86.92</v>
      </c>
      <c r="I92" s="86">
        <v>-86.92</v>
      </c>
      <c r="J92" s="86">
        <v>-86.92</v>
      </c>
      <c r="K92" s="86">
        <v>-86.92</v>
      </c>
      <c r="L92" s="86">
        <v>-86.92</v>
      </c>
      <c r="M92" s="86">
        <v>-86.92</v>
      </c>
      <c r="N92" s="86">
        <v>0</v>
      </c>
      <c r="P92" s="99"/>
    </row>
    <row r="93" spans="1:16" x14ac:dyDescent="0.2">
      <c r="A93" s="88" t="s">
        <v>247</v>
      </c>
      <c r="B93" s="86">
        <v>3373853491.0900002</v>
      </c>
      <c r="C93" s="86">
        <v>3412893085.29</v>
      </c>
      <c r="D93" s="86">
        <v>3376027372.3799901</v>
      </c>
      <c r="E93" s="86">
        <v>3571142626.9099998</v>
      </c>
      <c r="F93" s="86">
        <v>3622596507.5399899</v>
      </c>
      <c r="G93" s="86">
        <v>3820925868.8299899</v>
      </c>
      <c r="H93" s="86">
        <v>3904668779.18999</v>
      </c>
      <c r="I93" s="86">
        <v>3943752118.8499999</v>
      </c>
      <c r="J93" s="86">
        <v>3924196988.27</v>
      </c>
      <c r="K93" s="86">
        <v>3855633484.29</v>
      </c>
      <c r="L93" s="86">
        <v>3775415092.79</v>
      </c>
      <c r="M93" s="86">
        <v>3577861530.3999901</v>
      </c>
      <c r="N93" s="86">
        <v>3612562801.7999902</v>
      </c>
      <c r="O93" s="98">
        <f t="shared" ref="O93" si="3">AVERAGE(B93:N93)</f>
        <v>3674733057.5099955</v>
      </c>
      <c r="P93" s="99" t="str">
        <f>MID($A93,10,3)</f>
        <v>106</v>
      </c>
    </row>
    <row r="94" spans="1:16" x14ac:dyDescent="0.2">
      <c r="A94" s="87" t="s">
        <v>248</v>
      </c>
      <c r="P94" s="99"/>
    </row>
    <row r="95" spans="1:16" x14ac:dyDescent="0.2">
      <c r="A95" s="85" t="s">
        <v>249</v>
      </c>
      <c r="P95" s="99"/>
    </row>
    <row r="96" spans="1:16" x14ac:dyDescent="0.2">
      <c r="A96" s="87" t="s">
        <v>250</v>
      </c>
      <c r="B96" s="86">
        <v>1282983568.0899999</v>
      </c>
      <c r="C96" s="86">
        <v>1276296510.26</v>
      </c>
      <c r="D96" s="86">
        <v>1312144897.26</v>
      </c>
      <c r="E96" s="86">
        <v>1188145388.9100001</v>
      </c>
      <c r="F96" s="86">
        <v>1253513858.8199999</v>
      </c>
      <c r="G96" s="86">
        <v>1229324755.6699901</v>
      </c>
      <c r="H96" s="86">
        <v>1135969597.05</v>
      </c>
      <c r="I96" s="86">
        <v>1162150683.0799999</v>
      </c>
      <c r="J96" s="86">
        <v>1074240657.96</v>
      </c>
      <c r="K96" s="86">
        <v>1155637162.1300001</v>
      </c>
      <c r="L96" s="86">
        <v>1111241635.21</v>
      </c>
      <c r="M96" s="86">
        <v>1257202491</v>
      </c>
      <c r="N96" s="86">
        <v>1295011763.97</v>
      </c>
      <c r="P96" s="99"/>
    </row>
    <row r="97" spans="1:16" x14ac:dyDescent="0.2">
      <c r="A97" s="87" t="s">
        <v>251</v>
      </c>
      <c r="B97" s="86">
        <v>0</v>
      </c>
      <c r="C97" s="86">
        <v>0</v>
      </c>
      <c r="D97" s="86">
        <v>0</v>
      </c>
      <c r="E97" s="86">
        <v>0</v>
      </c>
      <c r="F97" s="86">
        <v>0</v>
      </c>
      <c r="G97" s="86">
        <v>0</v>
      </c>
      <c r="H97" s="86">
        <v>0</v>
      </c>
      <c r="I97" s="86">
        <v>0</v>
      </c>
      <c r="J97" s="86">
        <v>0</v>
      </c>
      <c r="K97" s="86">
        <v>0</v>
      </c>
      <c r="L97" s="86">
        <v>0</v>
      </c>
      <c r="M97" s="86">
        <v>0</v>
      </c>
      <c r="N97" s="86">
        <v>0</v>
      </c>
      <c r="P97" s="99"/>
    </row>
    <row r="98" spans="1:16" x14ac:dyDescent="0.2">
      <c r="A98" s="87" t="s">
        <v>252</v>
      </c>
      <c r="B98" s="86">
        <v>20833780.600000001</v>
      </c>
      <c r="C98" s="86">
        <v>19720258.419999901</v>
      </c>
      <c r="D98" s="86">
        <v>21131869.489999998</v>
      </c>
      <c r="E98" s="86">
        <v>20057952.989999998</v>
      </c>
      <c r="F98" s="86">
        <v>19643460.149999902</v>
      </c>
      <c r="G98" s="86">
        <v>21661508.09</v>
      </c>
      <c r="H98" s="86">
        <v>94393828.060000002</v>
      </c>
      <c r="I98" s="86">
        <v>107596505.2</v>
      </c>
      <c r="J98" s="86">
        <v>109993020.20999999</v>
      </c>
      <c r="K98" s="86">
        <v>116226436.20999999</v>
      </c>
      <c r="L98" s="86">
        <v>119224650.83</v>
      </c>
      <c r="M98" s="86">
        <v>41710962.849999897</v>
      </c>
      <c r="N98" s="86">
        <v>47658365.529999897</v>
      </c>
      <c r="P98" s="99"/>
    </row>
    <row r="99" spans="1:16" x14ac:dyDescent="0.2">
      <c r="A99" s="87" t="s">
        <v>253</v>
      </c>
      <c r="B99" s="86">
        <v>0</v>
      </c>
      <c r="C99" s="86">
        <v>0</v>
      </c>
      <c r="D99" s="86">
        <v>0</v>
      </c>
      <c r="E99" s="86">
        <v>0</v>
      </c>
      <c r="F99" s="86">
        <v>0</v>
      </c>
      <c r="G99" s="86">
        <v>0</v>
      </c>
      <c r="H99" s="86">
        <v>0</v>
      </c>
      <c r="I99" s="86">
        <v>0</v>
      </c>
      <c r="J99" s="86">
        <v>0</v>
      </c>
      <c r="K99" s="86">
        <v>0</v>
      </c>
      <c r="L99" s="86">
        <v>0</v>
      </c>
      <c r="M99" s="86">
        <v>0</v>
      </c>
      <c r="N99" s="86">
        <v>0</v>
      </c>
      <c r="P99" s="99"/>
    </row>
    <row r="100" spans="1:16" x14ac:dyDescent="0.2">
      <c r="A100" s="87" t="s">
        <v>254</v>
      </c>
      <c r="B100" s="86">
        <v>0</v>
      </c>
      <c r="C100" s="86">
        <v>0</v>
      </c>
      <c r="D100" s="86">
        <v>0</v>
      </c>
      <c r="E100" s="86">
        <v>0</v>
      </c>
      <c r="F100" s="86">
        <v>0</v>
      </c>
      <c r="G100" s="86">
        <v>0</v>
      </c>
      <c r="H100" s="86">
        <v>0</v>
      </c>
      <c r="I100" s="86">
        <v>0</v>
      </c>
      <c r="J100" s="86">
        <v>0</v>
      </c>
      <c r="K100" s="86">
        <v>0</v>
      </c>
      <c r="L100" s="86">
        <v>0</v>
      </c>
      <c r="M100" s="86">
        <v>0</v>
      </c>
      <c r="N100" s="86">
        <v>0</v>
      </c>
      <c r="P100" s="99"/>
    </row>
    <row r="101" spans="1:16" x14ac:dyDescent="0.2">
      <c r="A101" s="87" t="s">
        <v>255</v>
      </c>
      <c r="B101" s="86">
        <v>0</v>
      </c>
      <c r="C101" s="86">
        <v>0</v>
      </c>
      <c r="D101" s="86">
        <v>0</v>
      </c>
      <c r="E101" s="86">
        <v>0</v>
      </c>
      <c r="F101" s="86">
        <v>0</v>
      </c>
      <c r="G101" s="86">
        <v>0</v>
      </c>
      <c r="H101" s="86">
        <v>0</v>
      </c>
      <c r="I101" s="86">
        <v>0</v>
      </c>
      <c r="J101" s="86">
        <v>0</v>
      </c>
      <c r="K101" s="86">
        <v>0</v>
      </c>
      <c r="L101" s="86">
        <v>0</v>
      </c>
      <c r="M101" s="86">
        <v>0</v>
      </c>
      <c r="N101" s="86">
        <v>0</v>
      </c>
      <c r="P101" s="99"/>
    </row>
    <row r="102" spans="1:16" x14ac:dyDescent="0.2">
      <c r="A102" s="87" t="s">
        <v>256</v>
      </c>
      <c r="B102" s="86">
        <v>0</v>
      </c>
      <c r="C102" s="86">
        <v>0</v>
      </c>
      <c r="D102" s="86">
        <v>0</v>
      </c>
      <c r="E102" s="86">
        <v>0</v>
      </c>
      <c r="F102" s="86">
        <v>0</v>
      </c>
      <c r="G102" s="86">
        <v>0</v>
      </c>
      <c r="H102" s="86">
        <v>0</v>
      </c>
      <c r="I102" s="86">
        <v>0</v>
      </c>
      <c r="J102" s="86">
        <v>0</v>
      </c>
      <c r="K102" s="86">
        <v>0</v>
      </c>
      <c r="L102" s="86">
        <v>0</v>
      </c>
      <c r="M102" s="86">
        <v>0</v>
      </c>
      <c r="N102" s="86">
        <v>0</v>
      </c>
      <c r="P102" s="99"/>
    </row>
    <row r="103" spans="1:16" x14ac:dyDescent="0.2">
      <c r="A103" s="87" t="s">
        <v>257</v>
      </c>
      <c r="B103" s="86">
        <v>0</v>
      </c>
      <c r="C103" s="86">
        <v>0</v>
      </c>
      <c r="D103" s="86">
        <v>0</v>
      </c>
      <c r="E103" s="86">
        <v>0</v>
      </c>
      <c r="F103" s="86">
        <v>0</v>
      </c>
      <c r="G103" s="86">
        <v>0</v>
      </c>
      <c r="H103" s="86">
        <v>0</v>
      </c>
      <c r="I103" s="86">
        <v>0</v>
      </c>
      <c r="J103" s="86">
        <v>0</v>
      </c>
      <c r="K103" s="86">
        <v>0</v>
      </c>
      <c r="L103" s="86">
        <v>0</v>
      </c>
      <c r="M103" s="86">
        <v>0</v>
      </c>
      <c r="N103" s="86">
        <v>0</v>
      </c>
      <c r="P103" s="99"/>
    </row>
    <row r="104" spans="1:16" x14ac:dyDescent="0.2">
      <c r="A104" s="87" t="s">
        <v>258</v>
      </c>
      <c r="B104" s="86">
        <v>0</v>
      </c>
      <c r="C104" s="86">
        <v>0</v>
      </c>
      <c r="D104" s="86">
        <v>0</v>
      </c>
      <c r="E104" s="86">
        <v>0</v>
      </c>
      <c r="F104" s="86">
        <v>0</v>
      </c>
      <c r="G104" s="86">
        <v>0</v>
      </c>
      <c r="H104" s="86">
        <v>0</v>
      </c>
      <c r="I104" s="86">
        <v>0</v>
      </c>
      <c r="J104" s="86">
        <v>0</v>
      </c>
      <c r="K104" s="86">
        <v>0</v>
      </c>
      <c r="L104" s="86">
        <v>0</v>
      </c>
      <c r="M104" s="86">
        <v>0</v>
      </c>
      <c r="N104" s="86">
        <v>0</v>
      </c>
      <c r="P104" s="99"/>
    </row>
    <row r="105" spans="1:16" x14ac:dyDescent="0.2">
      <c r="A105" s="87" t="s">
        <v>259</v>
      </c>
      <c r="B105" s="86">
        <v>0</v>
      </c>
      <c r="C105" s="86">
        <v>0</v>
      </c>
      <c r="D105" s="86">
        <v>0</v>
      </c>
      <c r="E105" s="86">
        <v>0</v>
      </c>
      <c r="F105" s="86">
        <v>0</v>
      </c>
      <c r="G105" s="86">
        <v>0</v>
      </c>
      <c r="H105" s="86">
        <v>0</v>
      </c>
      <c r="I105" s="86">
        <v>0</v>
      </c>
      <c r="J105" s="86">
        <v>0</v>
      </c>
      <c r="K105" s="86">
        <v>0</v>
      </c>
      <c r="L105" s="86">
        <v>0</v>
      </c>
      <c r="M105" s="86">
        <v>0</v>
      </c>
      <c r="N105" s="86">
        <v>0</v>
      </c>
      <c r="P105" s="99"/>
    </row>
    <row r="106" spans="1:16" x14ac:dyDescent="0.2">
      <c r="A106" s="88" t="s">
        <v>260</v>
      </c>
      <c r="B106" s="89">
        <v>1303817348.6900001</v>
      </c>
      <c r="C106" s="89">
        <v>1296016768.6800001</v>
      </c>
      <c r="D106" s="89">
        <v>1333276766.75</v>
      </c>
      <c r="E106" s="89">
        <v>1208203341.9000001</v>
      </c>
      <c r="F106" s="89">
        <v>1273157318.96999</v>
      </c>
      <c r="G106" s="89">
        <v>1250986263.75999</v>
      </c>
      <c r="H106" s="89">
        <v>1230363425.1099999</v>
      </c>
      <c r="I106" s="89">
        <v>1269747188.28</v>
      </c>
      <c r="J106" s="89">
        <v>1184233678.1700001</v>
      </c>
      <c r="K106" s="89">
        <v>1271863598.3399999</v>
      </c>
      <c r="L106" s="89">
        <v>1230466286.04</v>
      </c>
      <c r="M106" s="89">
        <v>1298913453.8499999</v>
      </c>
      <c r="N106" s="89">
        <v>1342670129.5</v>
      </c>
      <c r="O106" s="98">
        <f t="shared" ref="O106" si="4">AVERAGE(B106:N106)</f>
        <v>1268747351.3876908</v>
      </c>
      <c r="P106" s="99" t="str">
        <f>MID($A106,10,3)</f>
        <v>107</v>
      </c>
    </row>
    <row r="107" spans="1:16" x14ac:dyDescent="0.2">
      <c r="A107" s="87" t="s">
        <v>261</v>
      </c>
      <c r="P107" s="99"/>
    </row>
    <row r="108" spans="1:16" x14ac:dyDescent="0.2">
      <c r="A108" s="85" t="s">
        <v>262</v>
      </c>
      <c r="P108" s="99"/>
    </row>
    <row r="109" spans="1:16" x14ac:dyDescent="0.2">
      <c r="A109" s="87" t="s">
        <v>263</v>
      </c>
      <c r="B109" s="86">
        <v>-5092640745.3299999</v>
      </c>
      <c r="C109" s="86">
        <v>-5125574528.0799999</v>
      </c>
      <c r="D109" s="86">
        <v>-5173567641.4799995</v>
      </c>
      <c r="E109" s="86">
        <v>-5154428100.1899996</v>
      </c>
      <c r="F109" s="86">
        <v>-5196929949.5299902</v>
      </c>
      <c r="G109" s="86">
        <v>-5207377231.8599997</v>
      </c>
      <c r="H109" s="86">
        <v>-5228098963.7599897</v>
      </c>
      <c r="I109" s="86">
        <v>-5268265122.8899899</v>
      </c>
      <c r="J109" s="86">
        <v>-5287451756.0699902</v>
      </c>
      <c r="K109" s="86">
        <v>-5314377664.8800001</v>
      </c>
      <c r="L109" s="86">
        <v>-5342190079.8000002</v>
      </c>
      <c r="M109" s="86">
        <v>-5376992189.75</v>
      </c>
      <c r="N109" s="86">
        <v>-5374626781.4200001</v>
      </c>
      <c r="P109" s="99"/>
    </row>
    <row r="110" spans="1:16" x14ac:dyDescent="0.2">
      <c r="A110" s="87" t="s">
        <v>264</v>
      </c>
      <c r="B110" s="86">
        <v>494306</v>
      </c>
      <c r="C110" s="86">
        <v>498189</v>
      </c>
      <c r="D110" s="86">
        <v>502072</v>
      </c>
      <c r="E110" s="86">
        <v>505955</v>
      </c>
      <c r="F110" s="86">
        <v>509838</v>
      </c>
      <c r="G110" s="86">
        <v>513721</v>
      </c>
      <c r="H110" s="86">
        <v>517604</v>
      </c>
      <c r="I110" s="86">
        <v>521486.99999999901</v>
      </c>
      <c r="J110" s="86">
        <v>525370</v>
      </c>
      <c r="K110" s="86">
        <v>529253</v>
      </c>
      <c r="L110" s="86">
        <v>533136</v>
      </c>
      <c r="M110" s="86">
        <v>540902</v>
      </c>
      <c r="N110" s="86">
        <v>544785</v>
      </c>
      <c r="P110" s="99"/>
    </row>
    <row r="111" spans="1:16" x14ac:dyDescent="0.2">
      <c r="A111" s="87" t="s">
        <v>265</v>
      </c>
      <c r="B111" s="86">
        <v>0</v>
      </c>
      <c r="C111" s="86">
        <v>0</v>
      </c>
      <c r="D111" s="86">
        <v>0</v>
      </c>
      <c r="E111" s="86">
        <v>0</v>
      </c>
      <c r="F111" s="86">
        <v>0</v>
      </c>
      <c r="G111" s="86">
        <v>0</v>
      </c>
      <c r="H111" s="86">
        <v>0</v>
      </c>
      <c r="I111" s="86">
        <v>0</v>
      </c>
      <c r="J111" s="86">
        <v>0</v>
      </c>
      <c r="K111" s="86">
        <v>0</v>
      </c>
      <c r="L111" s="86">
        <v>0</v>
      </c>
      <c r="M111" s="86">
        <v>0</v>
      </c>
      <c r="N111" s="86">
        <v>0</v>
      </c>
      <c r="P111" s="99"/>
    </row>
    <row r="112" spans="1:16" x14ac:dyDescent="0.2">
      <c r="A112" s="87" t="s">
        <v>266</v>
      </c>
      <c r="B112" s="86">
        <v>0</v>
      </c>
      <c r="C112" s="86">
        <v>0</v>
      </c>
      <c r="D112" s="86">
        <v>0</v>
      </c>
      <c r="E112" s="86">
        <v>0</v>
      </c>
      <c r="F112" s="86">
        <v>0</v>
      </c>
      <c r="G112" s="86">
        <v>0</v>
      </c>
      <c r="H112" s="86">
        <v>0</v>
      </c>
      <c r="I112" s="86">
        <v>0</v>
      </c>
      <c r="J112" s="86">
        <v>0</v>
      </c>
      <c r="K112" s="86">
        <v>0</v>
      </c>
      <c r="L112" s="86">
        <v>0</v>
      </c>
      <c r="M112" s="86">
        <v>0</v>
      </c>
      <c r="N112" s="86">
        <v>0</v>
      </c>
      <c r="P112" s="99"/>
    </row>
    <row r="113" spans="1:16" x14ac:dyDescent="0.2">
      <c r="A113" s="87" t="s">
        <v>267</v>
      </c>
      <c r="B113" s="86">
        <v>-116533367.8</v>
      </c>
      <c r="C113" s="86">
        <v>-117887908.45</v>
      </c>
      <c r="D113" s="86">
        <v>-119251268.91</v>
      </c>
      <c r="E113" s="86">
        <v>-120623511.28</v>
      </c>
      <c r="F113" s="86">
        <v>-122000626.40000001</v>
      </c>
      <c r="G113" s="86">
        <v>-123382343.83</v>
      </c>
      <c r="H113" s="86">
        <v>-124772645.19</v>
      </c>
      <c r="I113" s="86">
        <v>-126185872.09</v>
      </c>
      <c r="J113" s="86">
        <v>-127622188.91</v>
      </c>
      <c r="K113" s="86">
        <v>-129081761.22</v>
      </c>
      <c r="L113" s="86">
        <v>-130549765.48</v>
      </c>
      <c r="M113" s="86">
        <v>-132023019.70999999</v>
      </c>
      <c r="N113" s="86">
        <v>-133501560</v>
      </c>
      <c r="P113" s="99"/>
    </row>
    <row r="114" spans="1:16" x14ac:dyDescent="0.2">
      <c r="A114" s="87" t="s">
        <v>268</v>
      </c>
      <c r="B114" s="86">
        <v>-79242894.199999899</v>
      </c>
      <c r="C114" s="86">
        <v>-82677749.469999999</v>
      </c>
      <c r="D114" s="86">
        <v>-86122266.209999993</v>
      </c>
      <c r="E114" s="86">
        <v>-89576523.650000006</v>
      </c>
      <c r="F114" s="86">
        <v>-93037719.889999896</v>
      </c>
      <c r="G114" s="86">
        <v>-96505806.269999996</v>
      </c>
      <c r="H114" s="86">
        <v>-99983406.430000007</v>
      </c>
      <c r="I114" s="86">
        <v>-103479838.66</v>
      </c>
      <c r="J114" s="86">
        <v>-106995109.91</v>
      </c>
      <c r="K114" s="86">
        <v>-110529131.11</v>
      </c>
      <c r="L114" s="86">
        <v>-114072661.84999999</v>
      </c>
      <c r="M114" s="86">
        <v>-117623221.3</v>
      </c>
      <c r="N114" s="86">
        <v>-121180968.17999899</v>
      </c>
      <c r="P114" s="99"/>
    </row>
    <row r="115" spans="1:16" x14ac:dyDescent="0.2">
      <c r="A115" s="87" t="s">
        <v>269</v>
      </c>
      <c r="B115" s="86">
        <v>-532703659.31</v>
      </c>
      <c r="C115" s="86">
        <v>-533053800.44</v>
      </c>
      <c r="D115" s="86">
        <v>-534431141.56999999</v>
      </c>
      <c r="E115" s="86">
        <v>-527729370.19</v>
      </c>
      <c r="F115" s="86">
        <v>-530317741.29000002</v>
      </c>
      <c r="G115" s="86">
        <v>-532174879.12</v>
      </c>
      <c r="H115" s="86">
        <v>-529766328.17000002</v>
      </c>
      <c r="I115" s="86">
        <v>-532600000.52999997</v>
      </c>
      <c r="J115" s="86">
        <v>-514299368.669999</v>
      </c>
      <c r="K115" s="86">
        <v>-510183126.33999902</v>
      </c>
      <c r="L115" s="86">
        <v>-502442657.70999998</v>
      </c>
      <c r="M115" s="86">
        <v>-472655201.57999998</v>
      </c>
      <c r="N115" s="86">
        <v>-463987404.61999899</v>
      </c>
      <c r="P115" s="99"/>
    </row>
    <row r="116" spans="1:16" x14ac:dyDescent="0.2">
      <c r="A116" s="87" t="s">
        <v>270</v>
      </c>
      <c r="B116" s="86">
        <v>-1682762</v>
      </c>
      <c r="C116" s="86">
        <v>-1682762</v>
      </c>
      <c r="D116" s="86">
        <v>-1682762</v>
      </c>
      <c r="E116" s="86">
        <v>-1682762</v>
      </c>
      <c r="F116" s="86">
        <v>-1682762</v>
      </c>
      <c r="G116" s="86">
        <v>-1682762</v>
      </c>
      <c r="H116" s="86">
        <v>-1682762</v>
      </c>
      <c r="I116" s="86">
        <v>-1682762</v>
      </c>
      <c r="J116" s="86">
        <v>-1682762</v>
      </c>
      <c r="K116" s="86">
        <v>-1682762</v>
      </c>
      <c r="L116" s="86">
        <v>-1682762</v>
      </c>
      <c r="M116" s="86">
        <v>-1682762</v>
      </c>
      <c r="N116" s="86">
        <v>-1682762</v>
      </c>
      <c r="P116" s="99"/>
    </row>
    <row r="117" spans="1:16" x14ac:dyDescent="0.2">
      <c r="A117" s="87" t="s">
        <v>271</v>
      </c>
      <c r="B117" s="86">
        <v>-27950557.559999999</v>
      </c>
      <c r="C117" s="86">
        <v>-27950557.559999999</v>
      </c>
      <c r="D117" s="86">
        <v>-27986730.599999901</v>
      </c>
      <c r="E117" s="86">
        <v>-28001539.5</v>
      </c>
      <c r="F117" s="86">
        <v>-27701726.829999998</v>
      </c>
      <c r="G117" s="86">
        <v>-26644694.710000001</v>
      </c>
      <c r="H117" s="86">
        <v>-26482483.669999901</v>
      </c>
      <c r="I117" s="86">
        <v>-26492509.4599999</v>
      </c>
      <c r="J117" s="86">
        <v>-26500667.149999999</v>
      </c>
      <c r="K117" s="86">
        <v>-26498023.8699999</v>
      </c>
      <c r="L117" s="86">
        <v>-26498023.8699999</v>
      </c>
      <c r="M117" s="86">
        <v>-26498023.8699999</v>
      </c>
      <c r="N117" s="86">
        <v>-26498023.8699999</v>
      </c>
      <c r="P117" s="99"/>
    </row>
    <row r="118" spans="1:16" x14ac:dyDescent="0.2">
      <c r="A118" s="87" t="s">
        <v>272</v>
      </c>
      <c r="B118" s="86">
        <v>-23354011</v>
      </c>
      <c r="C118" s="86">
        <v>-23354011</v>
      </c>
      <c r="D118" s="86">
        <v>-23354011</v>
      </c>
      <c r="E118" s="86">
        <v>-23354011</v>
      </c>
      <c r="F118" s="86">
        <v>-23354011</v>
      </c>
      <c r="G118" s="86">
        <v>-23354011</v>
      </c>
      <c r="H118" s="86">
        <v>-23354011</v>
      </c>
      <c r="I118" s="86">
        <v>-23354011</v>
      </c>
      <c r="J118" s="86">
        <v>-23354011</v>
      </c>
      <c r="K118" s="86">
        <v>-23354011</v>
      </c>
      <c r="L118" s="86">
        <v>-23354011</v>
      </c>
      <c r="M118" s="86">
        <v>-23354011</v>
      </c>
      <c r="N118" s="86">
        <v>-23354011</v>
      </c>
      <c r="P118" s="99"/>
    </row>
    <row r="119" spans="1:16" x14ac:dyDescent="0.2">
      <c r="A119" s="87" t="s">
        <v>273</v>
      </c>
      <c r="B119" s="86">
        <v>-406957.1</v>
      </c>
      <c r="C119" s="86">
        <v>-406957.1</v>
      </c>
      <c r="D119" s="86">
        <v>-406957.1</v>
      </c>
      <c r="E119" s="86">
        <v>-406957.1</v>
      </c>
      <c r="F119" s="86">
        <v>-406957.1</v>
      </c>
      <c r="G119" s="86">
        <v>-406957.1</v>
      </c>
      <c r="H119" s="86">
        <v>-406957.1</v>
      </c>
      <c r="I119" s="86">
        <v>-406957.1</v>
      </c>
      <c r="J119" s="86">
        <v>-406957.1</v>
      </c>
      <c r="K119" s="86">
        <v>-406957.1</v>
      </c>
      <c r="L119" s="86">
        <v>-406957.1</v>
      </c>
      <c r="M119" s="86">
        <v>-406957.1</v>
      </c>
      <c r="N119" s="86">
        <v>-406957.1</v>
      </c>
      <c r="P119" s="99"/>
    </row>
    <row r="120" spans="1:16" x14ac:dyDescent="0.2">
      <c r="A120" s="87" t="s">
        <v>274</v>
      </c>
      <c r="B120" s="86">
        <v>-5778050.3200000003</v>
      </c>
      <c r="C120" s="86">
        <v>-5824956.8799999999</v>
      </c>
      <c r="D120" s="86">
        <v>-5878667.04</v>
      </c>
      <c r="E120" s="86">
        <v>-5932377.1699999999</v>
      </c>
      <c r="F120" s="86">
        <v>-5986087.3899999997</v>
      </c>
      <c r="G120" s="86">
        <v>-6039797.5199999996</v>
      </c>
      <c r="H120" s="86">
        <v>-6093507.6500000004</v>
      </c>
      <c r="I120" s="86">
        <v>-6147217.8499999996</v>
      </c>
      <c r="J120" s="86">
        <v>-6200928.0300000003</v>
      </c>
      <c r="K120" s="86">
        <v>-6254638.21</v>
      </c>
      <c r="L120" s="86">
        <v>-6308348.4100000001</v>
      </c>
      <c r="M120" s="86">
        <v>-6362058.6200000001</v>
      </c>
      <c r="N120" s="86">
        <v>-6457641.1699999999</v>
      </c>
      <c r="P120" s="99"/>
    </row>
    <row r="121" spans="1:16" x14ac:dyDescent="0.2">
      <c r="A121" s="87" t="s">
        <v>275</v>
      </c>
      <c r="B121" s="86">
        <v>-174114795.83000001</v>
      </c>
      <c r="C121" s="86">
        <v>-174509782.86999899</v>
      </c>
      <c r="D121" s="86">
        <v>-174904769.90999901</v>
      </c>
      <c r="E121" s="86">
        <v>-175266980.28999999</v>
      </c>
      <c r="F121" s="86">
        <v>-175661967.329999</v>
      </c>
      <c r="G121" s="86">
        <v>-176056954.37</v>
      </c>
      <c r="H121" s="86">
        <v>-176521189.75</v>
      </c>
      <c r="I121" s="86">
        <v>-176950185.11999899</v>
      </c>
      <c r="J121" s="86">
        <v>-177379180.49000001</v>
      </c>
      <c r="K121" s="86">
        <v>-177775399.19999999</v>
      </c>
      <c r="L121" s="86">
        <v>-178204394.56999999</v>
      </c>
      <c r="M121" s="86">
        <v>-162528582.39999899</v>
      </c>
      <c r="N121" s="86">
        <v>-162924801.11000001</v>
      </c>
      <c r="P121" s="99"/>
    </row>
    <row r="122" spans="1:16" x14ac:dyDescent="0.2">
      <c r="A122" s="87" t="s">
        <v>276</v>
      </c>
      <c r="B122" s="86">
        <v>0</v>
      </c>
      <c r="C122" s="86">
        <v>0</v>
      </c>
      <c r="D122" s="86">
        <v>0</v>
      </c>
      <c r="E122" s="86">
        <v>0</v>
      </c>
      <c r="F122" s="86">
        <v>0</v>
      </c>
      <c r="G122" s="86">
        <v>0</v>
      </c>
      <c r="H122" s="86">
        <v>0</v>
      </c>
      <c r="I122" s="86">
        <v>0</v>
      </c>
      <c r="J122" s="86">
        <v>0</v>
      </c>
      <c r="K122" s="86">
        <v>0</v>
      </c>
      <c r="L122" s="86">
        <v>0</v>
      </c>
      <c r="M122" s="86">
        <v>0</v>
      </c>
      <c r="N122" s="86">
        <v>0</v>
      </c>
      <c r="P122" s="99"/>
    </row>
    <row r="123" spans="1:16" x14ac:dyDescent="0.2">
      <c r="A123" s="87" t="s">
        <v>1389</v>
      </c>
      <c r="B123" s="86">
        <v>0</v>
      </c>
      <c r="C123" s="86">
        <v>0</v>
      </c>
      <c r="D123" s="86">
        <v>0</v>
      </c>
      <c r="E123" s="86">
        <v>0</v>
      </c>
      <c r="F123" s="86">
        <v>0</v>
      </c>
      <c r="G123" s="86">
        <v>0</v>
      </c>
      <c r="H123" s="86">
        <v>0</v>
      </c>
      <c r="I123" s="86">
        <v>0</v>
      </c>
      <c r="J123" s="86">
        <v>0</v>
      </c>
      <c r="K123" s="86">
        <v>0</v>
      </c>
      <c r="L123" s="86">
        <v>0</v>
      </c>
      <c r="M123" s="86">
        <v>0</v>
      </c>
      <c r="N123" s="86">
        <v>0</v>
      </c>
      <c r="P123" s="99"/>
    </row>
    <row r="124" spans="1:16" x14ac:dyDescent="0.2">
      <c r="A124" s="87" t="s">
        <v>1390</v>
      </c>
      <c r="B124" s="86">
        <v>0</v>
      </c>
      <c r="C124" s="86">
        <v>0</v>
      </c>
      <c r="D124" s="86">
        <v>0</v>
      </c>
      <c r="E124" s="86">
        <v>0</v>
      </c>
      <c r="F124" s="86">
        <v>0</v>
      </c>
      <c r="G124" s="86">
        <v>0</v>
      </c>
      <c r="H124" s="86">
        <v>0</v>
      </c>
      <c r="I124" s="86">
        <v>0</v>
      </c>
      <c r="J124" s="86">
        <v>0</v>
      </c>
      <c r="K124" s="86">
        <v>0</v>
      </c>
      <c r="L124" s="86">
        <v>0</v>
      </c>
      <c r="M124" s="86">
        <v>0</v>
      </c>
      <c r="N124" s="86">
        <v>0</v>
      </c>
      <c r="P124" s="99"/>
    </row>
    <row r="125" spans="1:16" x14ac:dyDescent="0.2">
      <c r="A125" s="87" t="s">
        <v>1391</v>
      </c>
      <c r="B125" s="86">
        <v>0</v>
      </c>
      <c r="C125" s="86">
        <v>0</v>
      </c>
      <c r="D125" s="86">
        <v>0</v>
      </c>
      <c r="E125" s="86">
        <v>0</v>
      </c>
      <c r="F125" s="86">
        <v>0</v>
      </c>
      <c r="G125" s="86">
        <v>0</v>
      </c>
      <c r="H125" s="86">
        <v>0</v>
      </c>
      <c r="I125" s="86">
        <v>0</v>
      </c>
      <c r="J125" s="86">
        <v>0</v>
      </c>
      <c r="K125" s="86">
        <v>0</v>
      </c>
      <c r="L125" s="86">
        <v>0</v>
      </c>
      <c r="M125" s="86">
        <v>0</v>
      </c>
      <c r="N125" s="86">
        <v>0</v>
      </c>
      <c r="P125" s="99"/>
    </row>
    <row r="126" spans="1:16" x14ac:dyDescent="0.2">
      <c r="A126" s="87" t="s">
        <v>1392</v>
      </c>
      <c r="B126" s="86">
        <v>0</v>
      </c>
      <c r="C126" s="86">
        <v>0</v>
      </c>
      <c r="D126" s="86">
        <v>0</v>
      </c>
      <c r="E126" s="86">
        <v>0</v>
      </c>
      <c r="F126" s="86">
        <v>0</v>
      </c>
      <c r="G126" s="86">
        <v>0</v>
      </c>
      <c r="H126" s="86">
        <v>0</v>
      </c>
      <c r="I126" s="86">
        <v>0</v>
      </c>
      <c r="J126" s="86">
        <v>0</v>
      </c>
      <c r="K126" s="86">
        <v>0</v>
      </c>
      <c r="L126" s="86">
        <v>0</v>
      </c>
      <c r="M126" s="86">
        <v>0</v>
      </c>
      <c r="N126" s="86">
        <v>0</v>
      </c>
      <c r="P126" s="99"/>
    </row>
    <row r="127" spans="1:16" x14ac:dyDescent="0.2">
      <c r="A127" s="87" t="s">
        <v>1393</v>
      </c>
      <c r="B127" s="86">
        <v>-2470217.9500000002</v>
      </c>
      <c r="C127" s="86">
        <v>-2528578.46</v>
      </c>
      <c r="D127" s="86">
        <v>-2586938.9700000002</v>
      </c>
      <c r="E127" s="86">
        <v>-2645299.48</v>
      </c>
      <c r="F127" s="86">
        <v>-2703659.96999999</v>
      </c>
      <c r="G127" s="86">
        <v>-2762020.46</v>
      </c>
      <c r="H127" s="86">
        <v>-2820380.99</v>
      </c>
      <c r="I127" s="86">
        <v>-2878741.5</v>
      </c>
      <c r="J127" s="86">
        <v>-2937102</v>
      </c>
      <c r="K127" s="86">
        <v>-2995462.48999999</v>
      </c>
      <c r="L127" s="86">
        <v>-3053823</v>
      </c>
      <c r="M127" s="86">
        <v>-3112183.45</v>
      </c>
      <c r="N127" s="86">
        <v>-3189083.26</v>
      </c>
      <c r="P127" s="99"/>
    </row>
    <row r="128" spans="1:16" x14ac:dyDescent="0.2">
      <c r="A128" s="87" t="s">
        <v>1394</v>
      </c>
      <c r="B128" s="86">
        <v>0</v>
      </c>
      <c r="C128" s="86">
        <v>0</v>
      </c>
      <c r="D128" s="86">
        <v>0</v>
      </c>
      <c r="E128" s="86">
        <v>0</v>
      </c>
      <c r="F128" s="86">
        <v>0</v>
      </c>
      <c r="G128" s="86">
        <v>0</v>
      </c>
      <c r="H128" s="86">
        <v>0</v>
      </c>
      <c r="I128" s="86">
        <v>0</v>
      </c>
      <c r="J128" s="86">
        <v>0</v>
      </c>
      <c r="K128" s="86">
        <v>0</v>
      </c>
      <c r="L128" s="86">
        <v>0</v>
      </c>
      <c r="M128" s="86">
        <v>0</v>
      </c>
      <c r="N128" s="86">
        <v>0</v>
      </c>
      <c r="P128" s="99"/>
    </row>
    <row r="129" spans="1:16" x14ac:dyDescent="0.2">
      <c r="A129" s="87" t="s">
        <v>1395</v>
      </c>
      <c r="B129" s="86">
        <v>-54043968.420000002</v>
      </c>
      <c r="C129" s="86">
        <v>-54223770.899999902</v>
      </c>
      <c r="D129" s="86">
        <v>-52023272.049999997</v>
      </c>
      <c r="E129" s="86">
        <v>-56428134.6199999</v>
      </c>
      <c r="F129" s="86">
        <v>-56154221.009999901</v>
      </c>
      <c r="G129" s="86">
        <v>-69869560.650000006</v>
      </c>
      <c r="H129" s="86">
        <v>-61800917.310000002</v>
      </c>
      <c r="I129" s="86">
        <v>-62381316.009999901</v>
      </c>
      <c r="J129" s="86">
        <v>-46003481.319999903</v>
      </c>
      <c r="K129" s="86">
        <v>-45932578.219999999</v>
      </c>
      <c r="L129" s="86">
        <v>-46023401.589999899</v>
      </c>
      <c r="M129" s="86">
        <v>-47422351.239999898</v>
      </c>
      <c r="N129" s="86">
        <v>-50226349.75</v>
      </c>
      <c r="P129" s="99"/>
    </row>
    <row r="130" spans="1:16" x14ac:dyDescent="0.2">
      <c r="A130" s="87" t="s">
        <v>1396</v>
      </c>
      <c r="B130" s="86">
        <v>414158806.01999998</v>
      </c>
      <c r="C130" s="86">
        <v>420816732.93000001</v>
      </c>
      <c r="D130" s="86">
        <v>429088647.67000002</v>
      </c>
      <c r="E130" s="86">
        <v>433581705.88</v>
      </c>
      <c r="F130" s="86">
        <v>446299598.76999998</v>
      </c>
      <c r="G130" s="86">
        <v>461934179.49000001</v>
      </c>
      <c r="H130" s="86">
        <v>467610301.31999999</v>
      </c>
      <c r="I130" s="86">
        <v>479838304.5</v>
      </c>
      <c r="J130" s="86">
        <v>466511119.87</v>
      </c>
      <c r="K130" s="86">
        <v>467491566.47000003</v>
      </c>
      <c r="L130" s="86">
        <v>469299681.29000002</v>
      </c>
      <c r="M130" s="86">
        <v>430651550.24000001</v>
      </c>
      <c r="N130" s="86">
        <v>435050867.86000001</v>
      </c>
      <c r="P130" s="99"/>
    </row>
    <row r="131" spans="1:16" x14ac:dyDescent="0.2">
      <c r="A131" s="87" t="s">
        <v>1397</v>
      </c>
      <c r="B131" s="86">
        <v>-5.44</v>
      </c>
      <c r="C131" s="86">
        <v>-5.44</v>
      </c>
      <c r="D131" s="86">
        <v>-5.44</v>
      </c>
      <c r="E131" s="86">
        <v>-5.44</v>
      </c>
      <c r="F131" s="86">
        <v>-5.44</v>
      </c>
      <c r="G131" s="86">
        <v>-5.44</v>
      </c>
      <c r="H131" s="86">
        <v>-5.44</v>
      </c>
      <c r="I131" s="86">
        <v>-5.44</v>
      </c>
      <c r="J131" s="86">
        <v>-5.44</v>
      </c>
      <c r="K131" s="86">
        <v>-5.44</v>
      </c>
      <c r="L131" s="86">
        <v>-5.44</v>
      </c>
      <c r="M131" s="86">
        <v>-5.44</v>
      </c>
      <c r="N131" s="86">
        <v>0</v>
      </c>
      <c r="P131" s="99"/>
    </row>
    <row r="132" spans="1:16" x14ac:dyDescent="0.2">
      <c r="A132" s="87" t="s">
        <v>1398</v>
      </c>
      <c r="B132" s="86">
        <v>0</v>
      </c>
      <c r="C132" s="86">
        <v>0</v>
      </c>
      <c r="D132" s="86">
        <v>11480.14</v>
      </c>
      <c r="E132" s="86">
        <v>33313.08</v>
      </c>
      <c r="F132" s="86">
        <v>0</v>
      </c>
      <c r="G132" s="86">
        <v>0</v>
      </c>
      <c r="H132" s="86">
        <v>0</v>
      </c>
      <c r="I132" s="86">
        <v>0</v>
      </c>
      <c r="J132" s="86">
        <v>0</v>
      </c>
      <c r="K132" s="86">
        <v>0</v>
      </c>
      <c r="L132" s="86">
        <v>0</v>
      </c>
      <c r="M132" s="86">
        <v>0</v>
      </c>
      <c r="N132" s="86">
        <v>0</v>
      </c>
      <c r="P132" s="99"/>
    </row>
    <row r="133" spans="1:16" x14ac:dyDescent="0.2">
      <c r="A133" s="88" t="s">
        <v>1399</v>
      </c>
      <c r="B133" s="89">
        <v>-5696268880.2399998</v>
      </c>
      <c r="C133" s="89">
        <v>-5728360446.7200003</v>
      </c>
      <c r="D133" s="89">
        <v>-5772594232.4700003</v>
      </c>
      <c r="E133" s="89">
        <v>-5751954597.9499998</v>
      </c>
      <c r="F133" s="89">
        <v>-5789127998.4099998</v>
      </c>
      <c r="G133" s="89">
        <v>-5803809123.8400002</v>
      </c>
      <c r="H133" s="89">
        <v>-5813655653.1400003</v>
      </c>
      <c r="I133" s="89">
        <v>-5850464748.1499996</v>
      </c>
      <c r="J133" s="89">
        <v>-5853797028.2200003</v>
      </c>
      <c r="K133" s="89">
        <v>-5881050701.6099997</v>
      </c>
      <c r="L133" s="89">
        <v>-5904954074.5299997</v>
      </c>
      <c r="M133" s="89">
        <v>-5939468115.2200003</v>
      </c>
      <c r="N133" s="89">
        <v>-5932440690.6199999</v>
      </c>
      <c r="O133" s="98">
        <f t="shared" ref="O133" si="5">AVERAGE(B133:N133)</f>
        <v>-5824457407.0092306</v>
      </c>
      <c r="P133" s="99" t="str">
        <f>MID($A133,10,3)</f>
        <v>108</v>
      </c>
    </row>
    <row r="134" spans="1:16" x14ac:dyDescent="0.2">
      <c r="A134" s="87" t="s">
        <v>288</v>
      </c>
      <c r="P134" s="99"/>
    </row>
    <row r="135" spans="1:16" x14ac:dyDescent="0.2">
      <c r="A135" s="85" t="s">
        <v>1400</v>
      </c>
      <c r="P135" s="99"/>
    </row>
    <row r="136" spans="1:16" x14ac:dyDescent="0.2">
      <c r="A136" s="87" t="s">
        <v>1401</v>
      </c>
      <c r="B136" s="86">
        <v>-245260190</v>
      </c>
      <c r="C136" s="86">
        <v>-248264638.94</v>
      </c>
      <c r="D136" s="86">
        <v>-251057310.269999</v>
      </c>
      <c r="E136" s="86">
        <v>-253871862.22</v>
      </c>
      <c r="F136" s="86">
        <v>-256954523.09999999</v>
      </c>
      <c r="G136" s="86">
        <v>-259750613.22999999</v>
      </c>
      <c r="H136" s="86">
        <v>-262692946.31999999</v>
      </c>
      <c r="I136" s="86">
        <v>-266649418.43000001</v>
      </c>
      <c r="J136" s="86">
        <v>-269499503.67000002</v>
      </c>
      <c r="K136" s="86">
        <v>-271763078.06999999</v>
      </c>
      <c r="L136" s="86">
        <v>-273665558.57999998</v>
      </c>
      <c r="M136" s="86">
        <v>-276532529.5</v>
      </c>
      <c r="N136" s="86">
        <v>-174093139.63</v>
      </c>
      <c r="P136" s="99"/>
    </row>
    <row r="137" spans="1:16" x14ac:dyDescent="0.2">
      <c r="A137" s="88" t="s">
        <v>1402</v>
      </c>
      <c r="B137" s="89">
        <v>-245260190</v>
      </c>
      <c r="C137" s="89">
        <v>-248264638.94</v>
      </c>
      <c r="D137" s="89">
        <v>-251057310.269999</v>
      </c>
      <c r="E137" s="89">
        <v>-253871862.22</v>
      </c>
      <c r="F137" s="89">
        <v>-256954523.09999999</v>
      </c>
      <c r="G137" s="89">
        <v>-259750613.22999999</v>
      </c>
      <c r="H137" s="89">
        <v>-262692946.31999999</v>
      </c>
      <c r="I137" s="89">
        <v>-266649418.43000001</v>
      </c>
      <c r="J137" s="89">
        <v>-269499503.67000002</v>
      </c>
      <c r="K137" s="89">
        <v>-271763078.06999999</v>
      </c>
      <c r="L137" s="89">
        <v>-273665558.57999998</v>
      </c>
      <c r="M137" s="89">
        <v>-276532529.5</v>
      </c>
      <c r="N137" s="89">
        <v>-174093139.63</v>
      </c>
      <c r="O137" s="98">
        <f t="shared" ref="O137" si="6">AVERAGE(B137:N137)</f>
        <v>-254619639.38153839</v>
      </c>
      <c r="P137" s="99" t="str">
        <f>MID($A137,10,3)</f>
        <v>111</v>
      </c>
    </row>
    <row r="138" spans="1:16" x14ac:dyDescent="0.2">
      <c r="A138" s="87" t="s">
        <v>292</v>
      </c>
      <c r="P138" s="99"/>
    </row>
    <row r="139" spans="1:16" x14ac:dyDescent="0.2">
      <c r="A139" s="85" t="s">
        <v>1403</v>
      </c>
      <c r="P139" s="99"/>
    </row>
    <row r="140" spans="1:16" x14ac:dyDescent="0.2">
      <c r="A140" s="87" t="s">
        <v>1404</v>
      </c>
      <c r="B140" s="86">
        <v>20325435.300000001</v>
      </c>
      <c r="C140" s="86">
        <v>20325435.300000001</v>
      </c>
      <c r="D140" s="86">
        <v>20325435.300000001</v>
      </c>
      <c r="E140" s="86">
        <v>20325435.300000001</v>
      </c>
      <c r="F140" s="86">
        <v>20325435.300000001</v>
      </c>
      <c r="G140" s="86">
        <v>20325435.300000001</v>
      </c>
      <c r="H140" s="86">
        <v>20325435.300000001</v>
      </c>
      <c r="I140" s="86">
        <v>20325435.300000001</v>
      </c>
      <c r="J140" s="86">
        <v>20325435.300000001</v>
      </c>
      <c r="K140" s="86">
        <v>20325435.300000001</v>
      </c>
      <c r="L140" s="86">
        <v>20325435.300000001</v>
      </c>
      <c r="M140" s="86">
        <v>20325435.300000001</v>
      </c>
      <c r="N140" s="86">
        <v>20325435.300000001</v>
      </c>
      <c r="P140" s="99"/>
    </row>
    <row r="141" spans="1:16" x14ac:dyDescent="0.2">
      <c r="A141" s="88" t="s">
        <v>1405</v>
      </c>
      <c r="B141" s="89">
        <v>20325435.300000001</v>
      </c>
      <c r="C141" s="89">
        <v>20325435.300000001</v>
      </c>
      <c r="D141" s="89">
        <v>20325435.300000001</v>
      </c>
      <c r="E141" s="89">
        <v>20325435.300000001</v>
      </c>
      <c r="F141" s="89">
        <v>20325435.300000001</v>
      </c>
      <c r="G141" s="89">
        <v>20325435.300000001</v>
      </c>
      <c r="H141" s="89">
        <v>20325435.300000001</v>
      </c>
      <c r="I141" s="89">
        <v>20325435.300000001</v>
      </c>
      <c r="J141" s="89">
        <v>20325435.300000001</v>
      </c>
      <c r="K141" s="89">
        <v>20325435.300000001</v>
      </c>
      <c r="L141" s="89">
        <v>20325435.300000001</v>
      </c>
      <c r="M141" s="89">
        <v>20325435.300000001</v>
      </c>
      <c r="N141" s="89">
        <v>20325435.300000001</v>
      </c>
      <c r="O141" s="98">
        <f t="shared" ref="O141" si="7">AVERAGE(B141:N141)</f>
        <v>20325435.300000004</v>
      </c>
      <c r="P141" s="99" t="str">
        <f>MID($A141,10,3)</f>
        <v>114</v>
      </c>
    </row>
    <row r="142" spans="1:16" x14ac:dyDescent="0.2">
      <c r="A142" s="87" t="s">
        <v>296</v>
      </c>
      <c r="P142" s="99"/>
    </row>
    <row r="143" spans="1:16" x14ac:dyDescent="0.2">
      <c r="A143" s="85" t="s">
        <v>1406</v>
      </c>
      <c r="P143" s="99"/>
    </row>
    <row r="144" spans="1:16" x14ac:dyDescent="0.2">
      <c r="A144" s="87" t="s">
        <v>1407</v>
      </c>
      <c r="B144" s="86">
        <v>-5490938.2699999996</v>
      </c>
      <c r="C144" s="86">
        <v>-5564299.73999999</v>
      </c>
      <c r="D144" s="86">
        <v>-5637661.2099999897</v>
      </c>
      <c r="E144" s="86">
        <v>-5711022.6799999997</v>
      </c>
      <c r="F144" s="86">
        <v>-5784384.1500000004</v>
      </c>
      <c r="G144" s="86">
        <v>-5857745.6200000001</v>
      </c>
      <c r="H144" s="86">
        <v>-5931107.0899999999</v>
      </c>
      <c r="I144" s="86">
        <v>-6004468.5599999996</v>
      </c>
      <c r="J144" s="86">
        <v>-6077830.02999999</v>
      </c>
      <c r="K144" s="86">
        <v>-6151191.5</v>
      </c>
      <c r="L144" s="86">
        <v>-6224552.9699999997</v>
      </c>
      <c r="M144" s="86">
        <v>-6297914.4399999902</v>
      </c>
      <c r="N144" s="86">
        <v>-6371275.9099999899</v>
      </c>
      <c r="P144" s="99"/>
    </row>
    <row r="145" spans="1:16" x14ac:dyDescent="0.2">
      <c r="A145" s="88" t="s">
        <v>1408</v>
      </c>
      <c r="B145" s="89">
        <v>-5490938.2699999996</v>
      </c>
      <c r="C145" s="89">
        <v>-5564299.73999999</v>
      </c>
      <c r="D145" s="89">
        <v>-5637661.2099999897</v>
      </c>
      <c r="E145" s="89">
        <v>-5711022.6799999997</v>
      </c>
      <c r="F145" s="89">
        <v>-5784384.1500000004</v>
      </c>
      <c r="G145" s="89">
        <v>-5857745.6200000001</v>
      </c>
      <c r="H145" s="89">
        <v>-5931107.0899999999</v>
      </c>
      <c r="I145" s="89">
        <v>-6004468.5599999996</v>
      </c>
      <c r="J145" s="89">
        <v>-6077830.02999999</v>
      </c>
      <c r="K145" s="89">
        <v>-6151191.5</v>
      </c>
      <c r="L145" s="89">
        <v>-6224552.9699999997</v>
      </c>
      <c r="M145" s="89">
        <v>-6297914.4399999902</v>
      </c>
      <c r="N145" s="89">
        <v>-6371275.9099999899</v>
      </c>
      <c r="O145" s="98">
        <f t="shared" ref="O145" si="8">AVERAGE(B145:N145)</f>
        <v>-5931107.0899999971</v>
      </c>
      <c r="P145" s="99" t="str">
        <f>MID($A145,10,3)</f>
        <v>115</v>
      </c>
    </row>
    <row r="146" spans="1:16" x14ac:dyDescent="0.2">
      <c r="A146" s="87" t="s">
        <v>300</v>
      </c>
      <c r="P146" s="99"/>
    </row>
    <row r="147" spans="1:16" x14ac:dyDescent="0.2">
      <c r="A147" s="85" t="s">
        <v>1409</v>
      </c>
      <c r="P147" s="99"/>
    </row>
    <row r="148" spans="1:16" x14ac:dyDescent="0.2">
      <c r="A148" s="87" t="s">
        <v>1410</v>
      </c>
      <c r="B148" s="86">
        <v>2531240</v>
      </c>
      <c r="C148" s="86">
        <v>2531240</v>
      </c>
      <c r="D148" s="86">
        <v>2531240</v>
      </c>
      <c r="E148" s="86">
        <v>2531240</v>
      </c>
      <c r="F148" s="86">
        <v>2531240</v>
      </c>
      <c r="G148" s="86">
        <v>2531240</v>
      </c>
      <c r="H148" s="86">
        <v>2531240</v>
      </c>
      <c r="I148" s="86">
        <v>2531240</v>
      </c>
      <c r="J148" s="86">
        <v>2531240</v>
      </c>
      <c r="K148" s="86">
        <v>2531240</v>
      </c>
      <c r="L148" s="86">
        <v>2531240</v>
      </c>
      <c r="M148" s="86">
        <v>2531240</v>
      </c>
      <c r="N148" s="86">
        <v>2531240</v>
      </c>
      <c r="P148" s="99"/>
    </row>
    <row r="149" spans="1:16" x14ac:dyDescent="0.2">
      <c r="A149" s="88" t="s">
        <v>1411</v>
      </c>
      <c r="B149" s="89">
        <v>2531240</v>
      </c>
      <c r="C149" s="89">
        <v>2531240</v>
      </c>
      <c r="D149" s="89">
        <v>2531240</v>
      </c>
      <c r="E149" s="89">
        <v>2531240</v>
      </c>
      <c r="F149" s="89">
        <v>2531240</v>
      </c>
      <c r="G149" s="89">
        <v>2531240</v>
      </c>
      <c r="H149" s="89">
        <v>2531240</v>
      </c>
      <c r="I149" s="89">
        <v>2531240</v>
      </c>
      <c r="J149" s="89">
        <v>2531240</v>
      </c>
      <c r="K149" s="89">
        <v>2531240</v>
      </c>
      <c r="L149" s="89">
        <v>2531240</v>
      </c>
      <c r="M149" s="89">
        <v>2531240</v>
      </c>
      <c r="N149" s="89">
        <v>2531240</v>
      </c>
      <c r="O149" s="98">
        <f t="shared" ref="O149" si="9">AVERAGE(B149:N149)</f>
        <v>2531240</v>
      </c>
      <c r="P149" s="99" t="str">
        <f>MID($A149,10,3)</f>
        <v>118</v>
      </c>
    </row>
    <row r="150" spans="1:16" x14ac:dyDescent="0.2">
      <c r="A150" s="87" t="s">
        <v>304</v>
      </c>
      <c r="P150" s="99"/>
    </row>
    <row r="151" spans="1:16" x14ac:dyDescent="0.2">
      <c r="A151" s="85" t="s">
        <v>1412</v>
      </c>
      <c r="P151" s="99"/>
    </row>
    <row r="152" spans="1:16" x14ac:dyDescent="0.2">
      <c r="A152" s="87" t="s">
        <v>1413</v>
      </c>
      <c r="B152" s="86">
        <v>-2382197.54</v>
      </c>
      <c r="C152" s="86">
        <v>-2387546.6800000002</v>
      </c>
      <c r="D152" s="86">
        <v>-2392895.8199999998</v>
      </c>
      <c r="E152" s="86">
        <v>-2398244.96</v>
      </c>
      <c r="F152" s="86">
        <v>-2403594.1</v>
      </c>
      <c r="G152" s="86">
        <v>-2408943.2400000002</v>
      </c>
      <c r="H152" s="86">
        <v>-2414292.38</v>
      </c>
      <c r="I152" s="86">
        <v>-2419641.52</v>
      </c>
      <c r="J152" s="86">
        <v>-2424990.66</v>
      </c>
      <c r="K152" s="86">
        <v>-2430339.7999999998</v>
      </c>
      <c r="L152" s="86">
        <v>-2435688.94</v>
      </c>
      <c r="M152" s="86">
        <v>-2441038.08</v>
      </c>
      <c r="N152" s="86">
        <v>-2446387.2200000002</v>
      </c>
      <c r="P152" s="99"/>
    </row>
    <row r="153" spans="1:16" x14ac:dyDescent="0.2">
      <c r="A153" s="88" t="s">
        <v>1414</v>
      </c>
      <c r="B153" s="86">
        <v>-2382197.54</v>
      </c>
      <c r="C153" s="86">
        <v>-2387546.6800000002</v>
      </c>
      <c r="D153" s="86">
        <v>-2392895.8199999998</v>
      </c>
      <c r="E153" s="86">
        <v>-2398244.96</v>
      </c>
      <c r="F153" s="86">
        <v>-2403594.1</v>
      </c>
      <c r="G153" s="86">
        <v>-2408943.2400000002</v>
      </c>
      <c r="H153" s="86">
        <v>-2414292.38</v>
      </c>
      <c r="I153" s="86">
        <v>-2419641.52</v>
      </c>
      <c r="J153" s="86">
        <v>-2424990.66</v>
      </c>
      <c r="K153" s="86">
        <v>-2430339.7999999998</v>
      </c>
      <c r="L153" s="86">
        <v>-2435688.94</v>
      </c>
      <c r="M153" s="86">
        <v>-2441038.08</v>
      </c>
      <c r="N153" s="86">
        <v>-2446387.2200000002</v>
      </c>
      <c r="O153" s="98">
        <f t="shared" ref="O153" si="10">AVERAGE(B153:N153)</f>
        <v>-2414292.38</v>
      </c>
      <c r="P153" s="99" t="str">
        <f>MID($A153,10,3)</f>
        <v>119</v>
      </c>
    </row>
    <row r="154" spans="1:16" x14ac:dyDescent="0.2">
      <c r="A154" s="87" t="s">
        <v>308</v>
      </c>
      <c r="P154" s="99"/>
    </row>
    <row r="155" spans="1:16" x14ac:dyDescent="0.2">
      <c r="A155" s="85" t="s">
        <v>1415</v>
      </c>
      <c r="P155" s="99"/>
    </row>
    <row r="156" spans="1:16" x14ac:dyDescent="0.2">
      <c r="A156" s="87" t="s">
        <v>1416</v>
      </c>
      <c r="B156" s="86">
        <v>0</v>
      </c>
      <c r="C156" s="86">
        <v>0</v>
      </c>
      <c r="D156" s="86">
        <v>0</v>
      </c>
      <c r="E156" s="86">
        <v>0</v>
      </c>
      <c r="F156" s="86">
        <v>0</v>
      </c>
      <c r="G156" s="86">
        <v>0</v>
      </c>
      <c r="H156" s="86">
        <v>0</v>
      </c>
      <c r="I156" s="86">
        <v>0</v>
      </c>
      <c r="J156" s="86">
        <v>0</v>
      </c>
      <c r="K156" s="86">
        <v>0</v>
      </c>
      <c r="L156" s="86">
        <v>0</v>
      </c>
      <c r="M156" s="86">
        <v>0</v>
      </c>
      <c r="N156" s="86">
        <v>0</v>
      </c>
      <c r="P156" s="99"/>
    </row>
    <row r="157" spans="1:16" x14ac:dyDescent="0.2">
      <c r="A157" s="87" t="s">
        <v>1417</v>
      </c>
      <c r="B157" s="86">
        <v>0</v>
      </c>
      <c r="C157" s="86">
        <v>0</v>
      </c>
      <c r="D157" s="86">
        <v>0</v>
      </c>
      <c r="E157" s="86">
        <v>0</v>
      </c>
      <c r="F157" s="86">
        <v>0</v>
      </c>
      <c r="G157" s="86">
        <v>0</v>
      </c>
      <c r="H157" s="86">
        <v>0</v>
      </c>
      <c r="I157" s="86">
        <v>0</v>
      </c>
      <c r="J157" s="86">
        <v>0</v>
      </c>
      <c r="K157" s="86">
        <v>0</v>
      </c>
      <c r="L157" s="86">
        <v>0</v>
      </c>
      <c r="M157" s="86">
        <v>0</v>
      </c>
      <c r="N157" s="86">
        <v>0</v>
      </c>
      <c r="P157" s="99"/>
    </row>
    <row r="158" spans="1:16" x14ac:dyDescent="0.2">
      <c r="A158" s="87" t="s">
        <v>1418</v>
      </c>
      <c r="B158" s="86">
        <v>0</v>
      </c>
      <c r="C158" s="86">
        <v>0</v>
      </c>
      <c r="D158" s="86">
        <v>0</v>
      </c>
      <c r="E158" s="86">
        <v>0</v>
      </c>
      <c r="F158" s="86">
        <v>0</v>
      </c>
      <c r="G158" s="86">
        <v>0</v>
      </c>
      <c r="H158" s="86">
        <v>0</v>
      </c>
      <c r="I158" s="86">
        <v>0</v>
      </c>
      <c r="J158" s="86">
        <v>0</v>
      </c>
      <c r="K158" s="86">
        <v>0</v>
      </c>
      <c r="L158" s="86">
        <v>0</v>
      </c>
      <c r="M158" s="86">
        <v>0</v>
      </c>
      <c r="N158" s="86">
        <v>0</v>
      </c>
      <c r="P158" s="99"/>
    </row>
    <row r="159" spans="1:16" x14ac:dyDescent="0.2">
      <c r="A159" s="87" t="s">
        <v>1419</v>
      </c>
      <c r="B159" s="86">
        <v>0</v>
      </c>
      <c r="C159" s="86">
        <v>0</v>
      </c>
      <c r="D159" s="86">
        <v>0</v>
      </c>
      <c r="E159" s="86">
        <v>0</v>
      </c>
      <c r="F159" s="86">
        <v>0</v>
      </c>
      <c r="G159" s="86">
        <v>0</v>
      </c>
      <c r="H159" s="86">
        <v>0</v>
      </c>
      <c r="I159" s="86">
        <v>0</v>
      </c>
      <c r="J159" s="86">
        <v>0</v>
      </c>
      <c r="K159" s="86">
        <v>0</v>
      </c>
      <c r="L159" s="86">
        <v>0</v>
      </c>
      <c r="M159" s="86">
        <v>0</v>
      </c>
      <c r="N159" s="86">
        <v>0</v>
      </c>
      <c r="P159" s="99"/>
    </row>
    <row r="160" spans="1:16" x14ac:dyDescent="0.2">
      <c r="A160" s="88" t="s">
        <v>1420</v>
      </c>
      <c r="B160" s="89">
        <v>0</v>
      </c>
      <c r="C160" s="89">
        <v>0</v>
      </c>
      <c r="D160" s="89">
        <v>0</v>
      </c>
      <c r="E160" s="89">
        <v>0</v>
      </c>
      <c r="F160" s="89">
        <v>0</v>
      </c>
      <c r="G160" s="89">
        <v>0</v>
      </c>
      <c r="H160" s="89">
        <v>0</v>
      </c>
      <c r="I160" s="89">
        <v>0</v>
      </c>
      <c r="J160" s="89">
        <v>0</v>
      </c>
      <c r="K160" s="89">
        <v>0</v>
      </c>
      <c r="L160" s="89">
        <v>0</v>
      </c>
      <c r="M160" s="89">
        <v>0</v>
      </c>
      <c r="N160" s="89">
        <v>0</v>
      </c>
      <c r="O160" s="97">
        <f t="shared" ref="O160" si="11">AVERAGE(B160:N160)</f>
        <v>0</v>
      </c>
      <c r="P160" s="99" t="str">
        <f>MID($A160,10,3)</f>
        <v>120</v>
      </c>
    </row>
    <row r="161" spans="1:16" x14ac:dyDescent="0.2">
      <c r="A161" s="87" t="s">
        <v>1421</v>
      </c>
      <c r="P161" s="99"/>
    </row>
    <row r="162" spans="1:16" x14ac:dyDescent="0.2">
      <c r="A162" s="85" t="s">
        <v>1422</v>
      </c>
      <c r="P162" s="99"/>
    </row>
    <row r="163" spans="1:16" x14ac:dyDescent="0.2">
      <c r="A163" s="87" t="s">
        <v>1423</v>
      </c>
      <c r="B163" s="86">
        <v>21033039.219999999</v>
      </c>
      <c r="C163" s="86">
        <v>21033039.219999999</v>
      </c>
      <c r="D163" s="86">
        <v>21033039.219999999</v>
      </c>
      <c r="E163" s="86">
        <v>21033039.219999999</v>
      </c>
      <c r="F163" s="86">
        <v>21649356.719999999</v>
      </c>
      <c r="G163" s="86">
        <v>21649356.719999999</v>
      </c>
      <c r="H163" s="86">
        <v>20380511.719999999</v>
      </c>
      <c r="I163" s="86">
        <v>21649356.719999999</v>
      </c>
      <c r="J163" s="86">
        <v>21649356.719999999</v>
      </c>
      <c r="K163" s="86">
        <v>20598252.539999999</v>
      </c>
      <c r="L163" s="86">
        <v>22052214.949999999</v>
      </c>
      <c r="M163" s="86">
        <v>22280965.949999999</v>
      </c>
      <c r="N163" s="86">
        <v>22280965.949999999</v>
      </c>
      <c r="P163" s="99"/>
    </row>
    <row r="164" spans="1:16" x14ac:dyDescent="0.2">
      <c r="A164" s="87" t="s">
        <v>1424</v>
      </c>
      <c r="B164" s="86">
        <v>132912.25</v>
      </c>
      <c r="C164" s="86">
        <v>292268.53000000003</v>
      </c>
      <c r="D164" s="86">
        <v>298259.33</v>
      </c>
      <c r="E164" s="86">
        <v>301127.67</v>
      </c>
      <c r="F164" s="86">
        <v>-68.05</v>
      </c>
      <c r="G164" s="86">
        <v>-68.05</v>
      </c>
      <c r="H164" s="86">
        <v>-303.07</v>
      </c>
      <c r="I164" s="86">
        <v>-1060992.73</v>
      </c>
      <c r="J164" s="86">
        <v>-1271554.8</v>
      </c>
      <c r="K164" s="86">
        <v>207852.27</v>
      </c>
      <c r="L164" s="86">
        <v>207852.27</v>
      </c>
      <c r="M164" s="86">
        <v>207852.27</v>
      </c>
      <c r="N164" s="86">
        <v>207852.27</v>
      </c>
      <c r="P164" s="99"/>
    </row>
    <row r="165" spans="1:16" x14ac:dyDescent="0.2">
      <c r="A165" s="87" t="s">
        <v>1425</v>
      </c>
      <c r="B165" s="86">
        <v>2481579.48</v>
      </c>
      <c r="C165" s="86">
        <v>2481579.48</v>
      </c>
      <c r="D165" s="86">
        <v>2481579.48</v>
      </c>
      <c r="E165" s="86">
        <v>2481579.48</v>
      </c>
      <c r="F165" s="86">
        <v>2170415.29</v>
      </c>
      <c r="G165" s="86">
        <v>2174386.15</v>
      </c>
      <c r="H165" s="86">
        <v>2179440.7599999998</v>
      </c>
      <c r="I165" s="86">
        <v>2179440.7599999998</v>
      </c>
      <c r="J165" s="86">
        <v>2179440.7599999998</v>
      </c>
      <c r="K165" s="86">
        <v>1961699.94</v>
      </c>
      <c r="L165" s="86">
        <v>507737.52999999898</v>
      </c>
      <c r="M165" s="86">
        <v>278986.53000000003</v>
      </c>
      <c r="N165" s="86">
        <v>278986.53000000003</v>
      </c>
      <c r="P165" s="99"/>
    </row>
    <row r="166" spans="1:16" x14ac:dyDescent="0.2">
      <c r="A166" s="88" t="s">
        <v>1426</v>
      </c>
      <c r="B166" s="89">
        <v>23647530.949999999</v>
      </c>
      <c r="C166" s="89">
        <v>23806887.23</v>
      </c>
      <c r="D166" s="89">
        <v>23812878.030000001</v>
      </c>
      <c r="E166" s="89">
        <v>23815746.370000001</v>
      </c>
      <c r="F166" s="89">
        <v>23819703.9599999</v>
      </c>
      <c r="G166" s="89">
        <v>23823674.82</v>
      </c>
      <c r="H166" s="89">
        <v>22559649.4099999</v>
      </c>
      <c r="I166" s="89">
        <v>22767804.75</v>
      </c>
      <c r="J166" s="89">
        <v>22557242.68</v>
      </c>
      <c r="K166" s="89">
        <v>22767804.749999899</v>
      </c>
      <c r="L166" s="89">
        <v>22767804.749999899</v>
      </c>
      <c r="M166" s="89">
        <v>22767804.749999899</v>
      </c>
      <c r="N166" s="89">
        <v>22767804.749999899</v>
      </c>
      <c r="O166" s="98">
        <f t="shared" ref="O166" si="12">AVERAGE(B166:N166)</f>
        <v>23206333.630769189</v>
      </c>
      <c r="P166" s="99" t="str">
        <f>MID($A166,10,3)</f>
        <v>121</v>
      </c>
    </row>
    <row r="167" spans="1:16" x14ac:dyDescent="0.2">
      <c r="A167" s="87" t="s">
        <v>1427</v>
      </c>
      <c r="P167" s="99"/>
    </row>
    <row r="168" spans="1:16" x14ac:dyDescent="0.2">
      <c r="A168" s="85" t="s">
        <v>1428</v>
      </c>
      <c r="P168" s="99"/>
    </row>
    <row r="169" spans="1:16" x14ac:dyDescent="0.2">
      <c r="A169" s="87" t="s">
        <v>1429</v>
      </c>
      <c r="B169" s="86">
        <v>-9226437.1799999997</v>
      </c>
      <c r="C169" s="86">
        <v>-9270282.5099999998</v>
      </c>
      <c r="D169" s="86">
        <v>-9314127.8499999996</v>
      </c>
      <c r="E169" s="86">
        <v>-9357973.2200000007</v>
      </c>
      <c r="F169" s="86">
        <v>-9812696.8499999996</v>
      </c>
      <c r="G169" s="86">
        <v>-9861577.9700000007</v>
      </c>
      <c r="H169" s="86">
        <v>-9497122.1699999906</v>
      </c>
      <c r="I169" s="86">
        <v>-9543654.4900000002</v>
      </c>
      <c r="J169" s="86">
        <v>-9590186.8199999891</v>
      </c>
      <c r="K169" s="86">
        <v>-9636719.1400000006</v>
      </c>
      <c r="L169" s="86">
        <v>-9715916.2199999895</v>
      </c>
      <c r="M169" s="86">
        <v>-9910647.5599999893</v>
      </c>
      <c r="N169" s="86">
        <v>-9954168.6699999999</v>
      </c>
      <c r="P169" s="99"/>
    </row>
    <row r="170" spans="1:16" x14ac:dyDescent="0.2">
      <c r="A170" s="87" t="s">
        <v>1430</v>
      </c>
      <c r="B170" s="86">
        <v>-500</v>
      </c>
      <c r="C170" s="86">
        <v>-500</v>
      </c>
      <c r="D170" s="86">
        <v>-500</v>
      </c>
      <c r="E170" s="86">
        <v>-500</v>
      </c>
      <c r="F170" s="86">
        <v>-500</v>
      </c>
      <c r="G170" s="86">
        <v>-500</v>
      </c>
      <c r="H170" s="86">
        <v>-500</v>
      </c>
      <c r="I170" s="86">
        <v>-500</v>
      </c>
      <c r="J170" s="86">
        <v>-500</v>
      </c>
      <c r="K170" s="86">
        <v>0</v>
      </c>
      <c r="L170" s="86">
        <v>0</v>
      </c>
      <c r="M170" s="86">
        <v>0</v>
      </c>
      <c r="N170" s="86">
        <v>0</v>
      </c>
      <c r="P170" s="99"/>
    </row>
    <row r="171" spans="1:16" x14ac:dyDescent="0.2">
      <c r="A171" s="88" t="s">
        <v>1431</v>
      </c>
      <c r="B171" s="89">
        <v>-9226937.1799999997</v>
      </c>
      <c r="C171" s="89">
        <v>-9270782.5099999998</v>
      </c>
      <c r="D171" s="89">
        <v>-9314627.8499999996</v>
      </c>
      <c r="E171" s="89">
        <v>-9358473.2200000007</v>
      </c>
      <c r="F171" s="89">
        <v>-9813196.8499999996</v>
      </c>
      <c r="G171" s="89">
        <v>-9862077.9700000007</v>
      </c>
      <c r="H171" s="89">
        <v>-9497622.1699999906</v>
      </c>
      <c r="I171" s="89">
        <v>-9544154.4900000002</v>
      </c>
      <c r="J171" s="89">
        <v>-9590686.8199999891</v>
      </c>
      <c r="K171" s="89">
        <v>-9636719.1400000006</v>
      </c>
      <c r="L171" s="89">
        <v>-9715916.2199999895</v>
      </c>
      <c r="M171" s="89">
        <v>-9910647.5599999893</v>
      </c>
      <c r="N171" s="89">
        <v>-9954168.6699999999</v>
      </c>
      <c r="O171" s="98">
        <f t="shared" ref="O171" si="13">AVERAGE(B171:N171)</f>
        <v>-9592000.8192307651</v>
      </c>
      <c r="P171" s="99" t="str">
        <f>MID($A171,10,3)</f>
        <v>122</v>
      </c>
    </row>
    <row r="172" spans="1:16" x14ac:dyDescent="0.2">
      <c r="A172" s="87" t="s">
        <v>1432</v>
      </c>
      <c r="P172" s="99"/>
    </row>
    <row r="173" spans="1:16" x14ac:dyDescent="0.2">
      <c r="A173" s="85" t="s">
        <v>1433</v>
      </c>
      <c r="P173" s="99"/>
    </row>
    <row r="174" spans="1:16" x14ac:dyDescent="0.2">
      <c r="A174" s="87" t="s">
        <v>1434</v>
      </c>
      <c r="B174" s="86">
        <v>0</v>
      </c>
      <c r="C174" s="86">
        <v>0</v>
      </c>
      <c r="D174" s="86">
        <v>0</v>
      </c>
      <c r="E174" s="86">
        <v>0</v>
      </c>
      <c r="F174" s="86">
        <v>0</v>
      </c>
      <c r="G174" s="86">
        <v>0</v>
      </c>
      <c r="H174" s="86">
        <v>0</v>
      </c>
      <c r="I174" s="86">
        <v>0</v>
      </c>
      <c r="J174" s="86">
        <v>0</v>
      </c>
      <c r="K174" s="86">
        <v>0</v>
      </c>
      <c r="L174" s="86">
        <v>0</v>
      </c>
      <c r="M174" s="86">
        <v>0</v>
      </c>
      <c r="N174" s="86">
        <v>0</v>
      </c>
      <c r="P174" s="99"/>
    </row>
    <row r="175" spans="1:16" x14ac:dyDescent="0.2">
      <c r="A175" s="87" t="s">
        <v>1435</v>
      </c>
      <c r="B175" s="86">
        <v>0</v>
      </c>
      <c r="C175" s="86">
        <v>0</v>
      </c>
      <c r="D175" s="86">
        <v>0</v>
      </c>
      <c r="E175" s="86">
        <v>0</v>
      </c>
      <c r="F175" s="86">
        <v>0</v>
      </c>
      <c r="G175" s="86">
        <v>0</v>
      </c>
      <c r="H175" s="86">
        <v>0</v>
      </c>
      <c r="I175" s="86">
        <v>0</v>
      </c>
      <c r="J175" s="86">
        <v>0</v>
      </c>
      <c r="K175" s="86">
        <v>0</v>
      </c>
      <c r="L175" s="86">
        <v>0</v>
      </c>
      <c r="M175" s="86">
        <v>0</v>
      </c>
      <c r="N175" s="86">
        <v>0</v>
      </c>
      <c r="P175" s="99"/>
    </row>
    <row r="176" spans="1:16" x14ac:dyDescent="0.2">
      <c r="A176" s="87" t="s">
        <v>1436</v>
      </c>
      <c r="B176" s="86">
        <v>7009161.4499998</v>
      </c>
      <c r="C176" s="86">
        <v>6865159.65999984</v>
      </c>
      <c r="D176" s="86">
        <v>6865159.65999984</v>
      </c>
      <c r="E176" s="86">
        <v>6865159.65999984</v>
      </c>
      <c r="F176" s="86">
        <v>6865159.65999984</v>
      </c>
      <c r="G176" s="86">
        <v>6865159.65999984</v>
      </c>
      <c r="H176" s="86">
        <v>6865159.65999984</v>
      </c>
      <c r="I176" s="86">
        <v>6865159.65999984</v>
      </c>
      <c r="J176" s="86">
        <v>6865159.65999984</v>
      </c>
      <c r="K176" s="86">
        <v>6865159.65999984</v>
      </c>
      <c r="L176" s="86">
        <v>6865159.65999984</v>
      </c>
      <c r="M176" s="86">
        <v>6865159.65999984</v>
      </c>
      <c r="N176" s="86">
        <v>6865159.65999984</v>
      </c>
      <c r="P176" s="99"/>
    </row>
    <row r="177" spans="1:16" x14ac:dyDescent="0.2">
      <c r="A177" s="87" t="s">
        <v>1437</v>
      </c>
      <c r="B177" s="86">
        <v>-144001.790000081</v>
      </c>
      <c r="C177" s="86">
        <v>-70843.850000001403</v>
      </c>
      <c r="D177" s="86">
        <v>-70250.760000005306</v>
      </c>
      <c r="E177" s="86">
        <v>-103513.689999997</v>
      </c>
      <c r="F177" s="86">
        <v>-14649.4099999964</v>
      </c>
      <c r="G177" s="86">
        <v>588.35000002384095</v>
      </c>
      <c r="H177" s="86">
        <v>-25130.2100000381</v>
      </c>
      <c r="I177" s="86">
        <v>-29779.560000002301</v>
      </c>
      <c r="J177" s="86">
        <v>-27285.7100000381</v>
      </c>
      <c r="K177" s="86">
        <v>-22615.509999990401</v>
      </c>
      <c r="L177" s="86">
        <v>-17117.060000061902</v>
      </c>
      <c r="M177" s="86">
        <v>-711086.11000001396</v>
      </c>
      <c r="N177" s="86">
        <v>-167595.49000000901</v>
      </c>
      <c r="P177" s="99"/>
    </row>
    <row r="178" spans="1:16" x14ac:dyDescent="0.2">
      <c r="A178" s="87" t="s">
        <v>1438</v>
      </c>
      <c r="B178" s="86">
        <v>0</v>
      </c>
      <c r="C178" s="86">
        <v>0</v>
      </c>
      <c r="D178" s="86">
        <v>0</v>
      </c>
      <c r="E178" s="86">
        <v>0</v>
      </c>
      <c r="F178" s="86">
        <v>0</v>
      </c>
      <c r="G178" s="86">
        <v>0</v>
      </c>
      <c r="H178" s="86">
        <v>0</v>
      </c>
      <c r="I178" s="86">
        <v>0</v>
      </c>
      <c r="J178" s="86">
        <v>0</v>
      </c>
      <c r="K178" s="86">
        <v>0</v>
      </c>
      <c r="L178" s="86">
        <v>0</v>
      </c>
      <c r="M178" s="86">
        <v>0</v>
      </c>
      <c r="N178" s="86">
        <v>0</v>
      </c>
      <c r="P178" s="99"/>
    </row>
    <row r="179" spans="1:16" x14ac:dyDescent="0.2">
      <c r="A179" s="87" t="s">
        <v>1439</v>
      </c>
      <c r="B179" s="86">
        <v>0</v>
      </c>
      <c r="C179" s="86">
        <v>0</v>
      </c>
      <c r="D179" s="86">
        <v>0</v>
      </c>
      <c r="E179" s="86">
        <v>0</v>
      </c>
      <c r="F179" s="86">
        <v>0</v>
      </c>
      <c r="G179" s="86">
        <v>0</v>
      </c>
      <c r="H179" s="86">
        <v>0</v>
      </c>
      <c r="I179" s="86">
        <v>0</v>
      </c>
      <c r="J179" s="86">
        <v>0</v>
      </c>
      <c r="K179" s="86">
        <v>0</v>
      </c>
      <c r="L179" s="86">
        <v>0</v>
      </c>
      <c r="M179" s="86">
        <v>0</v>
      </c>
      <c r="N179" s="86">
        <v>0</v>
      </c>
      <c r="P179" s="99"/>
    </row>
    <row r="180" spans="1:16" x14ac:dyDescent="0.2">
      <c r="A180" s="88" t="s">
        <v>1440</v>
      </c>
      <c r="B180" s="86">
        <v>6865159.6599997198</v>
      </c>
      <c r="C180" s="86">
        <v>6794315.8099998403</v>
      </c>
      <c r="D180" s="86">
        <v>6794908.8999998402</v>
      </c>
      <c r="E180" s="86">
        <v>6761645.9699998498</v>
      </c>
      <c r="F180" s="86">
        <v>6850510.2499998501</v>
      </c>
      <c r="G180" s="86">
        <v>6865748.0099998703</v>
      </c>
      <c r="H180" s="86">
        <v>6840029.4499998</v>
      </c>
      <c r="I180" s="86">
        <v>6835380.0999998404</v>
      </c>
      <c r="J180" s="86">
        <v>6837873.9499998</v>
      </c>
      <c r="K180" s="86">
        <v>6842544.1499998504</v>
      </c>
      <c r="L180" s="86">
        <v>6848042.5999997798</v>
      </c>
      <c r="M180" s="86">
        <v>6154073.5499998303</v>
      </c>
      <c r="N180" s="86">
        <v>6697564.1699998304</v>
      </c>
      <c r="O180" s="98">
        <f t="shared" ref="O180" si="14">AVERAGE(B180:N180)</f>
        <v>6768292.0438459795</v>
      </c>
      <c r="P180" s="99" t="str">
        <f>MID($A180,10,3)</f>
        <v>123</v>
      </c>
    </row>
    <row r="181" spans="1:16" x14ac:dyDescent="0.2">
      <c r="A181" s="87" t="s">
        <v>1441</v>
      </c>
      <c r="P181" s="99"/>
    </row>
    <row r="182" spans="1:16" x14ac:dyDescent="0.2">
      <c r="A182" s="85" t="s">
        <v>1442</v>
      </c>
      <c r="P182" s="99"/>
    </row>
    <row r="183" spans="1:16" x14ac:dyDescent="0.2">
      <c r="A183" s="87" t="s">
        <v>1443</v>
      </c>
      <c r="B183" s="86">
        <v>0</v>
      </c>
      <c r="C183" s="86">
        <v>0</v>
      </c>
      <c r="D183" s="86">
        <v>0</v>
      </c>
      <c r="E183" s="86">
        <v>0</v>
      </c>
      <c r="F183" s="86">
        <v>0</v>
      </c>
      <c r="G183" s="86">
        <v>0</v>
      </c>
      <c r="H183" s="86">
        <v>0</v>
      </c>
      <c r="I183" s="86">
        <v>0</v>
      </c>
      <c r="J183" s="86">
        <v>0</v>
      </c>
      <c r="K183" s="86">
        <v>0</v>
      </c>
      <c r="L183" s="86">
        <v>0</v>
      </c>
      <c r="M183" s="86">
        <v>0</v>
      </c>
      <c r="N183" s="86">
        <v>0</v>
      </c>
      <c r="P183" s="99"/>
    </row>
    <row r="184" spans="1:16" x14ac:dyDescent="0.2">
      <c r="A184" s="87" t="s">
        <v>1444</v>
      </c>
      <c r="B184" s="86">
        <v>0</v>
      </c>
      <c r="C184" s="86">
        <v>0</v>
      </c>
      <c r="D184" s="86">
        <v>0</v>
      </c>
      <c r="E184" s="86">
        <v>0</v>
      </c>
      <c r="F184" s="86">
        <v>0</v>
      </c>
      <c r="G184" s="86">
        <v>0</v>
      </c>
      <c r="H184" s="86">
        <v>0</v>
      </c>
      <c r="I184" s="86">
        <v>0</v>
      </c>
      <c r="J184" s="86">
        <v>0</v>
      </c>
      <c r="K184" s="86">
        <v>0</v>
      </c>
      <c r="L184" s="86">
        <v>0</v>
      </c>
      <c r="M184" s="86">
        <v>0</v>
      </c>
      <c r="N184" s="86">
        <v>0</v>
      </c>
      <c r="P184" s="99"/>
    </row>
    <row r="185" spans="1:16" x14ac:dyDescent="0.2">
      <c r="A185" s="87" t="s">
        <v>1445</v>
      </c>
      <c r="B185" s="86">
        <v>0</v>
      </c>
      <c r="C185" s="86">
        <v>0</v>
      </c>
      <c r="D185" s="86">
        <v>0</v>
      </c>
      <c r="E185" s="86">
        <v>0</v>
      </c>
      <c r="F185" s="86">
        <v>0</v>
      </c>
      <c r="G185" s="86">
        <v>0</v>
      </c>
      <c r="H185" s="86">
        <v>0</v>
      </c>
      <c r="I185" s="86">
        <v>0</v>
      </c>
      <c r="J185" s="86">
        <v>0</v>
      </c>
      <c r="K185" s="86">
        <v>0</v>
      </c>
      <c r="L185" s="86">
        <v>0</v>
      </c>
      <c r="M185" s="86">
        <v>0</v>
      </c>
      <c r="N185" s="86">
        <v>0</v>
      </c>
      <c r="P185" s="99"/>
    </row>
    <row r="186" spans="1:16" x14ac:dyDescent="0.2">
      <c r="A186" s="87" t="s">
        <v>1446</v>
      </c>
      <c r="B186" s="86">
        <v>0</v>
      </c>
      <c r="C186" s="86">
        <v>0</v>
      </c>
      <c r="D186" s="86">
        <v>0</v>
      </c>
      <c r="E186" s="86">
        <v>0</v>
      </c>
      <c r="F186" s="86">
        <v>0</v>
      </c>
      <c r="G186" s="86">
        <v>0</v>
      </c>
      <c r="H186" s="86">
        <v>0</v>
      </c>
      <c r="I186" s="86">
        <v>0</v>
      </c>
      <c r="J186" s="86">
        <v>0</v>
      </c>
      <c r="K186" s="86">
        <v>0</v>
      </c>
      <c r="L186" s="86">
        <v>0</v>
      </c>
      <c r="M186" s="86">
        <v>0</v>
      </c>
      <c r="N186" s="86">
        <v>0</v>
      </c>
      <c r="P186" s="99"/>
    </row>
    <row r="187" spans="1:16" x14ac:dyDescent="0.2">
      <c r="A187" s="87" t="s">
        <v>1447</v>
      </c>
      <c r="B187" s="86">
        <v>0</v>
      </c>
      <c r="C187" s="86">
        <v>0</v>
      </c>
      <c r="D187" s="86">
        <v>0</v>
      </c>
      <c r="E187" s="86">
        <v>0</v>
      </c>
      <c r="F187" s="86">
        <v>0</v>
      </c>
      <c r="G187" s="86">
        <v>0</v>
      </c>
      <c r="H187" s="86">
        <v>0</v>
      </c>
      <c r="I187" s="86">
        <v>0</v>
      </c>
      <c r="J187" s="86">
        <v>0</v>
      </c>
      <c r="K187" s="86">
        <v>0</v>
      </c>
      <c r="L187" s="86">
        <v>0</v>
      </c>
      <c r="M187" s="86">
        <v>0</v>
      </c>
      <c r="N187" s="86">
        <v>0</v>
      </c>
      <c r="P187" s="99"/>
    </row>
    <row r="188" spans="1:16" x14ac:dyDescent="0.2">
      <c r="A188" s="87" t="s">
        <v>1448</v>
      </c>
      <c r="B188" s="86">
        <v>580758.85</v>
      </c>
      <c r="C188" s="86">
        <v>580704.48</v>
      </c>
      <c r="D188" s="86">
        <v>580704.48</v>
      </c>
      <c r="E188" s="86">
        <v>580704.48</v>
      </c>
      <c r="F188" s="86">
        <v>766809</v>
      </c>
      <c r="G188" s="86">
        <v>765970.02</v>
      </c>
      <c r="H188" s="86">
        <v>765970.02</v>
      </c>
      <c r="I188" s="86">
        <v>764923.18</v>
      </c>
      <c r="J188" s="86">
        <v>764923.18</v>
      </c>
      <c r="K188" s="86">
        <v>764923.18</v>
      </c>
      <c r="L188" s="86">
        <v>764923.18</v>
      </c>
      <c r="M188" s="86">
        <v>764923.18</v>
      </c>
      <c r="N188" s="86">
        <v>764923.18</v>
      </c>
      <c r="P188" s="99"/>
    </row>
    <row r="189" spans="1:16" x14ac:dyDescent="0.2">
      <c r="A189" s="87" t="s">
        <v>1449</v>
      </c>
      <c r="B189" s="86">
        <v>0</v>
      </c>
      <c r="C189" s="86">
        <v>0</v>
      </c>
      <c r="D189" s="86">
        <v>0</v>
      </c>
      <c r="E189" s="86">
        <v>0</v>
      </c>
      <c r="F189" s="86">
        <v>0</v>
      </c>
      <c r="G189" s="86">
        <v>0</v>
      </c>
      <c r="H189" s="86">
        <v>0</v>
      </c>
      <c r="I189" s="86">
        <v>0</v>
      </c>
      <c r="J189" s="86">
        <v>0</v>
      </c>
      <c r="K189" s="86">
        <v>0</v>
      </c>
      <c r="L189" s="86">
        <v>0</v>
      </c>
      <c r="M189" s="86">
        <v>0</v>
      </c>
      <c r="N189" s="86">
        <v>0</v>
      </c>
      <c r="P189" s="99"/>
    </row>
    <row r="190" spans="1:16" x14ac:dyDescent="0.2">
      <c r="A190" s="88" t="s">
        <v>1450</v>
      </c>
      <c r="B190" s="89">
        <v>580758.85</v>
      </c>
      <c r="C190" s="89">
        <v>580704.48</v>
      </c>
      <c r="D190" s="89">
        <v>580704.48</v>
      </c>
      <c r="E190" s="89">
        <v>580704.48</v>
      </c>
      <c r="F190" s="89">
        <v>766809</v>
      </c>
      <c r="G190" s="89">
        <v>765970.02</v>
      </c>
      <c r="H190" s="89">
        <v>765970.02</v>
      </c>
      <c r="I190" s="89">
        <v>764923.18</v>
      </c>
      <c r="J190" s="89">
        <v>764923.18</v>
      </c>
      <c r="K190" s="89">
        <v>764923.18</v>
      </c>
      <c r="L190" s="89">
        <v>764923.18</v>
      </c>
      <c r="M190" s="89">
        <v>764923.18</v>
      </c>
      <c r="N190" s="89">
        <v>764923.18</v>
      </c>
      <c r="O190" s="98">
        <f t="shared" ref="O190" si="15">AVERAGE(B190:N190)</f>
        <v>708550.80076923058</v>
      </c>
      <c r="P190" s="99" t="str">
        <f>MID($A190,10,3)</f>
        <v>124</v>
      </c>
    </row>
    <row r="191" spans="1:16" x14ac:dyDescent="0.2">
      <c r="A191" s="87" t="s">
        <v>1451</v>
      </c>
      <c r="P191" s="99"/>
    </row>
    <row r="192" spans="1:16" x14ac:dyDescent="0.2">
      <c r="A192" s="85" t="s">
        <v>1452</v>
      </c>
      <c r="P192" s="99"/>
    </row>
    <row r="193" spans="1:16" x14ac:dyDescent="0.2">
      <c r="A193" s="87" t="s">
        <v>1453</v>
      </c>
      <c r="B193" s="86">
        <v>0</v>
      </c>
      <c r="C193" s="86">
        <v>0</v>
      </c>
      <c r="D193" s="86">
        <v>0</v>
      </c>
      <c r="E193" s="86">
        <v>0</v>
      </c>
      <c r="F193" s="86">
        <v>0</v>
      </c>
      <c r="G193" s="86">
        <v>0</v>
      </c>
      <c r="H193" s="86">
        <v>0</v>
      </c>
      <c r="I193" s="86">
        <v>0</v>
      </c>
      <c r="J193" s="86">
        <v>0</v>
      </c>
      <c r="K193" s="86">
        <v>0</v>
      </c>
      <c r="L193" s="86">
        <v>0</v>
      </c>
      <c r="M193" s="86">
        <v>0</v>
      </c>
      <c r="N193" s="86">
        <v>0</v>
      </c>
      <c r="P193" s="99"/>
    </row>
    <row r="194" spans="1:16" x14ac:dyDescent="0.2">
      <c r="A194" s="87" t="s">
        <v>1454</v>
      </c>
      <c r="B194" s="86">
        <v>26528148.350000001</v>
      </c>
      <c r="C194" s="86">
        <v>26528148.350000001</v>
      </c>
      <c r="D194" s="86">
        <v>26528148.350000001</v>
      </c>
      <c r="E194" s="86">
        <v>26228194.489999998</v>
      </c>
      <c r="F194" s="86">
        <v>26228194.489999998</v>
      </c>
      <c r="G194" s="86">
        <v>26228194.489999998</v>
      </c>
      <c r="H194" s="86">
        <v>26739366.68</v>
      </c>
      <c r="I194" s="86">
        <v>26739366.68</v>
      </c>
      <c r="J194" s="86">
        <v>26739366.68</v>
      </c>
      <c r="K194" s="86">
        <v>26906464.780000001</v>
      </c>
      <c r="L194" s="86">
        <v>26906464.780000001</v>
      </c>
      <c r="M194" s="86">
        <v>26906464.780000001</v>
      </c>
      <c r="N194" s="86">
        <v>26939902.48</v>
      </c>
      <c r="P194" s="99"/>
    </row>
    <row r="195" spans="1:16" x14ac:dyDescent="0.2">
      <c r="A195" s="87" t="s">
        <v>1455</v>
      </c>
      <c r="B195" s="86">
        <v>45514464.890000001</v>
      </c>
      <c r="C195" s="86">
        <v>46040059.890000001</v>
      </c>
      <c r="D195" s="86">
        <v>0</v>
      </c>
      <c r="E195" s="86">
        <v>0</v>
      </c>
      <c r="F195" s="86">
        <v>0</v>
      </c>
      <c r="G195" s="86">
        <v>0</v>
      </c>
      <c r="H195" s="86">
        <v>0</v>
      </c>
      <c r="I195" s="86">
        <v>0</v>
      </c>
      <c r="J195" s="86">
        <v>0</v>
      </c>
      <c r="K195" s="86">
        <v>0</v>
      </c>
      <c r="L195" s="86">
        <v>0</v>
      </c>
      <c r="M195" s="86">
        <v>0</v>
      </c>
      <c r="N195" s="86">
        <v>0</v>
      </c>
      <c r="P195" s="99"/>
    </row>
    <row r="196" spans="1:16" x14ac:dyDescent="0.2">
      <c r="A196" s="87" t="s">
        <v>1456</v>
      </c>
      <c r="B196" s="86">
        <v>97610521.349999994</v>
      </c>
      <c r="C196" s="86">
        <v>97610521.349999994</v>
      </c>
      <c r="D196" s="86">
        <v>151182455.91999999</v>
      </c>
      <c r="E196" s="86">
        <v>154909196.91999999</v>
      </c>
      <c r="F196" s="86">
        <v>158635937.91999999</v>
      </c>
      <c r="G196" s="86">
        <v>162362678.91999999</v>
      </c>
      <c r="H196" s="86">
        <v>166089419.91999999</v>
      </c>
      <c r="I196" s="86">
        <v>169816160.91999999</v>
      </c>
      <c r="J196" s="86">
        <v>173542901.91999999</v>
      </c>
      <c r="K196" s="86">
        <v>177269642.91999999</v>
      </c>
      <c r="L196" s="86">
        <v>180996383.91999999</v>
      </c>
      <c r="M196" s="86">
        <v>184723124.91999999</v>
      </c>
      <c r="N196" s="86">
        <v>218376209.91999999</v>
      </c>
      <c r="P196" s="99"/>
    </row>
    <row r="197" spans="1:16" x14ac:dyDescent="0.2">
      <c r="A197" s="87" t="s">
        <v>1457</v>
      </c>
      <c r="B197" s="86">
        <v>0</v>
      </c>
      <c r="C197" s="86">
        <v>0</v>
      </c>
      <c r="D197" s="86">
        <v>0</v>
      </c>
      <c r="E197" s="86">
        <v>0</v>
      </c>
      <c r="F197" s="86">
        <v>0</v>
      </c>
      <c r="G197" s="86">
        <v>0</v>
      </c>
      <c r="H197" s="86">
        <v>0</v>
      </c>
      <c r="I197" s="86">
        <v>0</v>
      </c>
      <c r="J197" s="86">
        <v>0</v>
      </c>
      <c r="K197" s="86">
        <v>0</v>
      </c>
      <c r="L197" s="86">
        <v>0</v>
      </c>
      <c r="M197" s="86">
        <v>0</v>
      </c>
      <c r="N197" s="86">
        <v>0</v>
      </c>
      <c r="P197" s="99"/>
    </row>
    <row r="198" spans="1:16" x14ac:dyDescent="0.2">
      <c r="A198" s="87" t="s">
        <v>1458</v>
      </c>
      <c r="B198" s="86">
        <v>50652099.990000002</v>
      </c>
      <c r="C198" s="86">
        <v>51486663.399999999</v>
      </c>
      <c r="D198" s="86">
        <v>52187472.359999999</v>
      </c>
      <c r="E198" s="86">
        <v>52263903.549999997</v>
      </c>
      <c r="F198" s="86">
        <v>51731517.630000003</v>
      </c>
      <c r="G198" s="86">
        <v>52623151.310000002</v>
      </c>
      <c r="H198" s="86">
        <v>52744155.869999997</v>
      </c>
      <c r="I198" s="86">
        <v>52769658.450000003</v>
      </c>
      <c r="J198" s="86">
        <v>52959353.159999996</v>
      </c>
      <c r="K198" s="86">
        <v>53994593.109999999</v>
      </c>
      <c r="L198" s="86">
        <v>52480126.960000001</v>
      </c>
      <c r="M198" s="86">
        <v>54163623.979999997</v>
      </c>
      <c r="N198" s="86">
        <v>53225010.829999998</v>
      </c>
      <c r="P198" s="99"/>
    </row>
    <row r="199" spans="1:16" x14ac:dyDescent="0.2">
      <c r="A199" s="87" t="s">
        <v>1459</v>
      </c>
      <c r="B199" s="86">
        <v>79318204.909999996</v>
      </c>
      <c r="C199" s="86">
        <v>79319129.140000001</v>
      </c>
      <c r="D199" s="86">
        <v>79024387.939999998</v>
      </c>
      <c r="E199" s="86">
        <v>84577034.739999995</v>
      </c>
      <c r="F199" s="86">
        <v>84595031.900000006</v>
      </c>
      <c r="G199" s="86">
        <v>89568222.760000005</v>
      </c>
      <c r="H199" s="86">
        <v>92816075.620000005</v>
      </c>
      <c r="I199" s="86">
        <v>92665675.299999997</v>
      </c>
      <c r="J199" s="86">
        <v>94726679.909999996</v>
      </c>
      <c r="K199" s="86">
        <v>91828410.430000007</v>
      </c>
      <c r="L199" s="86">
        <v>91855998.349999994</v>
      </c>
      <c r="M199" s="86">
        <v>98716654.349999994</v>
      </c>
      <c r="N199" s="86">
        <v>101401543.66</v>
      </c>
      <c r="P199" s="99"/>
    </row>
    <row r="200" spans="1:16" x14ac:dyDescent="0.2">
      <c r="A200" s="87" t="s">
        <v>1460</v>
      </c>
      <c r="B200" s="86">
        <v>23654471.16</v>
      </c>
      <c r="C200" s="86">
        <v>23654471.16</v>
      </c>
      <c r="D200" s="86">
        <v>23088729</v>
      </c>
      <c r="E200" s="86">
        <v>22972598.629999999</v>
      </c>
      <c r="F200" s="86">
        <v>22844482.489999998</v>
      </c>
      <c r="G200" s="86">
        <v>22760204.279999901</v>
      </c>
      <c r="H200" s="86">
        <v>22720981.039999999</v>
      </c>
      <c r="I200" s="86">
        <v>22721028.059999999</v>
      </c>
      <c r="J200" s="86">
        <v>22680867.41</v>
      </c>
      <c r="K200" s="86">
        <v>22533463.100000001</v>
      </c>
      <c r="L200" s="86">
        <v>22471943.48</v>
      </c>
      <c r="M200" s="86">
        <v>22447017.219999999</v>
      </c>
      <c r="N200" s="86">
        <v>22419083.43</v>
      </c>
      <c r="P200" s="99"/>
    </row>
    <row r="201" spans="1:16" x14ac:dyDescent="0.2">
      <c r="A201" s="87" t="s">
        <v>1461</v>
      </c>
      <c r="B201" s="86">
        <v>0</v>
      </c>
      <c r="C201" s="86">
        <v>0</v>
      </c>
      <c r="D201" s="86">
        <v>0</v>
      </c>
      <c r="E201" s="86">
        <v>0</v>
      </c>
      <c r="F201" s="86">
        <v>0</v>
      </c>
      <c r="G201" s="86">
        <v>0</v>
      </c>
      <c r="H201" s="86">
        <v>0</v>
      </c>
      <c r="I201" s="86">
        <v>156720.73000000001</v>
      </c>
      <c r="J201" s="86">
        <v>438454.35</v>
      </c>
      <c r="K201" s="86">
        <v>112065.62</v>
      </c>
      <c r="L201" s="86">
        <v>112065.62</v>
      </c>
      <c r="M201" s="86">
        <v>96634.92</v>
      </c>
      <c r="N201" s="86">
        <v>135293.62</v>
      </c>
      <c r="P201" s="99"/>
    </row>
    <row r="202" spans="1:16" x14ac:dyDescent="0.2">
      <c r="A202" s="87" t="s">
        <v>1462</v>
      </c>
      <c r="B202" s="86">
        <v>0</v>
      </c>
      <c r="C202" s="86">
        <v>0</v>
      </c>
      <c r="D202" s="86">
        <v>0</v>
      </c>
      <c r="E202" s="86">
        <v>0</v>
      </c>
      <c r="F202" s="86">
        <v>0</v>
      </c>
      <c r="G202" s="86">
        <v>0</v>
      </c>
      <c r="H202" s="86">
        <v>0</v>
      </c>
      <c r="I202" s="86">
        <v>0</v>
      </c>
      <c r="J202" s="86">
        <v>0</v>
      </c>
      <c r="K202" s="86">
        <v>0</v>
      </c>
      <c r="L202" s="86">
        <v>0</v>
      </c>
      <c r="M202" s="86">
        <v>0</v>
      </c>
      <c r="N202" s="86">
        <v>0</v>
      </c>
      <c r="P202" s="99"/>
    </row>
    <row r="203" spans="1:16" x14ac:dyDescent="0.2">
      <c r="A203" s="87" t="s">
        <v>1463</v>
      </c>
      <c r="B203" s="86">
        <v>-369218.95</v>
      </c>
      <c r="C203" s="86">
        <v>-366043.95</v>
      </c>
      <c r="D203" s="86">
        <v>-915091.38</v>
      </c>
      <c r="E203" s="86">
        <v>-4172829.9299999899</v>
      </c>
      <c r="F203" s="86">
        <v>-4172829.9299999899</v>
      </c>
      <c r="G203" s="86">
        <v>-3314878.02</v>
      </c>
      <c r="H203" s="86">
        <v>-3345472.22</v>
      </c>
      <c r="I203" s="86">
        <v>-3345472.23</v>
      </c>
      <c r="J203" s="86">
        <v>-1975325.32</v>
      </c>
      <c r="K203" s="86">
        <v>-3502297.21</v>
      </c>
      <c r="L203" s="86">
        <v>-3502297.21</v>
      </c>
      <c r="M203" s="86">
        <v>-5029373.2699999996</v>
      </c>
      <c r="N203" s="86">
        <v>-5893154.1399999997</v>
      </c>
      <c r="P203" s="99"/>
    </row>
    <row r="204" spans="1:16" x14ac:dyDescent="0.2">
      <c r="A204" s="87" t="s">
        <v>1464</v>
      </c>
      <c r="B204" s="86">
        <v>478883823.61999899</v>
      </c>
      <c r="C204" s="86">
        <v>478832664.489999</v>
      </c>
      <c r="D204" s="86">
        <v>472268246.26999998</v>
      </c>
      <c r="E204" s="86">
        <v>457492112.97999901</v>
      </c>
      <c r="F204" s="86">
        <v>449052555.97999901</v>
      </c>
      <c r="G204" s="86">
        <v>438919664.93000001</v>
      </c>
      <c r="H204" s="86">
        <v>429316250.56</v>
      </c>
      <c r="I204" s="86">
        <v>429316250.56</v>
      </c>
      <c r="J204" s="86">
        <v>419420974.67000002</v>
      </c>
      <c r="K204" s="86">
        <v>401616916.97000003</v>
      </c>
      <c r="L204" s="86">
        <v>394665783.96999902</v>
      </c>
      <c r="M204" s="86">
        <v>384861479.47999901</v>
      </c>
      <c r="N204" s="86">
        <v>377038858.09999901</v>
      </c>
      <c r="P204" s="99"/>
    </row>
    <row r="205" spans="1:16" x14ac:dyDescent="0.2">
      <c r="A205" s="87" t="s">
        <v>1465</v>
      </c>
      <c r="B205" s="86">
        <v>55890630.609999999</v>
      </c>
      <c r="C205" s="86">
        <v>48655958.449999899</v>
      </c>
      <c r="D205" s="86">
        <v>48742630.369999997</v>
      </c>
      <c r="E205" s="86">
        <v>56265010.819999903</v>
      </c>
      <c r="F205" s="86">
        <v>56251020.859999999</v>
      </c>
      <c r="G205" s="86">
        <v>56433981.189999901</v>
      </c>
      <c r="H205" s="86">
        <v>56867851.639999896</v>
      </c>
      <c r="I205" s="86">
        <v>56876812.130000003</v>
      </c>
      <c r="J205" s="86">
        <v>56984568.179999903</v>
      </c>
      <c r="K205" s="86">
        <v>57254150.439999901</v>
      </c>
      <c r="L205" s="86">
        <v>57230416.649999999</v>
      </c>
      <c r="M205" s="86">
        <v>57344115.879999898</v>
      </c>
      <c r="N205" s="86">
        <v>57731510.769999899</v>
      </c>
      <c r="P205" s="99"/>
    </row>
    <row r="206" spans="1:16" x14ac:dyDescent="0.2">
      <c r="A206" s="88" t="s">
        <v>1466</v>
      </c>
      <c r="B206" s="89">
        <v>857683145.92999995</v>
      </c>
      <c r="C206" s="89">
        <v>851761572.27999997</v>
      </c>
      <c r="D206" s="89">
        <v>852106978.83000004</v>
      </c>
      <c r="E206" s="89">
        <v>850535222.19999897</v>
      </c>
      <c r="F206" s="89">
        <v>845165911.34000003</v>
      </c>
      <c r="G206" s="89">
        <v>845581219.86000001</v>
      </c>
      <c r="H206" s="89">
        <v>843948629.11000001</v>
      </c>
      <c r="I206" s="89">
        <v>847716200.60000002</v>
      </c>
      <c r="J206" s="89">
        <v>845517840.95999897</v>
      </c>
      <c r="K206" s="89">
        <v>828013410.15999997</v>
      </c>
      <c r="L206" s="89">
        <v>823216886.51999998</v>
      </c>
      <c r="M206" s="89">
        <v>824229742.25999999</v>
      </c>
      <c r="N206" s="89">
        <v>851374258.669999</v>
      </c>
      <c r="O206" s="98">
        <f t="shared" ref="O206" si="16">AVERAGE(B206:N206)</f>
        <v>843603924.51692271</v>
      </c>
      <c r="P206" s="99" t="str">
        <f>MID($A206,10,3)</f>
        <v>128</v>
      </c>
    </row>
    <row r="207" spans="1:16" x14ac:dyDescent="0.2">
      <c r="A207" s="87" t="s">
        <v>1467</v>
      </c>
      <c r="P207" s="99"/>
    </row>
    <row r="208" spans="1:16" x14ac:dyDescent="0.2">
      <c r="A208" s="85" t="s">
        <v>1468</v>
      </c>
      <c r="P208" s="99"/>
    </row>
    <row r="209" spans="1:16" x14ac:dyDescent="0.2">
      <c r="A209" s="87" t="s">
        <v>1469</v>
      </c>
      <c r="B209" s="86">
        <v>-3753716.13</v>
      </c>
      <c r="C209" s="86">
        <v>-2987297.33</v>
      </c>
      <c r="D209" s="86">
        <v>-1163719.27</v>
      </c>
      <c r="E209" s="86">
        <v>-1208587.27</v>
      </c>
      <c r="F209" s="86">
        <v>-2031526.35</v>
      </c>
      <c r="G209" s="86">
        <v>-2017973.49</v>
      </c>
      <c r="H209" s="86">
        <v>-664330.13</v>
      </c>
      <c r="I209" s="86">
        <v>-1051104.3700000001</v>
      </c>
      <c r="J209" s="86">
        <v>-2542501.85</v>
      </c>
      <c r="K209" s="86">
        <v>-840609.68</v>
      </c>
      <c r="L209" s="86">
        <v>-1197900.46</v>
      </c>
      <c r="M209" s="86">
        <v>-110657179.04000001</v>
      </c>
      <c r="N209" s="86">
        <v>-6132295.3200000003</v>
      </c>
      <c r="P209" s="99"/>
    </row>
    <row r="210" spans="1:16" x14ac:dyDescent="0.2">
      <c r="A210" s="87" t="s">
        <v>1470</v>
      </c>
      <c r="B210" s="86">
        <v>28949250.100000001</v>
      </c>
      <c r="C210" s="86">
        <v>14919605.02</v>
      </c>
      <c r="D210" s="86">
        <v>6635587.4800000004</v>
      </c>
      <c r="E210" s="86">
        <v>0</v>
      </c>
      <c r="F210" s="86">
        <v>5758843.3499999996</v>
      </c>
      <c r="G210" s="86">
        <v>20568527.75</v>
      </c>
      <c r="H210" s="86">
        <v>0</v>
      </c>
      <c r="I210" s="86">
        <v>10694222.050000001</v>
      </c>
      <c r="J210" s="86">
        <v>21167276.260000002</v>
      </c>
      <c r="K210" s="86">
        <v>34481142.780000001</v>
      </c>
      <c r="L210" s="86">
        <v>20430762.559999999</v>
      </c>
      <c r="M210" s="86">
        <v>138005411.13</v>
      </c>
      <c r="N210" s="86">
        <v>23679454.850000001</v>
      </c>
      <c r="P210" s="99"/>
    </row>
    <row r="211" spans="1:16" x14ac:dyDescent="0.2">
      <c r="A211" s="87" t="s">
        <v>1471</v>
      </c>
      <c r="B211" s="86">
        <v>4177313.79</v>
      </c>
      <c r="C211" s="86">
        <v>6098139.2400000002</v>
      </c>
      <c r="D211" s="86">
        <v>6047561.0999999996</v>
      </c>
      <c r="E211" s="86">
        <v>6487120.9800000004</v>
      </c>
      <c r="F211" s="86">
        <v>4698856.24</v>
      </c>
      <c r="G211" s="86">
        <v>6039817.6600000001</v>
      </c>
      <c r="H211" s="86">
        <v>4153976.23999999</v>
      </c>
      <c r="I211" s="86">
        <v>6537610.9000000004</v>
      </c>
      <c r="J211" s="86">
        <v>4307221.95</v>
      </c>
      <c r="K211" s="86">
        <v>8575923.5899999999</v>
      </c>
      <c r="L211" s="86">
        <v>1351147.18</v>
      </c>
      <c r="M211" s="86">
        <v>9189877.5199999996</v>
      </c>
      <c r="N211" s="86">
        <v>12798434.67</v>
      </c>
      <c r="P211" s="99"/>
    </row>
    <row r="212" spans="1:16" x14ac:dyDescent="0.2">
      <c r="A212" s="87" t="s">
        <v>1472</v>
      </c>
      <c r="B212" s="86">
        <v>6585741.3600000003</v>
      </c>
      <c r="C212" s="86">
        <v>3351268.42</v>
      </c>
      <c r="D212" s="86">
        <v>4110670.4099999899</v>
      </c>
      <c r="E212" s="86">
        <v>4713376.12</v>
      </c>
      <c r="F212" s="86">
        <v>5179285.9000000004</v>
      </c>
      <c r="G212" s="86">
        <v>9978524.9100000001</v>
      </c>
      <c r="H212" s="86">
        <v>6258045.0300000003</v>
      </c>
      <c r="I212" s="86">
        <v>6905811.3099999996</v>
      </c>
      <c r="J212" s="86">
        <v>4416584.45</v>
      </c>
      <c r="K212" s="86">
        <v>7075171.4199999999</v>
      </c>
      <c r="L212" s="86">
        <v>5223159.2300000004</v>
      </c>
      <c r="M212" s="86">
        <v>63242.27</v>
      </c>
      <c r="N212" s="86">
        <v>63242.27</v>
      </c>
      <c r="P212" s="99"/>
    </row>
    <row r="213" spans="1:16" x14ac:dyDescent="0.2">
      <c r="A213" s="87" t="s">
        <v>1473</v>
      </c>
      <c r="B213" s="86">
        <v>47211.38</v>
      </c>
      <c r="C213" s="86">
        <v>38257.15</v>
      </c>
      <c r="D213" s="86">
        <v>33254.71</v>
      </c>
      <c r="E213" s="86">
        <v>35006.550000000003</v>
      </c>
      <c r="F213" s="86">
        <v>30041.33</v>
      </c>
      <c r="G213" s="86">
        <v>34791.69</v>
      </c>
      <c r="H213" s="86">
        <v>42393.85</v>
      </c>
      <c r="I213" s="86">
        <v>19852.66</v>
      </c>
      <c r="J213" s="86">
        <v>22251.95</v>
      </c>
      <c r="K213" s="86">
        <v>33485.31</v>
      </c>
      <c r="L213" s="86">
        <v>21871.599999999999</v>
      </c>
      <c r="M213" s="86">
        <v>42478.29</v>
      </c>
      <c r="N213" s="86">
        <v>42478.29</v>
      </c>
      <c r="P213" s="99"/>
    </row>
    <row r="214" spans="1:16" x14ac:dyDescent="0.2">
      <c r="A214" s="87" t="s">
        <v>1474</v>
      </c>
      <c r="B214" s="86">
        <v>0</v>
      </c>
      <c r="C214" s="86">
        <v>0</v>
      </c>
      <c r="D214" s="86">
        <v>0</v>
      </c>
      <c r="E214" s="86">
        <v>0</v>
      </c>
      <c r="F214" s="86">
        <v>0</v>
      </c>
      <c r="G214" s="86">
        <v>0</v>
      </c>
      <c r="H214" s="86">
        <v>0</v>
      </c>
      <c r="I214" s="86">
        <v>0</v>
      </c>
      <c r="J214" s="86">
        <v>0</v>
      </c>
      <c r="K214" s="86">
        <v>0</v>
      </c>
      <c r="L214" s="86">
        <v>0</v>
      </c>
      <c r="M214" s="86">
        <v>0</v>
      </c>
      <c r="N214" s="86">
        <v>0</v>
      </c>
      <c r="P214" s="99"/>
    </row>
    <row r="215" spans="1:16" x14ac:dyDescent="0.2">
      <c r="A215" s="87" t="s">
        <v>1475</v>
      </c>
      <c r="B215" s="86">
        <v>-1921041.38</v>
      </c>
      <c r="C215" s="86">
        <v>-3089115.07</v>
      </c>
      <c r="D215" s="86">
        <v>-2108687.64</v>
      </c>
      <c r="E215" s="86">
        <v>-2348419.29</v>
      </c>
      <c r="F215" s="86">
        <v>-2274097.59</v>
      </c>
      <c r="G215" s="86">
        <v>-2440933.63</v>
      </c>
      <c r="H215" s="86">
        <v>-2256127.02</v>
      </c>
      <c r="I215" s="86">
        <v>-2983315.92</v>
      </c>
      <c r="J215" s="86">
        <v>-2574029.16</v>
      </c>
      <c r="K215" s="86">
        <v>-2713499.48</v>
      </c>
      <c r="L215" s="86">
        <v>-3544774.56</v>
      </c>
      <c r="M215" s="86">
        <v>-2415361.29</v>
      </c>
      <c r="N215" s="86">
        <v>-2175905.73</v>
      </c>
      <c r="P215" s="99"/>
    </row>
    <row r="216" spans="1:16" x14ac:dyDescent="0.2">
      <c r="A216" s="87" t="s">
        <v>1476</v>
      </c>
      <c r="B216" s="86">
        <v>13307850.25</v>
      </c>
      <c r="C216" s="86">
        <v>14957689.039999999</v>
      </c>
      <c r="D216" s="86">
        <v>14090509.6</v>
      </c>
      <c r="E216" s="86">
        <v>13155679.029999999</v>
      </c>
      <c r="F216" s="86">
        <v>14418272.26</v>
      </c>
      <c r="G216" s="86">
        <v>14646377.51</v>
      </c>
      <c r="H216" s="86">
        <v>6331539.0999999996</v>
      </c>
      <c r="I216" s="86">
        <v>8694934.2300000004</v>
      </c>
      <c r="J216" s="86">
        <v>9079958.1699999999</v>
      </c>
      <c r="K216" s="86">
        <v>8917419.8300000001</v>
      </c>
      <c r="L216" s="86">
        <v>6087254.21</v>
      </c>
      <c r="M216" s="86">
        <v>-9302628.6400000006</v>
      </c>
      <c r="N216" s="86">
        <v>2664851.48</v>
      </c>
      <c r="P216" s="99"/>
    </row>
    <row r="217" spans="1:16" x14ac:dyDescent="0.2">
      <c r="A217" s="87" t="s">
        <v>1477</v>
      </c>
      <c r="B217" s="86">
        <v>0</v>
      </c>
      <c r="C217" s="86">
        <v>0</v>
      </c>
      <c r="D217" s="86">
        <v>0</v>
      </c>
      <c r="E217" s="86">
        <v>0</v>
      </c>
      <c r="F217" s="86">
        <v>0</v>
      </c>
      <c r="G217" s="86">
        <v>0</v>
      </c>
      <c r="H217" s="86">
        <v>0</v>
      </c>
      <c r="I217" s="86">
        <v>0</v>
      </c>
      <c r="J217" s="86">
        <v>0</v>
      </c>
      <c r="K217" s="86">
        <v>0</v>
      </c>
      <c r="L217" s="86">
        <v>0</v>
      </c>
      <c r="M217" s="86">
        <v>0</v>
      </c>
      <c r="N217" s="86">
        <v>0</v>
      </c>
      <c r="P217" s="99"/>
    </row>
    <row r="218" spans="1:16" x14ac:dyDescent="0.2">
      <c r="A218" s="87" t="s">
        <v>1478</v>
      </c>
      <c r="B218" s="86">
        <v>0</v>
      </c>
      <c r="C218" s="86">
        <v>0</v>
      </c>
      <c r="D218" s="86">
        <v>0</v>
      </c>
      <c r="E218" s="86">
        <v>0</v>
      </c>
      <c r="F218" s="86">
        <v>0</v>
      </c>
      <c r="G218" s="86">
        <v>0</v>
      </c>
      <c r="H218" s="86">
        <v>0</v>
      </c>
      <c r="I218" s="86">
        <v>0</v>
      </c>
      <c r="J218" s="86">
        <v>0</v>
      </c>
      <c r="K218" s="86">
        <v>0</v>
      </c>
      <c r="L218" s="86">
        <v>0</v>
      </c>
      <c r="M218" s="86">
        <v>0</v>
      </c>
      <c r="N218" s="86">
        <v>0</v>
      </c>
      <c r="P218" s="99"/>
    </row>
    <row r="219" spans="1:16" x14ac:dyDescent="0.2">
      <c r="A219" s="87" t="s">
        <v>1479</v>
      </c>
      <c r="B219" s="86">
        <v>0</v>
      </c>
      <c r="C219" s="86">
        <v>0</v>
      </c>
      <c r="D219" s="86">
        <v>0</v>
      </c>
      <c r="E219" s="86">
        <v>0</v>
      </c>
      <c r="F219" s="86">
        <v>0</v>
      </c>
      <c r="G219" s="86">
        <v>0</v>
      </c>
      <c r="H219" s="86">
        <v>0</v>
      </c>
      <c r="I219" s="86">
        <v>0</v>
      </c>
      <c r="J219" s="86">
        <v>0</v>
      </c>
      <c r="K219" s="86">
        <v>0</v>
      </c>
      <c r="L219" s="86">
        <v>0</v>
      </c>
      <c r="M219" s="86">
        <v>0</v>
      </c>
      <c r="N219" s="86">
        <v>0</v>
      </c>
      <c r="P219" s="99"/>
    </row>
    <row r="220" spans="1:16" x14ac:dyDescent="0.2">
      <c r="A220" s="87" t="s">
        <v>1480</v>
      </c>
      <c r="B220" s="86">
        <v>-36582342.839999899</v>
      </c>
      <c r="C220" s="86">
        <v>-23800881.66</v>
      </c>
      <c r="D220" s="86">
        <v>-17453690.169999901</v>
      </c>
      <c r="E220" s="86">
        <v>932039.05</v>
      </c>
      <c r="F220" s="86">
        <v>-15871491.67</v>
      </c>
      <c r="G220" s="86">
        <v>-30754998.140000001</v>
      </c>
      <c r="H220" s="86">
        <v>8581207.4299999904</v>
      </c>
      <c r="I220" s="86">
        <v>-15354735.99</v>
      </c>
      <c r="J220" s="86">
        <v>-25130703.420000002</v>
      </c>
      <c r="K220" s="86">
        <v>-15039664.25</v>
      </c>
      <c r="L220" s="86">
        <v>-21775341.75</v>
      </c>
      <c r="M220" s="86">
        <v>-15630242.16</v>
      </c>
      <c r="N220" s="86">
        <v>-19678847.129999999</v>
      </c>
      <c r="P220" s="99"/>
    </row>
    <row r="221" spans="1:16" x14ac:dyDescent="0.2">
      <c r="A221" s="87" t="s">
        <v>1481</v>
      </c>
      <c r="B221" s="86">
        <v>0</v>
      </c>
      <c r="C221" s="86">
        <v>0</v>
      </c>
      <c r="D221" s="86">
        <v>0</v>
      </c>
      <c r="E221" s="86">
        <v>0</v>
      </c>
      <c r="F221" s="86">
        <v>0</v>
      </c>
      <c r="G221" s="86">
        <v>0</v>
      </c>
      <c r="H221" s="86">
        <v>0</v>
      </c>
      <c r="I221" s="86">
        <v>0</v>
      </c>
      <c r="J221" s="86">
        <v>0</v>
      </c>
      <c r="K221" s="86">
        <v>0</v>
      </c>
      <c r="L221" s="86">
        <v>0</v>
      </c>
      <c r="M221" s="86">
        <v>0</v>
      </c>
      <c r="N221" s="86">
        <v>0</v>
      </c>
      <c r="P221" s="99"/>
    </row>
    <row r="222" spans="1:16" x14ac:dyDescent="0.2">
      <c r="A222" s="87" t="s">
        <v>1482</v>
      </c>
      <c r="B222" s="86">
        <v>0</v>
      </c>
      <c r="C222" s="86">
        <v>0</v>
      </c>
      <c r="D222" s="86">
        <v>0</v>
      </c>
      <c r="E222" s="86">
        <v>0</v>
      </c>
      <c r="F222" s="86">
        <v>0</v>
      </c>
      <c r="G222" s="86">
        <v>0</v>
      </c>
      <c r="H222" s="86">
        <v>0</v>
      </c>
      <c r="I222" s="86">
        <v>0</v>
      </c>
      <c r="J222" s="86">
        <v>0</v>
      </c>
      <c r="K222" s="86">
        <v>0</v>
      </c>
      <c r="L222" s="86">
        <v>0</v>
      </c>
      <c r="M222" s="86">
        <v>0</v>
      </c>
      <c r="N222" s="86">
        <v>0</v>
      </c>
      <c r="P222" s="99"/>
    </row>
    <row r="223" spans="1:16" x14ac:dyDescent="0.2">
      <c r="A223" s="87" t="s">
        <v>1483</v>
      </c>
      <c r="B223" s="86">
        <v>0</v>
      </c>
      <c r="C223" s="86">
        <v>0</v>
      </c>
      <c r="D223" s="86">
        <v>0</v>
      </c>
      <c r="E223" s="86">
        <v>0</v>
      </c>
      <c r="F223" s="86">
        <v>0</v>
      </c>
      <c r="G223" s="86">
        <v>0</v>
      </c>
      <c r="H223" s="86">
        <v>0</v>
      </c>
      <c r="I223" s="86">
        <v>0</v>
      </c>
      <c r="J223" s="86">
        <v>0</v>
      </c>
      <c r="K223" s="86">
        <v>0</v>
      </c>
      <c r="L223" s="86">
        <v>0</v>
      </c>
      <c r="M223" s="86">
        <v>0</v>
      </c>
      <c r="N223" s="86">
        <v>0</v>
      </c>
      <c r="P223" s="99"/>
    </row>
    <row r="224" spans="1:16" x14ac:dyDescent="0.2">
      <c r="A224" s="87" t="s">
        <v>1484</v>
      </c>
      <c r="B224" s="86">
        <v>0</v>
      </c>
      <c r="C224" s="86">
        <v>0</v>
      </c>
      <c r="D224" s="86">
        <v>0</v>
      </c>
      <c r="E224" s="86">
        <v>0</v>
      </c>
      <c r="F224" s="86">
        <v>0</v>
      </c>
      <c r="G224" s="86">
        <v>0</v>
      </c>
      <c r="H224" s="86">
        <v>0</v>
      </c>
      <c r="I224" s="86">
        <v>0</v>
      </c>
      <c r="J224" s="86">
        <v>0</v>
      </c>
      <c r="K224" s="86">
        <v>0</v>
      </c>
      <c r="L224" s="86">
        <v>0</v>
      </c>
      <c r="M224" s="86">
        <v>17954404.25</v>
      </c>
      <c r="N224" s="86">
        <v>12451112.27</v>
      </c>
      <c r="P224" s="99"/>
    </row>
    <row r="225" spans="1:16" x14ac:dyDescent="0.2">
      <c r="A225" s="87" t="s">
        <v>1485</v>
      </c>
      <c r="B225" s="86">
        <v>0</v>
      </c>
      <c r="C225" s="86">
        <v>0</v>
      </c>
      <c r="D225" s="86">
        <v>0</v>
      </c>
      <c r="E225" s="86">
        <v>0</v>
      </c>
      <c r="F225" s="86">
        <v>0</v>
      </c>
      <c r="G225" s="86">
        <v>0</v>
      </c>
      <c r="H225" s="86">
        <v>0</v>
      </c>
      <c r="I225" s="86">
        <v>0</v>
      </c>
      <c r="J225" s="86">
        <v>0</v>
      </c>
      <c r="K225" s="86">
        <v>0</v>
      </c>
      <c r="L225" s="86">
        <v>0</v>
      </c>
      <c r="M225" s="86">
        <v>-495081.11</v>
      </c>
      <c r="N225" s="86">
        <v>-720961.25</v>
      </c>
      <c r="P225" s="99"/>
    </row>
    <row r="226" spans="1:16" x14ac:dyDescent="0.2">
      <c r="A226" s="88" t="s">
        <v>1486</v>
      </c>
      <c r="B226" s="89">
        <v>10810266.529999999</v>
      </c>
      <c r="C226" s="89">
        <v>9487664.8099999893</v>
      </c>
      <c r="D226" s="89">
        <v>10191486.2199999</v>
      </c>
      <c r="E226" s="89">
        <v>21766215.169999901</v>
      </c>
      <c r="F226" s="89">
        <v>9908183.4699999895</v>
      </c>
      <c r="G226" s="89">
        <v>16054134.259999899</v>
      </c>
      <c r="H226" s="89">
        <v>22446704.5</v>
      </c>
      <c r="I226" s="89">
        <v>13463274.869999999</v>
      </c>
      <c r="J226" s="89">
        <v>8746058.3499999903</v>
      </c>
      <c r="K226" s="89">
        <v>40489369.519999899</v>
      </c>
      <c r="L226" s="89">
        <v>6596178.0099999905</v>
      </c>
      <c r="M226" s="89">
        <v>26754921.219999898</v>
      </c>
      <c r="N226" s="89">
        <v>22991564.399999902</v>
      </c>
      <c r="O226" s="98">
        <f t="shared" ref="O226" si="17">AVERAGE(B226:N226)</f>
        <v>16900463.179230724</v>
      </c>
      <c r="P226" s="99" t="str">
        <f>MID($A226,10,3)</f>
        <v>131</v>
      </c>
    </row>
    <row r="227" spans="1:16" x14ac:dyDescent="0.2">
      <c r="A227" s="87" t="s">
        <v>1487</v>
      </c>
      <c r="P227" s="99"/>
    </row>
    <row r="228" spans="1:16" x14ac:dyDescent="0.2">
      <c r="A228" s="85" t="s">
        <v>1488</v>
      </c>
      <c r="P228" s="99"/>
    </row>
    <row r="229" spans="1:16" x14ac:dyDescent="0.2">
      <c r="A229" s="87" t="s">
        <v>1489</v>
      </c>
      <c r="B229" s="86">
        <v>0</v>
      </c>
      <c r="C229" s="86">
        <v>0</v>
      </c>
      <c r="D229" s="86">
        <v>0</v>
      </c>
      <c r="E229" s="86">
        <v>0</v>
      </c>
      <c r="F229" s="86">
        <v>0</v>
      </c>
      <c r="G229" s="86">
        <v>0</v>
      </c>
      <c r="H229" s="86">
        <v>0</v>
      </c>
      <c r="I229" s="86">
        <v>0</v>
      </c>
      <c r="J229" s="86">
        <v>0</v>
      </c>
      <c r="K229" s="86">
        <v>0</v>
      </c>
      <c r="L229" s="86">
        <v>0</v>
      </c>
      <c r="M229" s="86">
        <v>0</v>
      </c>
      <c r="N229" s="86">
        <v>0</v>
      </c>
      <c r="P229" s="99"/>
    </row>
    <row r="230" spans="1:16" x14ac:dyDescent="0.2">
      <c r="A230" s="88" t="s">
        <v>1490</v>
      </c>
      <c r="B230" s="89">
        <v>0</v>
      </c>
      <c r="C230" s="89">
        <v>0</v>
      </c>
      <c r="D230" s="89">
        <v>0</v>
      </c>
      <c r="E230" s="89">
        <v>0</v>
      </c>
      <c r="F230" s="89">
        <v>0</v>
      </c>
      <c r="G230" s="89">
        <v>0</v>
      </c>
      <c r="H230" s="89">
        <v>0</v>
      </c>
      <c r="I230" s="89">
        <v>0</v>
      </c>
      <c r="J230" s="89">
        <v>0</v>
      </c>
      <c r="K230" s="89">
        <v>0</v>
      </c>
      <c r="L230" s="89">
        <v>0</v>
      </c>
      <c r="M230" s="89">
        <v>0</v>
      </c>
      <c r="N230" s="89">
        <v>0</v>
      </c>
      <c r="O230" s="97">
        <f t="shared" ref="O230" si="18">AVERAGE(B230:N230)</f>
        <v>0</v>
      </c>
      <c r="P230" s="99" t="str">
        <f>MID($A230,10,3)</f>
        <v>134</v>
      </c>
    </row>
    <row r="231" spans="1:16" x14ac:dyDescent="0.2">
      <c r="A231" s="87" t="s">
        <v>1491</v>
      </c>
      <c r="P231" s="99"/>
    </row>
    <row r="232" spans="1:16" x14ac:dyDescent="0.2">
      <c r="A232" s="85" t="s">
        <v>1492</v>
      </c>
      <c r="P232" s="99"/>
    </row>
    <row r="233" spans="1:16" x14ac:dyDescent="0.2">
      <c r="A233" s="87" t="s">
        <v>1493</v>
      </c>
      <c r="B233" s="86">
        <v>0</v>
      </c>
      <c r="C233" s="86">
        <v>0</v>
      </c>
      <c r="D233" s="86">
        <v>0</v>
      </c>
      <c r="E233" s="86">
        <v>0</v>
      </c>
      <c r="F233" s="86">
        <v>0</v>
      </c>
      <c r="G233" s="86">
        <v>0</v>
      </c>
      <c r="H233" s="86">
        <v>0</v>
      </c>
      <c r="I233" s="86">
        <v>0</v>
      </c>
      <c r="J233" s="86">
        <v>0</v>
      </c>
      <c r="K233" s="86">
        <v>0</v>
      </c>
      <c r="L233" s="86">
        <v>0</v>
      </c>
      <c r="M233" s="86">
        <v>0</v>
      </c>
      <c r="N233" s="86">
        <v>0</v>
      </c>
      <c r="P233" s="99"/>
    </row>
    <row r="234" spans="1:16" x14ac:dyDescent="0.2">
      <c r="A234" s="88" t="s">
        <v>1494</v>
      </c>
      <c r="B234" s="89">
        <v>0</v>
      </c>
      <c r="C234" s="89">
        <v>0</v>
      </c>
      <c r="D234" s="89">
        <v>0</v>
      </c>
      <c r="E234" s="89">
        <v>0</v>
      </c>
      <c r="F234" s="89">
        <v>0</v>
      </c>
      <c r="G234" s="89">
        <v>0</v>
      </c>
      <c r="H234" s="89">
        <v>0</v>
      </c>
      <c r="I234" s="89">
        <v>0</v>
      </c>
      <c r="J234" s="89">
        <v>0</v>
      </c>
      <c r="K234" s="89">
        <v>0</v>
      </c>
      <c r="L234" s="89">
        <v>0</v>
      </c>
      <c r="M234" s="89">
        <v>0</v>
      </c>
      <c r="N234" s="89">
        <v>0</v>
      </c>
      <c r="O234" s="97">
        <f t="shared" ref="O234" si="19">AVERAGE(B234:N234)</f>
        <v>0</v>
      </c>
      <c r="P234" s="99" t="str">
        <f>MID($A234,10,3)</f>
        <v>136</v>
      </c>
    </row>
    <row r="235" spans="1:16" x14ac:dyDescent="0.2">
      <c r="A235" s="87" t="s">
        <v>1495</v>
      </c>
      <c r="P235" s="99"/>
    </row>
    <row r="236" spans="1:16" x14ac:dyDescent="0.2">
      <c r="A236" s="85" t="s">
        <v>1496</v>
      </c>
      <c r="P236" s="99"/>
    </row>
    <row r="237" spans="1:16" x14ac:dyDescent="0.2">
      <c r="A237" s="87" t="s">
        <v>1497</v>
      </c>
      <c r="B237" s="86">
        <v>0</v>
      </c>
      <c r="C237" s="86">
        <v>0</v>
      </c>
      <c r="D237" s="86">
        <v>0</v>
      </c>
      <c r="E237" s="86">
        <v>0</v>
      </c>
      <c r="F237" s="86">
        <v>0</v>
      </c>
      <c r="G237" s="86">
        <v>0</v>
      </c>
      <c r="H237" s="86">
        <v>0</v>
      </c>
      <c r="I237" s="86">
        <v>0</v>
      </c>
      <c r="J237" s="86">
        <v>0</v>
      </c>
      <c r="K237" s="86">
        <v>0</v>
      </c>
      <c r="L237" s="86">
        <v>0</v>
      </c>
      <c r="M237" s="86">
        <v>0</v>
      </c>
      <c r="N237" s="86">
        <v>0</v>
      </c>
      <c r="P237" s="99"/>
    </row>
    <row r="238" spans="1:16" x14ac:dyDescent="0.2">
      <c r="A238" s="88" t="s">
        <v>1498</v>
      </c>
      <c r="B238" s="89">
        <v>0</v>
      </c>
      <c r="C238" s="89">
        <v>0</v>
      </c>
      <c r="D238" s="89">
        <v>0</v>
      </c>
      <c r="E238" s="89">
        <v>0</v>
      </c>
      <c r="F238" s="89">
        <v>0</v>
      </c>
      <c r="G238" s="89">
        <v>0</v>
      </c>
      <c r="H238" s="89">
        <v>0</v>
      </c>
      <c r="I238" s="89">
        <v>0</v>
      </c>
      <c r="J238" s="89">
        <v>0</v>
      </c>
      <c r="K238" s="89">
        <v>0</v>
      </c>
      <c r="L238" s="89">
        <v>0</v>
      </c>
      <c r="M238" s="89">
        <v>0</v>
      </c>
      <c r="N238" s="89">
        <v>0</v>
      </c>
      <c r="O238" s="97">
        <f t="shared" ref="O238" si="20">AVERAGE(B238:N238)</f>
        <v>0</v>
      </c>
      <c r="P238" s="99" t="str">
        <f>MID($A238,10,3)</f>
        <v>141</v>
      </c>
    </row>
    <row r="239" spans="1:16" x14ac:dyDescent="0.2">
      <c r="A239" s="87" t="s">
        <v>1499</v>
      </c>
      <c r="P239" s="99"/>
    </row>
    <row r="240" spans="1:16" x14ac:dyDescent="0.2">
      <c r="A240" s="85" t="s">
        <v>1500</v>
      </c>
      <c r="P240" s="99"/>
    </row>
    <row r="241" spans="1:16" x14ac:dyDescent="0.2">
      <c r="A241" s="87" t="s">
        <v>1501</v>
      </c>
      <c r="B241" s="86">
        <v>3746145.5</v>
      </c>
      <c r="C241" s="86">
        <v>3409229.23</v>
      </c>
      <c r="D241" s="86">
        <v>3349223.5</v>
      </c>
      <c r="E241" s="86">
        <v>3249657.08</v>
      </c>
      <c r="F241" s="86">
        <v>3268665.96</v>
      </c>
      <c r="G241" s="86">
        <v>3224898.0599999898</v>
      </c>
      <c r="H241" s="86">
        <v>3327034.96999999</v>
      </c>
      <c r="I241" s="86">
        <v>3480415.61</v>
      </c>
      <c r="J241" s="86">
        <v>3311187.99</v>
      </c>
      <c r="K241" s="86">
        <v>3287665.4</v>
      </c>
      <c r="L241" s="86">
        <v>3452561.1499999901</v>
      </c>
      <c r="M241" s="86">
        <v>3452561.1499999901</v>
      </c>
      <c r="N241" s="86">
        <v>3452561.1499999901</v>
      </c>
      <c r="P241" s="99"/>
    </row>
    <row r="242" spans="1:16" x14ac:dyDescent="0.2">
      <c r="A242" s="87" t="s">
        <v>1502</v>
      </c>
      <c r="B242" s="86">
        <v>2483334.02</v>
      </c>
      <c r="C242" s="86">
        <v>3338011.44</v>
      </c>
      <c r="D242" s="86">
        <v>2633476.84</v>
      </c>
      <c r="E242" s="86">
        <v>1842571.46</v>
      </c>
      <c r="F242" s="86">
        <v>1748013.29</v>
      </c>
      <c r="G242" s="86">
        <v>1748013.29</v>
      </c>
      <c r="H242" s="86">
        <v>1946593.54</v>
      </c>
      <c r="I242" s="86">
        <v>1946593.54</v>
      </c>
      <c r="J242" s="86">
        <v>2287402.46</v>
      </c>
      <c r="K242" s="86">
        <v>2803685.08</v>
      </c>
      <c r="L242" s="86">
        <v>1926714.22</v>
      </c>
      <c r="M242" s="86">
        <v>2252753.79</v>
      </c>
      <c r="N242" s="86">
        <v>2252753.79</v>
      </c>
      <c r="P242" s="99"/>
    </row>
    <row r="243" spans="1:16" x14ac:dyDescent="0.2">
      <c r="A243" s="87" t="s">
        <v>1503</v>
      </c>
      <c r="B243" s="86">
        <v>0</v>
      </c>
      <c r="C243" s="86">
        <v>0</v>
      </c>
      <c r="D243" s="86">
        <v>0</v>
      </c>
      <c r="E243" s="86">
        <v>0</v>
      </c>
      <c r="F243" s="86">
        <v>0</v>
      </c>
      <c r="G243" s="86">
        <v>0</v>
      </c>
      <c r="H243" s="86">
        <v>0</v>
      </c>
      <c r="I243" s="86">
        <v>0</v>
      </c>
      <c r="J243" s="86">
        <v>0</v>
      </c>
      <c r="K243" s="86">
        <v>0</v>
      </c>
      <c r="L243" s="86">
        <v>0</v>
      </c>
      <c r="M243" s="86">
        <v>0</v>
      </c>
      <c r="N243" s="86">
        <v>0</v>
      </c>
      <c r="P243" s="99"/>
    </row>
    <row r="244" spans="1:16" x14ac:dyDescent="0.2">
      <c r="A244" s="87" t="s">
        <v>1504</v>
      </c>
      <c r="B244" s="86">
        <v>0</v>
      </c>
      <c r="C244" s="86">
        <v>0</v>
      </c>
      <c r="D244" s="86">
        <v>0</v>
      </c>
      <c r="E244" s="86">
        <v>0</v>
      </c>
      <c r="F244" s="86">
        <v>0</v>
      </c>
      <c r="G244" s="86">
        <v>0</v>
      </c>
      <c r="H244" s="86">
        <v>0</v>
      </c>
      <c r="I244" s="86">
        <v>0</v>
      </c>
      <c r="J244" s="86">
        <v>0</v>
      </c>
      <c r="K244" s="86">
        <v>0</v>
      </c>
      <c r="L244" s="86">
        <v>0</v>
      </c>
      <c r="M244" s="86">
        <v>0</v>
      </c>
      <c r="N244" s="86">
        <v>0</v>
      </c>
      <c r="P244" s="99"/>
    </row>
    <row r="245" spans="1:16" x14ac:dyDescent="0.2">
      <c r="A245" s="87" t="s">
        <v>1505</v>
      </c>
      <c r="B245" s="86">
        <v>11075704.699999999</v>
      </c>
      <c r="C245" s="86">
        <v>10632885.699999999</v>
      </c>
      <c r="D245" s="86">
        <v>12146285.73</v>
      </c>
      <c r="E245" s="86">
        <v>9364435.8599999994</v>
      </c>
      <c r="F245" s="86">
        <v>9758127.4700000007</v>
      </c>
      <c r="G245" s="86">
        <v>6798020.4199999999</v>
      </c>
      <c r="H245" s="86">
        <v>18179726.199999999</v>
      </c>
      <c r="I245" s="86">
        <v>27445329.079999998</v>
      </c>
      <c r="J245" s="86">
        <v>13037771.76</v>
      </c>
      <c r="K245" s="86">
        <v>12454603.939999999</v>
      </c>
      <c r="L245" s="86">
        <v>11552324.58</v>
      </c>
      <c r="M245" s="86">
        <v>7442148.9900000002</v>
      </c>
      <c r="N245" s="86">
        <v>13326002.369999999</v>
      </c>
      <c r="P245" s="99"/>
    </row>
    <row r="246" spans="1:16" x14ac:dyDescent="0.2">
      <c r="A246" s="87" t="s">
        <v>1506</v>
      </c>
      <c r="B246" s="86">
        <v>296692.94</v>
      </c>
      <c r="C246" s="86">
        <v>292159.06</v>
      </c>
      <c r="D246" s="86">
        <v>432593.17</v>
      </c>
      <c r="E246" s="86">
        <v>397318.02</v>
      </c>
      <c r="F246" s="86">
        <v>533448.43000000005</v>
      </c>
      <c r="G246" s="86">
        <v>374161.61</v>
      </c>
      <c r="H246" s="86">
        <v>373621.36</v>
      </c>
      <c r="I246" s="86">
        <v>417601.62</v>
      </c>
      <c r="J246" s="86">
        <v>412318.64</v>
      </c>
      <c r="K246" s="86">
        <v>400711.45</v>
      </c>
      <c r="L246" s="86">
        <v>576185.98</v>
      </c>
      <c r="M246" s="86">
        <v>775921.67</v>
      </c>
      <c r="N246" s="86">
        <v>974191.05</v>
      </c>
      <c r="P246" s="99"/>
    </row>
    <row r="247" spans="1:16" x14ac:dyDescent="0.2">
      <c r="A247" s="87" t="s">
        <v>1507</v>
      </c>
      <c r="B247" s="86">
        <v>0</v>
      </c>
      <c r="C247" s="86">
        <v>0</v>
      </c>
      <c r="D247" s="86">
        <v>0</v>
      </c>
      <c r="E247" s="86">
        <v>0</v>
      </c>
      <c r="F247" s="86">
        <v>0</v>
      </c>
      <c r="G247" s="86">
        <v>0</v>
      </c>
      <c r="H247" s="86">
        <v>0</v>
      </c>
      <c r="I247" s="86">
        <v>0</v>
      </c>
      <c r="J247" s="86">
        <v>0</v>
      </c>
      <c r="K247" s="86">
        <v>0</v>
      </c>
      <c r="L247" s="86">
        <v>0</v>
      </c>
      <c r="M247" s="86">
        <v>0</v>
      </c>
      <c r="N247" s="86">
        <v>0</v>
      </c>
      <c r="P247" s="99"/>
    </row>
    <row r="248" spans="1:16" x14ac:dyDescent="0.2">
      <c r="A248" s="87" t="s">
        <v>1508</v>
      </c>
      <c r="B248" s="86">
        <v>301299419.25</v>
      </c>
      <c r="C248" s="86">
        <v>303371268.73000002</v>
      </c>
      <c r="D248" s="86">
        <v>293381690.109999</v>
      </c>
      <c r="E248" s="86">
        <v>253751077.12</v>
      </c>
      <c r="F248" s="86">
        <v>272662845.81999999</v>
      </c>
      <c r="G248" s="86">
        <v>302428699.83999997</v>
      </c>
      <c r="H248" s="86">
        <v>327850217.81999999</v>
      </c>
      <c r="I248" s="86">
        <v>339509354.88</v>
      </c>
      <c r="J248" s="86">
        <v>311698649.91000003</v>
      </c>
      <c r="K248" s="86">
        <v>338264944.93999898</v>
      </c>
      <c r="L248" s="86">
        <v>373057846.20999998</v>
      </c>
      <c r="M248" s="86">
        <v>324072418.25999999</v>
      </c>
      <c r="N248" s="86">
        <v>388016547.14999998</v>
      </c>
      <c r="P248" s="99"/>
    </row>
    <row r="249" spans="1:16" x14ac:dyDescent="0.2">
      <c r="A249" s="87" t="s">
        <v>1509</v>
      </c>
      <c r="B249" s="86">
        <v>0</v>
      </c>
      <c r="C249" s="86">
        <v>0</v>
      </c>
      <c r="D249" s="86">
        <v>0</v>
      </c>
      <c r="E249" s="86">
        <v>0</v>
      </c>
      <c r="F249" s="86">
        <v>0</v>
      </c>
      <c r="G249" s="86">
        <v>0</v>
      </c>
      <c r="H249" s="86">
        <v>0</v>
      </c>
      <c r="I249" s="86">
        <v>0</v>
      </c>
      <c r="J249" s="86">
        <v>0</v>
      </c>
      <c r="K249" s="86">
        <v>0</v>
      </c>
      <c r="L249" s="86">
        <v>0</v>
      </c>
      <c r="M249" s="86">
        <v>0</v>
      </c>
      <c r="N249" s="86">
        <v>0</v>
      </c>
      <c r="P249" s="99"/>
    </row>
    <row r="250" spans="1:16" x14ac:dyDescent="0.2">
      <c r="A250" s="87" t="s">
        <v>1510</v>
      </c>
      <c r="B250" s="86">
        <v>9374235.1099999994</v>
      </c>
      <c r="C250" s="86">
        <v>8417820.4800000004</v>
      </c>
      <c r="D250" s="86">
        <v>8719598.3100000005</v>
      </c>
      <c r="E250" s="86">
        <v>8398430.9600000009</v>
      </c>
      <c r="F250" s="86">
        <v>7939722.9800000004</v>
      </c>
      <c r="G250" s="86">
        <v>7575021.6799999997</v>
      </c>
      <c r="H250" s="86">
        <v>8059248.4199999999</v>
      </c>
      <c r="I250" s="86">
        <v>8861460.8699999992</v>
      </c>
      <c r="J250" s="86">
        <v>9204422.4100000001</v>
      </c>
      <c r="K250" s="86">
        <v>9262499.4600000009</v>
      </c>
      <c r="L250" s="86">
        <v>7710492.0099999998</v>
      </c>
      <c r="M250" s="86">
        <v>7710492.0099999998</v>
      </c>
      <c r="N250" s="86">
        <v>7710492.0099999998</v>
      </c>
      <c r="P250" s="99"/>
    </row>
    <row r="251" spans="1:16" x14ac:dyDescent="0.2">
      <c r="A251" s="87" t="s">
        <v>1511</v>
      </c>
      <c r="B251" s="86">
        <v>0</v>
      </c>
      <c r="C251" s="86">
        <v>0</v>
      </c>
      <c r="D251" s="86">
        <v>0</v>
      </c>
      <c r="E251" s="86">
        <v>0</v>
      </c>
      <c r="F251" s="86">
        <v>0</v>
      </c>
      <c r="G251" s="86">
        <v>0</v>
      </c>
      <c r="H251" s="86">
        <v>0</v>
      </c>
      <c r="I251" s="86">
        <v>0</v>
      </c>
      <c r="J251" s="86">
        <v>0</v>
      </c>
      <c r="K251" s="86">
        <v>0</v>
      </c>
      <c r="L251" s="86">
        <v>0</v>
      </c>
      <c r="M251" s="86">
        <v>-6.09</v>
      </c>
      <c r="N251" s="86">
        <v>-2486.85</v>
      </c>
      <c r="P251" s="99"/>
    </row>
    <row r="252" spans="1:16" x14ac:dyDescent="0.2">
      <c r="A252" s="87" t="s">
        <v>1512</v>
      </c>
      <c r="B252" s="86">
        <v>19984505.399999999</v>
      </c>
      <c r="C252" s="86">
        <v>14867667.42</v>
      </c>
      <c r="D252" s="86">
        <v>10538843.599999901</v>
      </c>
      <c r="E252" s="86">
        <v>8686389.2599999998</v>
      </c>
      <c r="F252" s="86">
        <v>9924823.75</v>
      </c>
      <c r="G252" s="86">
        <v>16093139.85</v>
      </c>
      <c r="H252" s="86">
        <v>18056541.510000002</v>
      </c>
      <c r="I252" s="86">
        <v>20616986.68</v>
      </c>
      <c r="J252" s="86">
        <v>25237479.710000001</v>
      </c>
      <c r="K252" s="86">
        <v>25556602.41</v>
      </c>
      <c r="L252" s="86">
        <v>27150281.510000002</v>
      </c>
      <c r="M252" s="86">
        <v>16097488.8199999</v>
      </c>
      <c r="N252" s="86">
        <v>15959479.220000001</v>
      </c>
      <c r="P252" s="99"/>
    </row>
    <row r="253" spans="1:16" x14ac:dyDescent="0.2">
      <c r="A253" s="87" t="s">
        <v>1513</v>
      </c>
      <c r="B253" s="86">
        <v>594354</v>
      </c>
      <c r="C253" s="86">
        <v>542598.56999999995</v>
      </c>
      <c r="D253" s="86">
        <v>436382.6</v>
      </c>
      <c r="E253" s="86">
        <v>1865306.04</v>
      </c>
      <c r="F253" s="86">
        <v>441401.59999999998</v>
      </c>
      <c r="G253" s="86">
        <v>4189059.84</v>
      </c>
      <c r="H253" s="86">
        <v>635090</v>
      </c>
      <c r="I253" s="86">
        <v>1224410.96</v>
      </c>
      <c r="J253" s="86">
        <v>953587.07</v>
      </c>
      <c r="K253" s="86">
        <v>316792.07</v>
      </c>
      <c r="L253" s="86">
        <v>1361510.32</v>
      </c>
      <c r="M253" s="86">
        <v>2670228.04</v>
      </c>
      <c r="N253" s="86">
        <v>3187359.4</v>
      </c>
      <c r="P253" s="99"/>
    </row>
    <row r="254" spans="1:16" x14ac:dyDescent="0.2">
      <c r="A254" s="87" t="s">
        <v>1514</v>
      </c>
      <c r="B254" s="86">
        <v>14297662.800000001</v>
      </c>
      <c r="C254" s="86">
        <v>15924201.51</v>
      </c>
      <c r="D254" s="86">
        <v>16388268.949999999</v>
      </c>
      <c r="E254" s="86">
        <v>16085432.43</v>
      </c>
      <c r="F254" s="86">
        <v>16265768.550000001</v>
      </c>
      <c r="G254" s="86">
        <v>19662469.059999999</v>
      </c>
      <c r="H254" s="86">
        <v>17050816.890000001</v>
      </c>
      <c r="I254" s="86">
        <v>16408663.199999999</v>
      </c>
      <c r="J254" s="86">
        <v>18242854.309999999</v>
      </c>
      <c r="K254" s="86">
        <v>23275515.809999999</v>
      </c>
      <c r="L254" s="86">
        <v>24422198.02</v>
      </c>
      <c r="M254" s="86">
        <v>25649186.329999998</v>
      </c>
      <c r="N254" s="86">
        <v>22271676.41</v>
      </c>
      <c r="P254" s="99"/>
    </row>
    <row r="255" spans="1:16" x14ac:dyDescent="0.2">
      <c r="A255" s="87" t="s">
        <v>1515</v>
      </c>
      <c r="B255" s="86">
        <v>72769.309999999605</v>
      </c>
      <c r="C255" s="86">
        <v>93876.519999999698</v>
      </c>
      <c r="D255" s="86">
        <v>100617.989999999</v>
      </c>
      <c r="E255" s="86">
        <v>105848.35</v>
      </c>
      <c r="F255" s="86">
        <v>99155.78</v>
      </c>
      <c r="G255" s="86">
        <v>88911.18</v>
      </c>
      <c r="H255" s="86">
        <v>161769.75999999899</v>
      </c>
      <c r="I255" s="86">
        <v>193061.299999999</v>
      </c>
      <c r="J255" s="86">
        <v>85244.679999999702</v>
      </c>
      <c r="K255" s="86">
        <v>24869.230000000101</v>
      </c>
      <c r="L255" s="86">
        <v>86346.629999999001</v>
      </c>
      <c r="M255" s="86">
        <v>109338.609999999</v>
      </c>
      <c r="N255" s="86">
        <v>24292.299999999101</v>
      </c>
      <c r="P255" s="99"/>
    </row>
    <row r="256" spans="1:16" x14ac:dyDescent="0.2">
      <c r="A256" s="87" t="s">
        <v>1516</v>
      </c>
      <c r="B256" s="86">
        <v>4897555.0599999996</v>
      </c>
      <c r="C256" s="86">
        <v>5078363.51</v>
      </c>
      <c r="D256" s="86">
        <v>5142003.93</v>
      </c>
      <c r="E256" s="86">
        <v>4697241.72</v>
      </c>
      <c r="F256" s="86">
        <v>4732194.7300000004</v>
      </c>
      <c r="G256" s="86">
        <v>4954582.9000000004</v>
      </c>
      <c r="H256" s="86">
        <v>4914691.38</v>
      </c>
      <c r="I256" s="86">
        <v>4406326.6100000003</v>
      </c>
      <c r="J256" s="86">
        <v>4659079.9999999898</v>
      </c>
      <c r="K256" s="86">
        <v>4531597.78</v>
      </c>
      <c r="L256" s="86">
        <v>4798312.8999999901</v>
      </c>
      <c r="M256" s="86">
        <v>4618978.2299999902</v>
      </c>
      <c r="N256" s="86">
        <v>4502870.3</v>
      </c>
      <c r="P256" s="99"/>
    </row>
    <row r="257" spans="1:16" x14ac:dyDescent="0.2">
      <c r="A257" s="87" t="s">
        <v>1517</v>
      </c>
      <c r="B257" s="86">
        <v>0</v>
      </c>
      <c r="C257" s="86">
        <v>0</v>
      </c>
      <c r="D257" s="86">
        <v>0</v>
      </c>
      <c r="E257" s="86">
        <v>0</v>
      </c>
      <c r="F257" s="86">
        <v>0</v>
      </c>
      <c r="G257" s="86">
        <v>0</v>
      </c>
      <c r="H257" s="86">
        <v>0</v>
      </c>
      <c r="I257" s="86">
        <v>0</v>
      </c>
      <c r="J257" s="86">
        <v>0</v>
      </c>
      <c r="K257" s="86">
        <v>0</v>
      </c>
      <c r="L257" s="86">
        <v>0</v>
      </c>
      <c r="M257" s="86">
        <v>0</v>
      </c>
      <c r="N257" s="86">
        <v>0</v>
      </c>
      <c r="P257" s="99"/>
    </row>
    <row r="258" spans="1:16" x14ac:dyDescent="0.2">
      <c r="A258" s="87" t="s">
        <v>1518</v>
      </c>
      <c r="B258" s="86">
        <v>0</v>
      </c>
      <c r="C258" s="86">
        <v>0</v>
      </c>
      <c r="D258" s="86">
        <v>0</v>
      </c>
      <c r="E258" s="86">
        <v>0</v>
      </c>
      <c r="F258" s="86">
        <v>0</v>
      </c>
      <c r="G258" s="86">
        <v>0</v>
      </c>
      <c r="H258" s="86">
        <v>0</v>
      </c>
      <c r="I258" s="86">
        <v>0</v>
      </c>
      <c r="J258" s="86">
        <v>0</v>
      </c>
      <c r="K258" s="86">
        <v>0</v>
      </c>
      <c r="L258" s="86">
        <v>0</v>
      </c>
      <c r="M258" s="86">
        <v>0</v>
      </c>
      <c r="N258" s="86">
        <v>0</v>
      </c>
      <c r="P258" s="99"/>
    </row>
    <row r="259" spans="1:16" x14ac:dyDescent="0.2">
      <c r="A259" s="87" t="s">
        <v>1519</v>
      </c>
      <c r="B259" s="86">
        <v>345068.43</v>
      </c>
      <c r="C259" s="86">
        <v>321918.67</v>
      </c>
      <c r="D259" s="86">
        <v>316542.25</v>
      </c>
      <c r="E259" s="86">
        <v>315718.13</v>
      </c>
      <c r="F259" s="86">
        <v>327915.89</v>
      </c>
      <c r="G259" s="86">
        <v>283858.90999999997</v>
      </c>
      <c r="H259" s="86">
        <v>284083.98</v>
      </c>
      <c r="I259" s="86">
        <v>282721.02</v>
      </c>
      <c r="J259" s="86">
        <v>276541.68</v>
      </c>
      <c r="K259" s="86">
        <v>277822.36</v>
      </c>
      <c r="L259" s="86">
        <v>277680.05</v>
      </c>
      <c r="M259" s="86">
        <v>277680.05</v>
      </c>
      <c r="N259" s="86">
        <v>277680.05</v>
      </c>
      <c r="P259" s="99"/>
    </row>
    <row r="260" spans="1:16" x14ac:dyDescent="0.2">
      <c r="A260" s="88" t="s">
        <v>1520</v>
      </c>
      <c r="B260" s="89">
        <v>368467446.51999998</v>
      </c>
      <c r="C260" s="89">
        <v>366290000.83999902</v>
      </c>
      <c r="D260" s="89">
        <v>353585526.98000002</v>
      </c>
      <c r="E260" s="89">
        <v>308759426.43000001</v>
      </c>
      <c r="F260" s="89">
        <v>327702084.24999899</v>
      </c>
      <c r="G260" s="89">
        <v>367420836.63999897</v>
      </c>
      <c r="H260" s="89">
        <v>400839435.82999998</v>
      </c>
      <c r="I260" s="89">
        <v>424792925.37</v>
      </c>
      <c r="J260" s="89">
        <v>389406540.62</v>
      </c>
      <c r="K260" s="89">
        <v>420457309.93000001</v>
      </c>
      <c r="L260" s="89">
        <v>456372453.57999998</v>
      </c>
      <c r="M260" s="89">
        <v>395129189.86000001</v>
      </c>
      <c r="N260" s="89">
        <v>461953418.34999901</v>
      </c>
      <c r="O260" s="98">
        <f t="shared" ref="O260" si="21">AVERAGE(B260:N260)</f>
        <v>387782815.01538432</v>
      </c>
      <c r="P260" s="99" t="str">
        <f>MID($A260,10,3)</f>
        <v>142</v>
      </c>
    </row>
    <row r="261" spans="1:16" x14ac:dyDescent="0.2">
      <c r="A261" s="87" t="s">
        <v>1521</v>
      </c>
      <c r="P261" s="99"/>
    </row>
    <row r="262" spans="1:16" x14ac:dyDescent="0.2">
      <c r="A262" s="85" t="s">
        <v>1522</v>
      </c>
      <c r="P262" s="99"/>
    </row>
    <row r="263" spans="1:16" x14ac:dyDescent="0.2">
      <c r="A263" s="87" t="s">
        <v>1523</v>
      </c>
      <c r="B263" s="86">
        <v>0</v>
      </c>
      <c r="C263" s="86">
        <v>0</v>
      </c>
      <c r="D263" s="86">
        <v>0</v>
      </c>
      <c r="E263" s="86">
        <v>0</v>
      </c>
      <c r="F263" s="86">
        <v>0</v>
      </c>
      <c r="G263" s="86">
        <v>0</v>
      </c>
      <c r="H263" s="86">
        <v>0</v>
      </c>
      <c r="I263" s="86">
        <v>0</v>
      </c>
      <c r="J263" s="86">
        <v>0</v>
      </c>
      <c r="K263" s="86">
        <v>0</v>
      </c>
      <c r="L263" s="86">
        <v>0</v>
      </c>
      <c r="M263" s="86">
        <v>0</v>
      </c>
      <c r="N263" s="86">
        <v>0</v>
      </c>
      <c r="P263" s="99"/>
    </row>
    <row r="264" spans="1:16" x14ac:dyDescent="0.2">
      <c r="A264" s="87" t="s">
        <v>1524</v>
      </c>
      <c r="B264" s="86">
        <v>0</v>
      </c>
      <c r="C264" s="86">
        <v>0</v>
      </c>
      <c r="D264" s="86">
        <v>0</v>
      </c>
      <c r="E264" s="86">
        <v>0</v>
      </c>
      <c r="F264" s="86">
        <v>0</v>
      </c>
      <c r="G264" s="86">
        <v>0</v>
      </c>
      <c r="H264" s="86">
        <v>0</v>
      </c>
      <c r="I264" s="86">
        <v>0</v>
      </c>
      <c r="J264" s="86">
        <v>0</v>
      </c>
      <c r="K264" s="86">
        <v>0</v>
      </c>
      <c r="L264" s="86">
        <v>0</v>
      </c>
      <c r="M264" s="86">
        <v>0</v>
      </c>
      <c r="N264" s="86">
        <v>0</v>
      </c>
      <c r="P264" s="99"/>
    </row>
    <row r="265" spans="1:16" x14ac:dyDescent="0.2">
      <c r="A265" s="87" t="s">
        <v>1525</v>
      </c>
      <c r="B265" s="86">
        <v>2767014.53</v>
      </c>
      <c r="C265" s="86">
        <v>4729210.1499999901</v>
      </c>
      <c r="D265" s="86">
        <v>4589217.9800000004</v>
      </c>
      <c r="E265" s="86">
        <v>3050336.6</v>
      </c>
      <c r="F265" s="86">
        <v>1426293.96</v>
      </c>
      <c r="G265" s="86">
        <v>1313739.25</v>
      </c>
      <c r="H265" s="86">
        <v>1264351.26</v>
      </c>
      <c r="I265" s="86">
        <v>3305319.8</v>
      </c>
      <c r="J265" s="86">
        <v>2912564.77</v>
      </c>
      <c r="K265" s="86">
        <v>1876657.64</v>
      </c>
      <c r="L265" s="86">
        <v>1991462.82</v>
      </c>
      <c r="M265" s="86">
        <v>2137085.1800000002</v>
      </c>
      <c r="N265" s="86">
        <v>3632814.67</v>
      </c>
      <c r="P265" s="99"/>
    </row>
    <row r="266" spans="1:16" x14ac:dyDescent="0.2">
      <c r="A266" s="87" t="s">
        <v>1526</v>
      </c>
      <c r="B266" s="86">
        <v>0</v>
      </c>
      <c r="C266" s="86">
        <v>0</v>
      </c>
      <c r="D266" s="86">
        <v>0</v>
      </c>
      <c r="E266" s="86">
        <v>0</v>
      </c>
      <c r="F266" s="86">
        <v>0</v>
      </c>
      <c r="G266" s="86">
        <v>0</v>
      </c>
      <c r="H266" s="86">
        <v>0</v>
      </c>
      <c r="I266" s="86">
        <v>0</v>
      </c>
      <c r="J266" s="86">
        <v>0</v>
      </c>
      <c r="K266" s="86">
        <v>0</v>
      </c>
      <c r="L266" s="86">
        <v>0</v>
      </c>
      <c r="M266" s="86">
        <v>0</v>
      </c>
      <c r="N266" s="86">
        <v>0</v>
      </c>
      <c r="P266" s="99"/>
    </row>
    <row r="267" spans="1:16" x14ac:dyDescent="0.2">
      <c r="A267" s="87" t="s">
        <v>1527</v>
      </c>
      <c r="B267" s="86">
        <v>0</v>
      </c>
      <c r="C267" s="86">
        <v>0</v>
      </c>
      <c r="D267" s="86">
        <v>0</v>
      </c>
      <c r="E267" s="86">
        <v>0</v>
      </c>
      <c r="F267" s="86">
        <v>0</v>
      </c>
      <c r="G267" s="86">
        <v>0</v>
      </c>
      <c r="H267" s="86">
        <v>0</v>
      </c>
      <c r="I267" s="86">
        <v>0</v>
      </c>
      <c r="J267" s="86">
        <v>0</v>
      </c>
      <c r="K267" s="86">
        <v>0</v>
      </c>
      <c r="L267" s="86">
        <v>0</v>
      </c>
      <c r="M267" s="86">
        <v>0</v>
      </c>
      <c r="N267" s="86">
        <v>0</v>
      </c>
      <c r="P267" s="99"/>
    </row>
    <row r="268" spans="1:16" x14ac:dyDescent="0.2">
      <c r="A268" s="87" t="s">
        <v>1528</v>
      </c>
      <c r="B268" s="86">
        <v>0</v>
      </c>
      <c r="C268" s="86">
        <v>0</v>
      </c>
      <c r="D268" s="86">
        <v>0</v>
      </c>
      <c r="E268" s="86">
        <v>0</v>
      </c>
      <c r="F268" s="86">
        <v>0</v>
      </c>
      <c r="G268" s="86">
        <v>0</v>
      </c>
      <c r="H268" s="86">
        <v>0</v>
      </c>
      <c r="I268" s="86">
        <v>0</v>
      </c>
      <c r="J268" s="86">
        <v>0</v>
      </c>
      <c r="K268" s="86">
        <v>0</v>
      </c>
      <c r="L268" s="86">
        <v>0</v>
      </c>
      <c r="M268" s="86">
        <v>0</v>
      </c>
      <c r="N268" s="86">
        <v>0</v>
      </c>
      <c r="P268" s="99"/>
    </row>
    <row r="269" spans="1:16" x14ac:dyDescent="0.2">
      <c r="A269" s="87" t="s">
        <v>1529</v>
      </c>
      <c r="B269" s="86">
        <v>95995.559999999794</v>
      </c>
      <c r="C269" s="86">
        <v>143493.68</v>
      </c>
      <c r="D269" s="86">
        <v>215153.679999999</v>
      </c>
      <c r="E269" s="86">
        <v>151464.43999999901</v>
      </c>
      <c r="F269" s="86">
        <v>253080.91</v>
      </c>
      <c r="G269" s="86">
        <v>277496.34999999899</v>
      </c>
      <c r="H269" s="86">
        <v>310632.83999999898</v>
      </c>
      <c r="I269" s="86">
        <v>304738.12999999902</v>
      </c>
      <c r="J269" s="86">
        <v>334758.66999999899</v>
      </c>
      <c r="K269" s="86">
        <v>236223.829999999</v>
      </c>
      <c r="L269" s="86">
        <v>171920.66</v>
      </c>
      <c r="M269" s="86">
        <v>95943.379999999699</v>
      </c>
      <c r="N269" s="86">
        <v>59692.039999999899</v>
      </c>
      <c r="P269" s="99"/>
    </row>
    <row r="270" spans="1:16" x14ac:dyDescent="0.2">
      <c r="A270" s="87" t="s">
        <v>1530</v>
      </c>
      <c r="B270" s="86">
        <v>0</v>
      </c>
      <c r="C270" s="86">
        <v>0</v>
      </c>
      <c r="D270" s="86">
        <v>0</v>
      </c>
      <c r="E270" s="86">
        <v>0</v>
      </c>
      <c r="F270" s="86">
        <v>0</v>
      </c>
      <c r="G270" s="86">
        <v>0</v>
      </c>
      <c r="H270" s="86">
        <v>0</v>
      </c>
      <c r="I270" s="86">
        <v>0</v>
      </c>
      <c r="J270" s="86">
        <v>0</v>
      </c>
      <c r="K270" s="86">
        <v>0</v>
      </c>
      <c r="L270" s="86">
        <v>0</v>
      </c>
      <c r="M270" s="86">
        <v>0</v>
      </c>
      <c r="N270" s="86">
        <v>0</v>
      </c>
      <c r="P270" s="99"/>
    </row>
    <row r="271" spans="1:16" x14ac:dyDescent="0.2">
      <c r="A271" s="87" t="s">
        <v>1531</v>
      </c>
      <c r="B271" s="86">
        <v>0</v>
      </c>
      <c r="C271" s="86">
        <v>0</v>
      </c>
      <c r="D271" s="86">
        <v>0</v>
      </c>
      <c r="E271" s="86">
        <v>0</v>
      </c>
      <c r="F271" s="86">
        <v>0</v>
      </c>
      <c r="G271" s="86">
        <v>0</v>
      </c>
      <c r="H271" s="86">
        <v>0</v>
      </c>
      <c r="I271" s="86">
        <v>0</v>
      </c>
      <c r="J271" s="86">
        <v>0</v>
      </c>
      <c r="K271" s="86">
        <v>0</v>
      </c>
      <c r="L271" s="86">
        <v>0</v>
      </c>
      <c r="M271" s="86">
        <v>0</v>
      </c>
      <c r="N271" s="86">
        <v>0</v>
      </c>
      <c r="P271" s="99"/>
    </row>
    <row r="272" spans="1:16" x14ac:dyDescent="0.2">
      <c r="A272" s="87" t="s">
        <v>1532</v>
      </c>
      <c r="B272" s="86">
        <v>0</v>
      </c>
      <c r="C272" s="86">
        <v>0</v>
      </c>
      <c r="D272" s="86">
        <v>0</v>
      </c>
      <c r="E272" s="86">
        <v>0</v>
      </c>
      <c r="F272" s="86">
        <v>0</v>
      </c>
      <c r="G272" s="86">
        <v>0</v>
      </c>
      <c r="H272" s="86">
        <v>0</v>
      </c>
      <c r="I272" s="86">
        <v>0</v>
      </c>
      <c r="J272" s="86">
        <v>0</v>
      </c>
      <c r="K272" s="86">
        <v>0</v>
      </c>
      <c r="L272" s="86">
        <v>0</v>
      </c>
      <c r="M272" s="86">
        <v>0</v>
      </c>
      <c r="N272" s="86">
        <v>0</v>
      </c>
      <c r="P272" s="99"/>
    </row>
    <row r="273" spans="1:16" x14ac:dyDescent="0.2">
      <c r="A273" s="87" t="s">
        <v>1533</v>
      </c>
      <c r="B273" s="86">
        <v>3674533.9999999902</v>
      </c>
      <c r="C273" s="86">
        <v>3674533.9999999902</v>
      </c>
      <c r="D273" s="86">
        <v>3674533.9999999902</v>
      </c>
      <c r="E273" s="86">
        <v>0</v>
      </c>
      <c r="F273" s="86">
        <v>0</v>
      </c>
      <c r="G273" s="86">
        <v>0</v>
      </c>
      <c r="H273" s="86">
        <v>0</v>
      </c>
      <c r="I273" s="86">
        <v>0</v>
      </c>
      <c r="J273" s="86">
        <v>0</v>
      </c>
      <c r="K273" s="86">
        <v>0</v>
      </c>
      <c r="L273" s="86">
        <v>0</v>
      </c>
      <c r="M273" s="86">
        <v>0</v>
      </c>
      <c r="N273" s="86">
        <v>5573315</v>
      </c>
      <c r="P273" s="99"/>
    </row>
    <row r="274" spans="1:16" x14ac:dyDescent="0.2">
      <c r="A274" s="87" t="s">
        <v>1534</v>
      </c>
      <c r="B274" s="86">
        <v>2110882.1800000002</v>
      </c>
      <c r="C274" s="86">
        <v>2110948.1800000002</v>
      </c>
      <c r="D274" s="86">
        <v>2256455.5099999998</v>
      </c>
      <c r="E274" s="86">
        <v>1594939.29</v>
      </c>
      <c r="F274" s="86">
        <v>-3190.59</v>
      </c>
      <c r="G274" s="86">
        <v>-2761.69</v>
      </c>
      <c r="H274" s="86">
        <v>-2761.69</v>
      </c>
      <c r="I274" s="86">
        <v>2268.7199999999998</v>
      </c>
      <c r="J274" s="86">
        <v>71719.520000000004</v>
      </c>
      <c r="K274" s="86">
        <v>2376987.86</v>
      </c>
      <c r="L274" s="86">
        <v>2659803.13</v>
      </c>
      <c r="M274" s="86">
        <v>2496582.77</v>
      </c>
      <c r="N274" s="86">
        <v>64380.409999999902</v>
      </c>
      <c r="P274" s="99"/>
    </row>
    <row r="275" spans="1:16" x14ac:dyDescent="0.2">
      <c r="A275" s="87" t="s">
        <v>1535</v>
      </c>
      <c r="B275" s="86">
        <v>0</v>
      </c>
      <c r="C275" s="86">
        <v>0</v>
      </c>
      <c r="D275" s="86">
        <v>0</v>
      </c>
      <c r="E275" s="86">
        <v>0</v>
      </c>
      <c r="F275" s="86">
        <v>0</v>
      </c>
      <c r="G275" s="86">
        <v>0</v>
      </c>
      <c r="H275" s="86">
        <v>0</v>
      </c>
      <c r="I275" s="86">
        <v>0</v>
      </c>
      <c r="J275" s="86">
        <v>0</v>
      </c>
      <c r="K275" s="86">
        <v>0</v>
      </c>
      <c r="L275" s="86">
        <v>0</v>
      </c>
      <c r="M275" s="86">
        <v>0</v>
      </c>
      <c r="N275" s="86">
        <v>0</v>
      </c>
      <c r="P275" s="99"/>
    </row>
    <row r="276" spans="1:16" x14ac:dyDescent="0.2">
      <c r="A276" s="87" t="s">
        <v>1536</v>
      </c>
      <c r="B276" s="86">
        <v>11839429.7099999</v>
      </c>
      <c r="C276" s="86">
        <v>16999201.9599999</v>
      </c>
      <c r="D276" s="86">
        <v>14507011.0499999</v>
      </c>
      <c r="E276" s="86">
        <v>15065041.4699999</v>
      </c>
      <c r="F276" s="86">
        <v>17087391.969999999</v>
      </c>
      <c r="G276" s="86">
        <v>13238066.279999999</v>
      </c>
      <c r="H276" s="86">
        <v>21097584.8699999</v>
      </c>
      <c r="I276" s="86">
        <v>11659752.77</v>
      </c>
      <c r="J276" s="86">
        <v>19849122.719999999</v>
      </c>
      <c r="K276" s="86">
        <v>20054646.759999901</v>
      </c>
      <c r="L276" s="86">
        <v>20536893.32</v>
      </c>
      <c r="M276" s="86">
        <v>17904627.710000001</v>
      </c>
      <c r="N276" s="86">
        <v>12594462.25</v>
      </c>
      <c r="P276" s="99"/>
    </row>
    <row r="277" spans="1:16" x14ac:dyDescent="0.2">
      <c r="A277" s="87" t="s">
        <v>1537</v>
      </c>
      <c r="B277" s="86">
        <v>11790.17</v>
      </c>
      <c r="C277" s="86">
        <v>11955.42</v>
      </c>
      <c r="D277" s="86">
        <v>12192.95</v>
      </c>
      <c r="E277" s="86">
        <v>12378.2</v>
      </c>
      <c r="F277" s="86">
        <v>12522.06</v>
      </c>
      <c r="G277" s="86">
        <v>12710.94</v>
      </c>
      <c r="H277" s="86">
        <v>12944.84</v>
      </c>
      <c r="I277" s="86">
        <v>13088.7</v>
      </c>
      <c r="J277" s="86">
        <v>13277.58</v>
      </c>
      <c r="K277" s="86">
        <v>13466.46</v>
      </c>
      <c r="L277" s="86">
        <v>13655.34</v>
      </c>
      <c r="M277" s="86">
        <v>13871.48</v>
      </c>
      <c r="N277" s="86">
        <v>14087.62</v>
      </c>
      <c r="P277" s="99"/>
    </row>
    <row r="278" spans="1:16" x14ac:dyDescent="0.2">
      <c r="A278" s="87" t="s">
        <v>1538</v>
      </c>
      <c r="B278" s="86">
        <v>0</v>
      </c>
      <c r="C278" s="86">
        <v>0</v>
      </c>
      <c r="D278" s="86">
        <v>0</v>
      </c>
      <c r="E278" s="86">
        <v>0</v>
      </c>
      <c r="F278" s="86">
        <v>0</v>
      </c>
      <c r="G278" s="86">
        <v>0</v>
      </c>
      <c r="H278" s="86">
        <v>0</v>
      </c>
      <c r="I278" s="86">
        <v>0</v>
      </c>
      <c r="J278" s="86">
        <v>0</v>
      </c>
      <c r="K278" s="86">
        <v>0</v>
      </c>
      <c r="L278" s="86">
        <v>0</v>
      </c>
      <c r="M278" s="86">
        <v>0</v>
      </c>
      <c r="N278" s="86">
        <v>0</v>
      </c>
      <c r="P278" s="99"/>
    </row>
    <row r="279" spans="1:16" x14ac:dyDescent="0.2">
      <c r="A279" s="87" t="s">
        <v>1539</v>
      </c>
      <c r="B279" s="86">
        <v>0</v>
      </c>
      <c r="C279" s="86">
        <v>0</v>
      </c>
      <c r="D279" s="86">
        <v>0</v>
      </c>
      <c r="E279" s="86">
        <v>0</v>
      </c>
      <c r="F279" s="86">
        <v>0</v>
      </c>
      <c r="G279" s="86">
        <v>0</v>
      </c>
      <c r="H279" s="86">
        <v>0</v>
      </c>
      <c r="I279" s="86">
        <v>0</v>
      </c>
      <c r="J279" s="86">
        <v>0</v>
      </c>
      <c r="K279" s="86">
        <v>0</v>
      </c>
      <c r="L279" s="86">
        <v>0</v>
      </c>
      <c r="M279" s="86">
        <v>0</v>
      </c>
      <c r="N279" s="86">
        <v>0</v>
      </c>
      <c r="P279" s="99"/>
    </row>
    <row r="280" spans="1:16" x14ac:dyDescent="0.2">
      <c r="A280" s="87" t="s">
        <v>1540</v>
      </c>
      <c r="B280" s="86">
        <v>19800</v>
      </c>
      <c r="C280" s="86">
        <v>19800</v>
      </c>
      <c r="D280" s="86">
        <v>19800</v>
      </c>
      <c r="E280" s="86">
        <v>19800</v>
      </c>
      <c r="F280" s="86">
        <v>19800</v>
      </c>
      <c r="G280" s="86">
        <v>19800</v>
      </c>
      <c r="H280" s="86">
        <v>19800</v>
      </c>
      <c r="I280" s="86">
        <v>19800</v>
      </c>
      <c r="J280" s="86">
        <v>19800</v>
      </c>
      <c r="K280" s="86">
        <v>19800</v>
      </c>
      <c r="L280" s="86">
        <v>19800</v>
      </c>
      <c r="M280" s="86">
        <v>19800</v>
      </c>
      <c r="N280" s="86">
        <v>19800</v>
      </c>
      <c r="P280" s="99"/>
    </row>
    <row r="281" spans="1:16" x14ac:dyDescent="0.2">
      <c r="A281" s="87" t="s">
        <v>1541</v>
      </c>
      <c r="B281" s="86">
        <v>0</v>
      </c>
      <c r="C281" s="86">
        <v>0</v>
      </c>
      <c r="D281" s="86">
        <v>0</v>
      </c>
      <c r="E281" s="86">
        <v>0</v>
      </c>
      <c r="F281" s="86">
        <v>0</v>
      </c>
      <c r="G281" s="86">
        <v>0</v>
      </c>
      <c r="H281" s="86">
        <v>0</v>
      </c>
      <c r="I281" s="86">
        <v>0</v>
      </c>
      <c r="J281" s="86">
        <v>0</v>
      </c>
      <c r="K281" s="86">
        <v>0</v>
      </c>
      <c r="L281" s="86">
        <v>0</v>
      </c>
      <c r="M281" s="86">
        <v>0</v>
      </c>
      <c r="N281" s="86">
        <v>0</v>
      </c>
      <c r="P281" s="99"/>
    </row>
    <row r="282" spans="1:16" x14ac:dyDescent="0.2">
      <c r="A282" s="87" t="s">
        <v>1542</v>
      </c>
      <c r="B282" s="86">
        <v>0</v>
      </c>
      <c r="C282" s="86">
        <v>0</v>
      </c>
      <c r="D282" s="86">
        <v>0</v>
      </c>
      <c r="E282" s="86">
        <v>0</v>
      </c>
      <c r="F282" s="86">
        <v>0</v>
      </c>
      <c r="G282" s="86">
        <v>0</v>
      </c>
      <c r="H282" s="86">
        <v>0</v>
      </c>
      <c r="I282" s="86">
        <v>0</v>
      </c>
      <c r="J282" s="86">
        <v>0</v>
      </c>
      <c r="K282" s="86">
        <v>0</v>
      </c>
      <c r="L282" s="86">
        <v>0</v>
      </c>
      <c r="M282" s="86">
        <v>0</v>
      </c>
      <c r="N282" s="86">
        <v>0</v>
      </c>
      <c r="P282" s="99"/>
    </row>
    <row r="283" spans="1:16" x14ac:dyDescent="0.2">
      <c r="A283" s="87" t="s">
        <v>1543</v>
      </c>
      <c r="B283" s="86">
        <v>304493.81</v>
      </c>
      <c r="C283" s="86">
        <v>110058.609999999</v>
      </c>
      <c r="D283" s="86">
        <v>-120092.26</v>
      </c>
      <c r="E283" s="86">
        <v>-70125.58</v>
      </c>
      <c r="F283" s="86">
        <v>-461249.69</v>
      </c>
      <c r="G283" s="86">
        <v>-374999.09999999899</v>
      </c>
      <c r="H283" s="86">
        <v>154986.76999999999</v>
      </c>
      <c r="I283" s="86">
        <v>-543777.52</v>
      </c>
      <c r="J283" s="86">
        <v>-532687.07999999996</v>
      </c>
      <c r="K283" s="86">
        <v>-722299.34</v>
      </c>
      <c r="L283" s="86">
        <v>-1035095.86</v>
      </c>
      <c r="M283" s="86">
        <v>-1470401.96</v>
      </c>
      <c r="N283" s="86">
        <v>3574285.88</v>
      </c>
      <c r="P283" s="99"/>
    </row>
    <row r="284" spans="1:16" x14ac:dyDescent="0.2">
      <c r="A284" s="87" t="s">
        <v>1544</v>
      </c>
      <c r="B284" s="86">
        <v>0</v>
      </c>
      <c r="C284" s="86">
        <v>0</v>
      </c>
      <c r="D284" s="86">
        <v>0</v>
      </c>
      <c r="E284" s="86">
        <v>0</v>
      </c>
      <c r="F284" s="86">
        <v>0</v>
      </c>
      <c r="G284" s="86">
        <v>0</v>
      </c>
      <c r="H284" s="86">
        <v>0</v>
      </c>
      <c r="I284" s="86">
        <v>0</v>
      </c>
      <c r="J284" s="86">
        <v>0</v>
      </c>
      <c r="K284" s="86">
        <v>0</v>
      </c>
      <c r="L284" s="86">
        <v>0</v>
      </c>
      <c r="M284" s="86">
        <v>0</v>
      </c>
      <c r="N284" s="86">
        <v>0</v>
      </c>
      <c r="P284" s="99"/>
    </row>
    <row r="285" spans="1:16" x14ac:dyDescent="0.2">
      <c r="A285" s="87" t="s">
        <v>1545</v>
      </c>
      <c r="B285" s="86">
        <v>1.8451906669270099E-10</v>
      </c>
      <c r="C285" s="86">
        <v>1.8451906669270099E-10</v>
      </c>
      <c r="D285" s="86">
        <v>1.8451906669270099E-10</v>
      </c>
      <c r="E285" s="86">
        <v>1.8451906669270099E-10</v>
      </c>
      <c r="F285" s="86">
        <v>1.8451906669270099E-10</v>
      </c>
      <c r="G285" s="86">
        <v>1.8451906669270099E-10</v>
      </c>
      <c r="H285" s="86">
        <v>1.8451906669270099E-10</v>
      </c>
      <c r="I285" s="86">
        <v>1.8451906669270099E-10</v>
      </c>
      <c r="J285" s="86">
        <v>1.8451906669270099E-10</v>
      </c>
      <c r="K285" s="86">
        <v>1.8451906669270099E-10</v>
      </c>
      <c r="L285" s="86">
        <v>1.8451906669270099E-10</v>
      </c>
      <c r="M285" s="86">
        <v>1.8451906669270099E-10</v>
      </c>
      <c r="N285" s="86">
        <v>1.8451906669270099E-10</v>
      </c>
      <c r="P285" s="99"/>
    </row>
    <row r="286" spans="1:16" x14ac:dyDescent="0.2">
      <c r="A286" s="87" t="s">
        <v>1546</v>
      </c>
      <c r="B286" s="86">
        <v>0</v>
      </c>
      <c r="C286" s="86">
        <v>0</v>
      </c>
      <c r="D286" s="86">
        <v>0</v>
      </c>
      <c r="E286" s="86">
        <v>0</v>
      </c>
      <c r="F286" s="86">
        <v>0</v>
      </c>
      <c r="G286" s="86">
        <v>0</v>
      </c>
      <c r="H286" s="86">
        <v>0</v>
      </c>
      <c r="I286" s="86">
        <v>0</v>
      </c>
      <c r="J286" s="86">
        <v>0</v>
      </c>
      <c r="K286" s="86">
        <v>0</v>
      </c>
      <c r="L286" s="86">
        <v>0</v>
      </c>
      <c r="M286" s="86">
        <v>0</v>
      </c>
      <c r="N286" s="86">
        <v>0</v>
      </c>
      <c r="P286" s="99"/>
    </row>
    <row r="287" spans="1:16" x14ac:dyDescent="0.2">
      <c r="A287" s="87" t="s">
        <v>1547</v>
      </c>
      <c r="B287" s="86">
        <v>0</v>
      </c>
      <c r="C287" s="86">
        <v>0</v>
      </c>
      <c r="D287" s="86">
        <v>0</v>
      </c>
      <c r="E287" s="86">
        <v>0</v>
      </c>
      <c r="F287" s="86">
        <v>0</v>
      </c>
      <c r="G287" s="86">
        <v>0</v>
      </c>
      <c r="H287" s="86">
        <v>0</v>
      </c>
      <c r="I287" s="86">
        <v>0</v>
      </c>
      <c r="J287" s="86">
        <v>0</v>
      </c>
      <c r="K287" s="86">
        <v>0</v>
      </c>
      <c r="L287" s="86">
        <v>0</v>
      </c>
      <c r="M287" s="86">
        <v>0</v>
      </c>
      <c r="N287" s="86">
        <v>0</v>
      </c>
      <c r="P287" s="99"/>
    </row>
    <row r="288" spans="1:16" x14ac:dyDescent="0.2">
      <c r="A288" s="87" t="s">
        <v>1548</v>
      </c>
      <c r="B288" s="86">
        <v>0</v>
      </c>
      <c r="C288" s="86">
        <v>0</v>
      </c>
      <c r="D288" s="86">
        <v>0</v>
      </c>
      <c r="E288" s="86">
        <v>0</v>
      </c>
      <c r="F288" s="86">
        <v>0</v>
      </c>
      <c r="G288" s="86">
        <v>0</v>
      </c>
      <c r="H288" s="86">
        <v>0</v>
      </c>
      <c r="I288" s="86">
        <v>0</v>
      </c>
      <c r="J288" s="86">
        <v>0</v>
      </c>
      <c r="K288" s="86">
        <v>0</v>
      </c>
      <c r="L288" s="86">
        <v>0</v>
      </c>
      <c r="M288" s="86">
        <v>0</v>
      </c>
      <c r="N288" s="86">
        <v>0</v>
      </c>
      <c r="P288" s="99"/>
    </row>
    <row r="289" spans="1:16" x14ac:dyDescent="0.2">
      <c r="A289" s="87" t="s">
        <v>1549</v>
      </c>
      <c r="B289" s="86">
        <v>0</v>
      </c>
      <c r="C289" s="86">
        <v>0</v>
      </c>
      <c r="D289" s="86">
        <v>0</v>
      </c>
      <c r="E289" s="86">
        <v>0</v>
      </c>
      <c r="F289" s="86">
        <v>0</v>
      </c>
      <c r="G289" s="86">
        <v>0</v>
      </c>
      <c r="H289" s="86">
        <v>0</v>
      </c>
      <c r="I289" s="86">
        <v>0</v>
      </c>
      <c r="J289" s="86">
        <v>0</v>
      </c>
      <c r="K289" s="86">
        <v>0</v>
      </c>
      <c r="L289" s="86">
        <v>0</v>
      </c>
      <c r="M289" s="86">
        <v>0</v>
      </c>
      <c r="N289" s="86">
        <v>0</v>
      </c>
      <c r="P289" s="99"/>
    </row>
    <row r="290" spans="1:16" x14ac:dyDescent="0.2">
      <c r="A290" s="87" t="s">
        <v>1550</v>
      </c>
      <c r="B290" s="86">
        <v>0</v>
      </c>
      <c r="C290" s="86">
        <v>0</v>
      </c>
      <c r="D290" s="86">
        <v>0</v>
      </c>
      <c r="E290" s="86">
        <v>0</v>
      </c>
      <c r="F290" s="86">
        <v>0</v>
      </c>
      <c r="G290" s="86">
        <v>0</v>
      </c>
      <c r="H290" s="86">
        <v>0</v>
      </c>
      <c r="I290" s="86">
        <v>0</v>
      </c>
      <c r="J290" s="86">
        <v>0</v>
      </c>
      <c r="K290" s="86">
        <v>0</v>
      </c>
      <c r="L290" s="86">
        <v>0</v>
      </c>
      <c r="M290" s="86">
        <v>0</v>
      </c>
      <c r="N290" s="86">
        <v>0</v>
      </c>
      <c r="P290" s="99"/>
    </row>
    <row r="291" spans="1:16" x14ac:dyDescent="0.2">
      <c r="A291" s="87" t="s">
        <v>1551</v>
      </c>
      <c r="B291" s="86">
        <v>0</v>
      </c>
      <c r="C291" s="86">
        <v>0</v>
      </c>
      <c r="D291" s="86">
        <v>0</v>
      </c>
      <c r="E291" s="86">
        <v>0</v>
      </c>
      <c r="F291" s="86">
        <v>0</v>
      </c>
      <c r="G291" s="86">
        <v>0</v>
      </c>
      <c r="H291" s="86">
        <v>0</v>
      </c>
      <c r="I291" s="86">
        <v>0</v>
      </c>
      <c r="J291" s="86">
        <v>0</v>
      </c>
      <c r="K291" s="86">
        <v>0</v>
      </c>
      <c r="L291" s="86">
        <v>0</v>
      </c>
      <c r="M291" s="86">
        <v>0</v>
      </c>
      <c r="N291" s="86">
        <v>0</v>
      </c>
      <c r="P291" s="99"/>
    </row>
    <row r="292" spans="1:16" x14ac:dyDescent="0.2">
      <c r="A292" s="87" t="s">
        <v>1552</v>
      </c>
      <c r="B292" s="86">
        <v>745674</v>
      </c>
      <c r="C292" s="86">
        <v>745674</v>
      </c>
      <c r="D292" s="86">
        <v>745674</v>
      </c>
      <c r="E292" s="86">
        <v>745674</v>
      </c>
      <c r="F292" s="86">
        <v>745674</v>
      </c>
      <c r="G292" s="86">
        <v>0</v>
      </c>
      <c r="H292" s="86">
        <v>0</v>
      </c>
      <c r="I292" s="86">
        <v>0</v>
      </c>
      <c r="J292" s="86">
        <v>0</v>
      </c>
      <c r="K292" s="86">
        <v>0</v>
      </c>
      <c r="L292" s="86">
        <v>0</v>
      </c>
      <c r="M292" s="86">
        <v>0</v>
      </c>
      <c r="N292" s="86">
        <v>0</v>
      </c>
      <c r="P292" s="99"/>
    </row>
    <row r="293" spans="1:16" x14ac:dyDescent="0.2">
      <c r="A293" s="87" t="s">
        <v>1553</v>
      </c>
      <c r="B293" s="86">
        <v>0</v>
      </c>
      <c r="C293" s="86">
        <v>0</v>
      </c>
      <c r="D293" s="86">
        <v>0</v>
      </c>
      <c r="E293" s="86">
        <v>0</v>
      </c>
      <c r="F293" s="86">
        <v>0</v>
      </c>
      <c r="G293" s="86">
        <v>0</v>
      </c>
      <c r="H293" s="86">
        <v>0</v>
      </c>
      <c r="I293" s="86">
        <v>0</v>
      </c>
      <c r="J293" s="86">
        <v>0</v>
      </c>
      <c r="K293" s="86">
        <v>0</v>
      </c>
      <c r="L293" s="86">
        <v>0</v>
      </c>
      <c r="M293" s="86">
        <v>0</v>
      </c>
      <c r="N293" s="86">
        <v>0</v>
      </c>
      <c r="P293" s="99"/>
    </row>
    <row r="294" spans="1:16" x14ac:dyDescent="0.2">
      <c r="A294" s="88" t="s">
        <v>1554</v>
      </c>
      <c r="B294" s="89">
        <v>21569613.9599999</v>
      </c>
      <c r="C294" s="89">
        <v>28544875.999999899</v>
      </c>
      <c r="D294" s="89">
        <v>25899946.9099999</v>
      </c>
      <c r="E294" s="89">
        <v>20569508.419999901</v>
      </c>
      <c r="F294" s="89">
        <v>19080322.6199999</v>
      </c>
      <c r="G294" s="89">
        <v>14484052.029999999</v>
      </c>
      <c r="H294" s="89">
        <v>22857538.8899999</v>
      </c>
      <c r="I294" s="89">
        <v>14761190.599999901</v>
      </c>
      <c r="J294" s="89">
        <v>22668556.18</v>
      </c>
      <c r="K294" s="89">
        <v>23855483.2099999</v>
      </c>
      <c r="L294" s="89">
        <v>24358439.41</v>
      </c>
      <c r="M294" s="89">
        <v>21197508.559999999</v>
      </c>
      <c r="N294" s="89">
        <v>25532837.8699999</v>
      </c>
      <c r="O294" s="98">
        <f t="shared" ref="O294" si="22">AVERAGE(B294:N294)</f>
        <v>21952298.050769165</v>
      </c>
      <c r="P294" s="99" t="str">
        <f>MID($A294,10,3)</f>
        <v>143</v>
      </c>
    </row>
    <row r="295" spans="1:16" x14ac:dyDescent="0.2">
      <c r="A295" s="87" t="s">
        <v>1555</v>
      </c>
      <c r="P295" s="99"/>
    </row>
    <row r="296" spans="1:16" x14ac:dyDescent="0.2">
      <c r="A296" s="85" t="s">
        <v>1556</v>
      </c>
      <c r="P296" s="99"/>
    </row>
    <row r="297" spans="1:16" x14ac:dyDescent="0.2">
      <c r="A297" s="87" t="s">
        <v>1557</v>
      </c>
      <c r="B297" s="86">
        <v>0</v>
      </c>
      <c r="C297" s="86">
        <v>0</v>
      </c>
      <c r="D297" s="86">
        <v>0</v>
      </c>
      <c r="E297" s="86">
        <v>0</v>
      </c>
      <c r="F297" s="86">
        <v>0</v>
      </c>
      <c r="G297" s="86">
        <v>0</v>
      </c>
      <c r="H297" s="86">
        <v>0</v>
      </c>
      <c r="I297" s="86">
        <v>0</v>
      </c>
      <c r="J297" s="86">
        <v>0</v>
      </c>
      <c r="K297" s="86">
        <v>0</v>
      </c>
      <c r="L297" s="86">
        <v>0</v>
      </c>
      <c r="M297" s="86">
        <v>0</v>
      </c>
      <c r="N297" s="86">
        <v>0</v>
      </c>
      <c r="P297" s="99"/>
    </row>
    <row r="298" spans="1:16" x14ac:dyDescent="0.2">
      <c r="A298" s="87" t="s">
        <v>1558</v>
      </c>
      <c r="B298" s="86">
        <v>-8802409</v>
      </c>
      <c r="C298" s="86">
        <v>-8802409</v>
      </c>
      <c r="D298" s="86">
        <v>-8802409</v>
      </c>
      <c r="E298" s="86">
        <v>-8802409</v>
      </c>
      <c r="F298" s="86">
        <v>-8802409</v>
      </c>
      <c r="G298" s="86">
        <v>-8802409</v>
      </c>
      <c r="H298" s="86">
        <v>-6802409</v>
      </c>
      <c r="I298" s="86">
        <v>-6802409</v>
      </c>
      <c r="J298" s="86">
        <v>-6802409</v>
      </c>
      <c r="K298" s="86">
        <v>-6802409</v>
      </c>
      <c r="L298" s="86">
        <v>-6802409</v>
      </c>
      <c r="M298" s="86">
        <v>-6802409</v>
      </c>
      <c r="N298" s="86">
        <v>-6802409</v>
      </c>
      <c r="P298" s="99"/>
    </row>
    <row r="299" spans="1:16" x14ac:dyDescent="0.2">
      <c r="A299" s="87" t="s">
        <v>1559</v>
      </c>
      <c r="B299" s="86">
        <v>-736991</v>
      </c>
      <c r="C299" s="86">
        <v>-736991</v>
      </c>
      <c r="D299" s="86">
        <v>-736991</v>
      </c>
      <c r="E299" s="86">
        <v>-736991</v>
      </c>
      <c r="F299" s="86">
        <v>-736991</v>
      </c>
      <c r="G299" s="86">
        <v>-736991</v>
      </c>
      <c r="H299" s="86">
        <v>-736991</v>
      </c>
      <c r="I299" s="86">
        <v>-736991</v>
      </c>
      <c r="J299" s="86">
        <v>-736991</v>
      </c>
      <c r="K299" s="86">
        <v>-736991</v>
      </c>
      <c r="L299" s="86">
        <v>-736991</v>
      </c>
      <c r="M299" s="86">
        <v>-736991</v>
      </c>
      <c r="N299" s="86">
        <v>-736991</v>
      </c>
      <c r="P299" s="99"/>
    </row>
    <row r="300" spans="1:16" x14ac:dyDescent="0.2">
      <c r="A300" s="87" t="s">
        <v>1560</v>
      </c>
      <c r="B300" s="86">
        <v>0</v>
      </c>
      <c r="C300" s="86">
        <v>0</v>
      </c>
      <c r="D300" s="86">
        <v>0</v>
      </c>
      <c r="E300" s="86">
        <v>0</v>
      </c>
      <c r="F300" s="86">
        <v>0</v>
      </c>
      <c r="G300" s="86">
        <v>0</v>
      </c>
      <c r="H300" s="86">
        <v>0</v>
      </c>
      <c r="I300" s="86">
        <v>0</v>
      </c>
      <c r="J300" s="86">
        <v>0</v>
      </c>
      <c r="K300" s="86">
        <v>0</v>
      </c>
      <c r="L300" s="86">
        <v>0</v>
      </c>
      <c r="M300" s="86">
        <v>0</v>
      </c>
      <c r="N300" s="86">
        <v>0</v>
      </c>
      <c r="P300" s="99"/>
    </row>
    <row r="301" spans="1:16" x14ac:dyDescent="0.2">
      <c r="A301" s="87" t="s">
        <v>1561</v>
      </c>
      <c r="B301" s="86">
        <v>0</v>
      </c>
      <c r="C301" s="86">
        <v>0</v>
      </c>
      <c r="D301" s="86">
        <v>0</v>
      </c>
      <c r="E301" s="86">
        <v>0</v>
      </c>
      <c r="F301" s="86">
        <v>0</v>
      </c>
      <c r="G301" s="86">
        <v>0</v>
      </c>
      <c r="H301" s="86">
        <v>0</v>
      </c>
      <c r="I301" s="86">
        <v>0</v>
      </c>
      <c r="J301" s="86">
        <v>0</v>
      </c>
      <c r="K301" s="86">
        <v>0</v>
      </c>
      <c r="L301" s="86">
        <v>0</v>
      </c>
      <c r="M301" s="86">
        <v>0</v>
      </c>
      <c r="N301" s="86">
        <v>0</v>
      </c>
      <c r="P301" s="99"/>
    </row>
    <row r="302" spans="1:16" x14ac:dyDescent="0.2">
      <c r="A302" s="87" t="s">
        <v>1562</v>
      </c>
      <c r="B302" s="86">
        <v>-177424.489999999</v>
      </c>
      <c r="C302" s="86">
        <v>-186262.59999999899</v>
      </c>
      <c r="D302" s="86">
        <v>-182167.41999999899</v>
      </c>
      <c r="E302" s="86">
        <v>-181155.83999999901</v>
      </c>
      <c r="F302" s="86">
        <v>-180913.679999999</v>
      </c>
      <c r="G302" s="86">
        <v>-181286.06999999899</v>
      </c>
      <c r="H302" s="86">
        <v>-180405.96999999901</v>
      </c>
      <c r="I302" s="86">
        <v>-180876.87999999899</v>
      </c>
      <c r="J302" s="86">
        <v>-180858.149999999</v>
      </c>
      <c r="K302" s="86">
        <v>-179750.99999999901</v>
      </c>
      <c r="L302" s="86">
        <v>-179278.78999999899</v>
      </c>
      <c r="M302" s="86">
        <v>-179278.78999999899</v>
      </c>
      <c r="N302" s="86">
        <v>-179278.78999999899</v>
      </c>
      <c r="P302" s="99"/>
    </row>
    <row r="303" spans="1:16" x14ac:dyDescent="0.2">
      <c r="A303" s="87" t="s">
        <v>1563</v>
      </c>
      <c r="B303" s="86">
        <v>-4569112.6899999902</v>
      </c>
      <c r="C303" s="86">
        <v>-4569112.6899999902</v>
      </c>
      <c r="D303" s="86">
        <v>-4569072.33</v>
      </c>
      <c r="E303" s="86">
        <v>-4572199.97</v>
      </c>
      <c r="F303" s="86">
        <v>-4571322.7</v>
      </c>
      <c r="G303" s="86">
        <v>-7659941.98999999</v>
      </c>
      <c r="H303" s="86">
        <v>-7672006.8099999996</v>
      </c>
      <c r="I303" s="86">
        <v>-7672675</v>
      </c>
      <c r="J303" s="86">
        <v>-7739434.1699999999</v>
      </c>
      <c r="K303" s="86">
        <v>-7606433.3700000001</v>
      </c>
      <c r="L303" s="86">
        <v>-7606433.3700000001</v>
      </c>
      <c r="M303" s="86">
        <v>-7606066.6399999997</v>
      </c>
      <c r="N303" s="86">
        <v>-7604603.75</v>
      </c>
      <c r="P303" s="99"/>
    </row>
    <row r="304" spans="1:16" x14ac:dyDescent="0.2">
      <c r="A304" s="88" t="s">
        <v>1564</v>
      </c>
      <c r="B304" s="89">
        <v>-14285937.18</v>
      </c>
      <c r="C304" s="89">
        <v>-14294775.289999999</v>
      </c>
      <c r="D304" s="89">
        <v>-14290639.75</v>
      </c>
      <c r="E304" s="89">
        <v>-14292755.8099999</v>
      </c>
      <c r="F304" s="89">
        <v>-14291636.380000001</v>
      </c>
      <c r="G304" s="89">
        <v>-17380628.059999999</v>
      </c>
      <c r="H304" s="89">
        <v>-15391812.779999999</v>
      </c>
      <c r="I304" s="89">
        <v>-15392951.880000001</v>
      </c>
      <c r="J304" s="89">
        <v>-15459692.32</v>
      </c>
      <c r="K304" s="89">
        <v>-15325584.369999999</v>
      </c>
      <c r="L304" s="89">
        <v>-15325112.16</v>
      </c>
      <c r="M304" s="89">
        <v>-15324745.43</v>
      </c>
      <c r="N304" s="89">
        <v>-15323282.539999999</v>
      </c>
      <c r="O304" s="98">
        <f t="shared" ref="O304" si="23">AVERAGE(B304:N304)</f>
        <v>-15106119.534615377</v>
      </c>
      <c r="P304" s="99" t="str">
        <f>MID($A304,10,3)</f>
        <v>144</v>
      </c>
    </row>
    <row r="305" spans="1:16" x14ac:dyDescent="0.2">
      <c r="A305" s="87" t="s">
        <v>1565</v>
      </c>
      <c r="P305" s="99"/>
    </row>
    <row r="306" spans="1:16" x14ac:dyDescent="0.2">
      <c r="A306" s="85" t="s">
        <v>1566</v>
      </c>
      <c r="P306" s="99"/>
    </row>
    <row r="307" spans="1:16" x14ac:dyDescent="0.2">
      <c r="A307" s="87" t="s">
        <v>1567</v>
      </c>
      <c r="B307" s="86">
        <v>0</v>
      </c>
      <c r="C307" s="86">
        <v>0</v>
      </c>
      <c r="D307" s="86">
        <v>0</v>
      </c>
      <c r="E307" s="86">
        <v>0</v>
      </c>
      <c r="F307" s="86">
        <v>0</v>
      </c>
      <c r="G307" s="86">
        <v>0</v>
      </c>
      <c r="H307" s="86">
        <v>0</v>
      </c>
      <c r="I307" s="86">
        <v>0</v>
      </c>
      <c r="J307" s="86">
        <v>0</v>
      </c>
      <c r="K307" s="86">
        <v>0</v>
      </c>
      <c r="L307" s="86">
        <v>0</v>
      </c>
      <c r="M307" s="86">
        <v>0</v>
      </c>
      <c r="N307" s="86">
        <v>0</v>
      </c>
      <c r="P307" s="99"/>
    </row>
    <row r="308" spans="1:16" x14ac:dyDescent="0.2">
      <c r="A308" s="88" t="s">
        <v>1568</v>
      </c>
      <c r="B308" s="89">
        <v>0</v>
      </c>
      <c r="C308" s="89">
        <v>0</v>
      </c>
      <c r="D308" s="89">
        <v>0</v>
      </c>
      <c r="E308" s="89">
        <v>0</v>
      </c>
      <c r="F308" s="89">
        <v>0</v>
      </c>
      <c r="G308" s="89">
        <v>0</v>
      </c>
      <c r="H308" s="89">
        <v>0</v>
      </c>
      <c r="I308" s="89">
        <v>0</v>
      </c>
      <c r="J308" s="89">
        <v>0</v>
      </c>
      <c r="K308" s="89">
        <v>0</v>
      </c>
      <c r="L308" s="89">
        <v>0</v>
      </c>
      <c r="M308" s="89">
        <v>0</v>
      </c>
      <c r="N308" s="89">
        <v>0</v>
      </c>
      <c r="O308" s="97">
        <f t="shared" ref="O308" si="24">AVERAGE(B308:N308)</f>
        <v>0</v>
      </c>
      <c r="P308" s="99" t="str">
        <f>MID($A308,10,3)</f>
        <v>145</v>
      </c>
    </row>
    <row r="309" spans="1:16" x14ac:dyDescent="0.2">
      <c r="A309" s="87" t="s">
        <v>1569</v>
      </c>
      <c r="P309" s="99"/>
    </row>
    <row r="310" spans="1:16" x14ac:dyDescent="0.2">
      <c r="A310" s="85" t="s">
        <v>1570</v>
      </c>
      <c r="P310" s="99"/>
    </row>
    <row r="311" spans="1:16" x14ac:dyDescent="0.2">
      <c r="A311" s="87" t="s">
        <v>1571</v>
      </c>
      <c r="B311" s="86">
        <v>-40012850.119999997</v>
      </c>
      <c r="C311" s="86">
        <v>-36842312.82</v>
      </c>
      <c r="D311" s="86">
        <v>-36326307.729999997</v>
      </c>
      <c r="E311" s="86">
        <v>-36435566.899999999</v>
      </c>
      <c r="F311" s="86">
        <v>-36633425.670000002</v>
      </c>
      <c r="G311" s="86">
        <v>-36566520.020000003</v>
      </c>
      <c r="H311" s="86">
        <v>-36750725.590000004</v>
      </c>
      <c r="I311" s="86">
        <v>-36953767.630000003</v>
      </c>
      <c r="J311" s="86">
        <v>-38414271.039999999</v>
      </c>
      <c r="K311" s="86">
        <v>-44267713.420000002</v>
      </c>
      <c r="L311" s="86">
        <v>-38641957.899999999</v>
      </c>
      <c r="M311" s="86">
        <v>-39222307.219999999</v>
      </c>
      <c r="N311" s="86">
        <v>-46798547.520000003</v>
      </c>
      <c r="P311" s="99"/>
    </row>
    <row r="312" spans="1:16" x14ac:dyDescent="0.2">
      <c r="A312" s="87" t="s">
        <v>1572</v>
      </c>
      <c r="B312" s="86">
        <v>0</v>
      </c>
      <c r="C312" s="86">
        <v>0</v>
      </c>
      <c r="D312" s="86">
        <v>0</v>
      </c>
      <c r="E312" s="86">
        <v>0</v>
      </c>
      <c r="F312" s="86">
        <v>0</v>
      </c>
      <c r="G312" s="86">
        <v>0</v>
      </c>
      <c r="H312" s="86">
        <v>0</v>
      </c>
      <c r="I312" s="86">
        <v>0</v>
      </c>
      <c r="J312" s="86">
        <v>0</v>
      </c>
      <c r="K312" s="86">
        <v>0</v>
      </c>
      <c r="L312" s="86">
        <v>0</v>
      </c>
      <c r="M312" s="86">
        <v>0</v>
      </c>
      <c r="N312" s="86">
        <v>0</v>
      </c>
      <c r="P312" s="99"/>
    </row>
    <row r="313" spans="1:16" x14ac:dyDescent="0.2">
      <c r="A313" s="87" t="s">
        <v>1573</v>
      </c>
      <c r="B313" s="86">
        <v>-24928690.34</v>
      </c>
      <c r="C313" s="86">
        <v>-40276443.350000001</v>
      </c>
      <c r="D313" s="86">
        <v>-46546301.149999999</v>
      </c>
      <c r="E313" s="86">
        <v>-54169721.640000001</v>
      </c>
      <c r="F313" s="86">
        <v>-47255409.18</v>
      </c>
      <c r="G313" s="86">
        <v>14413630.630000001</v>
      </c>
      <c r="H313" s="86">
        <v>-72006199.859999999</v>
      </c>
      <c r="I313" s="86">
        <v>-45101633.560000002</v>
      </c>
      <c r="J313" s="86">
        <v>-32646396.18</v>
      </c>
      <c r="K313" s="86">
        <v>-64440723.979999997</v>
      </c>
      <c r="L313" s="86">
        <v>-76191716.920000002</v>
      </c>
      <c r="M313" s="86">
        <v>-53432140.82</v>
      </c>
      <c r="N313" s="86">
        <v>-141188046</v>
      </c>
      <c r="P313" s="99"/>
    </row>
    <row r="314" spans="1:16" x14ac:dyDescent="0.2">
      <c r="A314" s="87" t="s">
        <v>1574</v>
      </c>
      <c r="B314" s="86">
        <v>0</v>
      </c>
      <c r="C314" s="86">
        <v>0</v>
      </c>
      <c r="D314" s="86">
        <v>-2.91038304567337E-8</v>
      </c>
      <c r="E314" s="86">
        <v>1.4551915228366801E-8</v>
      </c>
      <c r="F314" s="86">
        <v>-2.91038304567337E-8</v>
      </c>
      <c r="G314" s="86">
        <v>-2.91038304567337E-8</v>
      </c>
      <c r="H314" s="86">
        <v>0</v>
      </c>
      <c r="I314" s="86">
        <v>5.8207660913467401E-8</v>
      </c>
      <c r="J314" s="86">
        <v>0</v>
      </c>
      <c r="K314" s="86">
        <v>0</v>
      </c>
      <c r="L314" s="86">
        <v>0</v>
      </c>
      <c r="M314" s="86">
        <v>0</v>
      </c>
      <c r="N314" s="86">
        <v>0</v>
      </c>
      <c r="P314" s="99"/>
    </row>
    <row r="315" spans="1:16" x14ac:dyDescent="0.2">
      <c r="A315" s="87" t="s">
        <v>1575</v>
      </c>
      <c r="B315" s="86">
        <v>0</v>
      </c>
      <c r="C315" s="86">
        <v>0</v>
      </c>
      <c r="D315" s="86">
        <v>0</v>
      </c>
      <c r="E315" s="86">
        <v>0</v>
      </c>
      <c r="F315" s="86">
        <v>0</v>
      </c>
      <c r="G315" s="86">
        <v>0</v>
      </c>
      <c r="H315" s="86">
        <v>0</v>
      </c>
      <c r="I315" s="86">
        <v>0</v>
      </c>
      <c r="J315" s="86">
        <v>0</v>
      </c>
      <c r="K315" s="86">
        <v>0</v>
      </c>
      <c r="L315" s="86">
        <v>0</v>
      </c>
      <c r="M315" s="86">
        <v>0</v>
      </c>
      <c r="N315" s="86">
        <v>0</v>
      </c>
      <c r="P315" s="99"/>
    </row>
    <row r="316" spans="1:16" x14ac:dyDescent="0.2">
      <c r="A316" s="87" t="s">
        <v>1576</v>
      </c>
      <c r="B316" s="86">
        <v>75159308.680000007</v>
      </c>
      <c r="C316" s="86">
        <v>89159706.450000003</v>
      </c>
      <c r="D316" s="86">
        <v>92766989.159999996</v>
      </c>
      <c r="E316" s="86">
        <v>100239340.09</v>
      </c>
      <c r="F316" s="86">
        <v>95283077.920000002</v>
      </c>
      <c r="G316" s="86">
        <v>80354250.069999993</v>
      </c>
      <c r="H316" s="86">
        <v>118329333.15000001</v>
      </c>
      <c r="I316" s="86">
        <v>91998019.959999993</v>
      </c>
      <c r="J316" s="86">
        <v>80621977.030000001</v>
      </c>
      <c r="K316" s="86">
        <v>114348294.78</v>
      </c>
      <c r="L316" s="86">
        <v>125205948.56</v>
      </c>
      <c r="M316" s="86">
        <v>103247718.7</v>
      </c>
      <c r="N316" s="86">
        <v>198205726.30000001</v>
      </c>
      <c r="P316" s="99"/>
    </row>
    <row r="317" spans="1:16" x14ac:dyDescent="0.2">
      <c r="A317" s="87" t="s">
        <v>1577</v>
      </c>
      <c r="B317" s="86">
        <v>277049.199999979</v>
      </c>
      <c r="C317" s="86">
        <v>351927.289999992</v>
      </c>
      <c r="D317" s="86">
        <v>426805.38000000501</v>
      </c>
      <c r="E317" s="86">
        <v>52414.949999976598</v>
      </c>
      <c r="F317" s="86">
        <v>127293.03999998901</v>
      </c>
      <c r="G317" s="86">
        <v>202171.13000000201</v>
      </c>
      <c r="H317" s="86">
        <v>277049.219999986</v>
      </c>
      <c r="I317" s="86">
        <v>351927.30999999901</v>
      </c>
      <c r="J317" s="86">
        <v>426805.40000001201</v>
      </c>
      <c r="K317" s="86">
        <v>52414.970000012501</v>
      </c>
      <c r="L317" s="86">
        <v>127293.059999996</v>
      </c>
      <c r="M317" s="86">
        <v>202171.15000000899</v>
      </c>
      <c r="N317" s="86">
        <v>277049.24000002199</v>
      </c>
      <c r="P317" s="99"/>
    </row>
    <row r="318" spans="1:16" x14ac:dyDescent="0.2">
      <c r="A318" s="87" t="s">
        <v>1578</v>
      </c>
      <c r="B318" s="86">
        <v>0</v>
      </c>
      <c r="C318" s="86">
        <v>0</v>
      </c>
      <c r="D318" s="86">
        <v>0</v>
      </c>
      <c r="E318" s="86">
        <v>0</v>
      </c>
      <c r="F318" s="86">
        <v>0</v>
      </c>
      <c r="G318" s="86">
        <v>0</v>
      </c>
      <c r="H318" s="86">
        <v>0</v>
      </c>
      <c r="I318" s="86">
        <v>0</v>
      </c>
      <c r="J318" s="86">
        <v>0</v>
      </c>
      <c r="K318" s="86">
        <v>0</v>
      </c>
      <c r="L318" s="86">
        <v>0</v>
      </c>
      <c r="M318" s="86">
        <v>0</v>
      </c>
      <c r="N318" s="86">
        <v>0</v>
      </c>
      <c r="P318" s="99"/>
    </row>
    <row r="319" spans="1:16" x14ac:dyDescent="0.2">
      <c r="A319" s="87" t="s">
        <v>1579</v>
      </c>
      <c r="B319" s="86">
        <v>0</v>
      </c>
      <c r="C319" s="86">
        <v>0</v>
      </c>
      <c r="D319" s="86">
        <v>0</v>
      </c>
      <c r="E319" s="86">
        <v>6873045</v>
      </c>
      <c r="F319" s="86">
        <v>7085618.6600000001</v>
      </c>
      <c r="G319" s="86">
        <v>7184726.6600000001</v>
      </c>
      <c r="H319" s="86">
        <v>7113498.6600000001</v>
      </c>
      <c r="I319" s="86">
        <v>9785301.2200000007</v>
      </c>
      <c r="J319" s="86">
        <v>9710530.2200000007</v>
      </c>
      <c r="K319" s="86">
        <v>2578600.33</v>
      </c>
      <c r="L319" s="86">
        <v>10031689.33</v>
      </c>
      <c r="M319" s="86">
        <v>13987722.33</v>
      </c>
      <c r="N319" s="86">
        <v>13612536</v>
      </c>
      <c r="P319" s="99"/>
    </row>
    <row r="320" spans="1:16" x14ac:dyDescent="0.2">
      <c r="A320" s="87" t="s">
        <v>1580</v>
      </c>
      <c r="B320" s="86">
        <v>0</v>
      </c>
      <c r="C320" s="86">
        <v>0</v>
      </c>
      <c r="D320" s="86">
        <v>0</v>
      </c>
      <c r="E320" s="86">
        <v>0</v>
      </c>
      <c r="F320" s="86">
        <v>0</v>
      </c>
      <c r="G320" s="86">
        <v>0</v>
      </c>
      <c r="H320" s="86">
        <v>0</v>
      </c>
      <c r="I320" s="86">
        <v>0</v>
      </c>
      <c r="J320" s="86">
        <v>0</v>
      </c>
      <c r="K320" s="86">
        <v>0</v>
      </c>
      <c r="L320" s="86">
        <v>0</v>
      </c>
      <c r="M320" s="86">
        <v>0</v>
      </c>
      <c r="N320" s="86">
        <v>0</v>
      </c>
      <c r="P320" s="99"/>
    </row>
    <row r="321" spans="1:16" x14ac:dyDescent="0.2">
      <c r="A321" s="87" t="s">
        <v>1581</v>
      </c>
      <c r="B321" s="86">
        <v>0</v>
      </c>
      <c r="C321" s="86">
        <v>0</v>
      </c>
      <c r="D321" s="86">
        <v>0</v>
      </c>
      <c r="E321" s="86">
        <v>0</v>
      </c>
      <c r="F321" s="86">
        <v>0</v>
      </c>
      <c r="G321" s="86">
        <v>0</v>
      </c>
      <c r="H321" s="86">
        <v>0</v>
      </c>
      <c r="I321" s="86">
        <v>0</v>
      </c>
      <c r="J321" s="86">
        <v>0</v>
      </c>
      <c r="K321" s="86">
        <v>0</v>
      </c>
      <c r="L321" s="86">
        <v>0</v>
      </c>
      <c r="M321" s="86">
        <v>0</v>
      </c>
      <c r="N321" s="86">
        <v>0</v>
      </c>
      <c r="P321" s="99"/>
    </row>
    <row r="322" spans="1:16" x14ac:dyDescent="0.2">
      <c r="A322" s="88" t="s">
        <v>1582</v>
      </c>
      <c r="B322" s="89">
        <v>10494817.419999899</v>
      </c>
      <c r="C322" s="89">
        <v>12392877.5699999</v>
      </c>
      <c r="D322" s="89">
        <v>10321185.6599999</v>
      </c>
      <c r="E322" s="89">
        <v>16559511.499999899</v>
      </c>
      <c r="F322" s="89">
        <v>18607154.769999899</v>
      </c>
      <c r="G322" s="89">
        <v>65588258.469999902</v>
      </c>
      <c r="H322" s="89">
        <v>16962955.579999901</v>
      </c>
      <c r="I322" s="89">
        <v>20079847.300000001</v>
      </c>
      <c r="J322" s="89">
        <v>19698645.429999899</v>
      </c>
      <c r="K322" s="89">
        <v>8270872.6800000099</v>
      </c>
      <c r="L322" s="89">
        <v>20531256.129999898</v>
      </c>
      <c r="M322" s="89">
        <v>24783164.140000001</v>
      </c>
      <c r="N322" s="89">
        <v>24108718.02</v>
      </c>
      <c r="O322" s="98">
        <f t="shared" ref="O322" si="25">AVERAGE(B322:N322)</f>
        <v>20646097.282307629</v>
      </c>
      <c r="P322" s="99" t="str">
        <f>MID($A322,10,3)</f>
        <v>146</v>
      </c>
    </row>
    <row r="323" spans="1:16" x14ac:dyDescent="0.2">
      <c r="A323" s="87" t="s">
        <v>1583</v>
      </c>
      <c r="P323" s="99"/>
    </row>
    <row r="324" spans="1:16" x14ac:dyDescent="0.2">
      <c r="A324" s="85" t="s">
        <v>1584</v>
      </c>
      <c r="P324" s="99"/>
    </row>
    <row r="325" spans="1:16" x14ac:dyDescent="0.2">
      <c r="A325" s="87" t="s">
        <v>1585</v>
      </c>
      <c r="B325" s="86">
        <v>0</v>
      </c>
      <c r="C325" s="86">
        <v>0</v>
      </c>
      <c r="D325" s="86">
        <v>0</v>
      </c>
      <c r="E325" s="86">
        <v>0</v>
      </c>
      <c r="F325" s="86">
        <v>0</v>
      </c>
      <c r="G325" s="86">
        <v>0</v>
      </c>
      <c r="H325" s="86">
        <v>0</v>
      </c>
      <c r="I325" s="86">
        <v>0</v>
      </c>
      <c r="J325" s="86">
        <v>0</v>
      </c>
      <c r="K325" s="86">
        <v>0</v>
      </c>
      <c r="L325" s="86">
        <v>0</v>
      </c>
      <c r="M325" s="86">
        <v>0</v>
      </c>
      <c r="N325" s="86">
        <v>0</v>
      </c>
      <c r="P325" s="99"/>
    </row>
    <row r="326" spans="1:16" x14ac:dyDescent="0.2">
      <c r="A326" s="87" t="s">
        <v>1586</v>
      </c>
      <c r="B326" s="86">
        <v>40058527.5</v>
      </c>
      <c r="C326" s="86">
        <v>45828569.989999898</v>
      </c>
      <c r="D326" s="86">
        <v>40551830.6599999</v>
      </c>
      <c r="E326" s="86">
        <v>39479806.189999901</v>
      </c>
      <c r="F326" s="86">
        <v>36073867.470000103</v>
      </c>
      <c r="G326" s="86">
        <v>30931337.740000099</v>
      </c>
      <c r="H326" s="86">
        <v>24504328.649999801</v>
      </c>
      <c r="I326" s="86">
        <v>22490181.189999901</v>
      </c>
      <c r="J326" s="86">
        <v>19676123.210000101</v>
      </c>
      <c r="K326" s="86">
        <v>22458659.179999899</v>
      </c>
      <c r="L326" s="86">
        <v>28823051.139999799</v>
      </c>
      <c r="M326" s="86">
        <v>40532874.449999698</v>
      </c>
      <c r="N326" s="86">
        <v>45172340.6599999</v>
      </c>
      <c r="P326" s="99"/>
    </row>
    <row r="327" spans="1:16" x14ac:dyDescent="0.2">
      <c r="A327" s="87" t="s">
        <v>1587</v>
      </c>
      <c r="B327" s="86">
        <v>20125773.460000001</v>
      </c>
      <c r="C327" s="86">
        <v>16888954.019999899</v>
      </c>
      <c r="D327" s="86">
        <v>17608362.050000001</v>
      </c>
      <c r="E327" s="86">
        <v>17069101.390000001</v>
      </c>
      <c r="F327" s="86">
        <v>16928406.66</v>
      </c>
      <c r="G327" s="86">
        <v>18540331.93</v>
      </c>
      <c r="H327" s="86">
        <v>18060157.16</v>
      </c>
      <c r="I327" s="86">
        <v>19890497.960000001</v>
      </c>
      <c r="J327" s="86">
        <v>18636321.260000002</v>
      </c>
      <c r="K327" s="86">
        <v>18025706.07</v>
      </c>
      <c r="L327" s="86">
        <v>20279505.16</v>
      </c>
      <c r="M327" s="86">
        <v>20789572.02</v>
      </c>
      <c r="N327" s="86">
        <v>23531459.259999901</v>
      </c>
      <c r="P327" s="99"/>
    </row>
    <row r="328" spans="1:16" x14ac:dyDescent="0.2">
      <c r="A328" s="87" t="s">
        <v>1588</v>
      </c>
      <c r="B328" s="86">
        <v>2496187.2999999998</v>
      </c>
      <c r="C328" s="86">
        <v>0</v>
      </c>
      <c r="D328" s="86">
        <v>0</v>
      </c>
      <c r="E328" s="86">
        <v>2348001.15</v>
      </c>
      <c r="F328" s="86">
        <v>0</v>
      </c>
      <c r="G328" s="86">
        <v>0</v>
      </c>
      <c r="H328" s="86">
        <v>1995522.06</v>
      </c>
      <c r="I328" s="86">
        <v>0</v>
      </c>
      <c r="J328" s="86">
        <v>0</v>
      </c>
      <c r="K328" s="86">
        <v>2918863.4</v>
      </c>
      <c r="L328" s="86">
        <v>0</v>
      </c>
      <c r="M328" s="86">
        <v>0</v>
      </c>
      <c r="N328" s="86">
        <v>4519765.08</v>
      </c>
      <c r="P328" s="99"/>
    </row>
    <row r="329" spans="1:16" x14ac:dyDescent="0.2">
      <c r="A329" s="87" t="s">
        <v>1589</v>
      </c>
      <c r="B329" s="86">
        <v>0</v>
      </c>
      <c r="C329" s="86">
        <v>0</v>
      </c>
      <c r="D329" s="86">
        <v>0</v>
      </c>
      <c r="E329" s="86">
        <v>0</v>
      </c>
      <c r="F329" s="86">
        <v>0</v>
      </c>
      <c r="G329" s="86">
        <v>0</v>
      </c>
      <c r="H329" s="86">
        <v>0</v>
      </c>
      <c r="I329" s="86">
        <v>0</v>
      </c>
      <c r="J329" s="86">
        <v>0</v>
      </c>
      <c r="K329" s="86">
        <v>0</v>
      </c>
      <c r="L329" s="86">
        <v>0</v>
      </c>
      <c r="M329" s="86">
        <v>0</v>
      </c>
      <c r="N329" s="86">
        <v>0</v>
      </c>
      <c r="P329" s="99"/>
    </row>
    <row r="330" spans="1:16" x14ac:dyDescent="0.2">
      <c r="A330" s="87" t="s">
        <v>1590</v>
      </c>
      <c r="B330" s="86">
        <v>76019642.179999694</v>
      </c>
      <c r="C330" s="86">
        <v>74875956.520000204</v>
      </c>
      <c r="D330" s="86">
        <v>65126950.860000201</v>
      </c>
      <c r="E330" s="86">
        <v>64038321.320000097</v>
      </c>
      <c r="F330" s="86">
        <v>63114791.080000103</v>
      </c>
      <c r="G330" s="86">
        <v>62218813.490000002</v>
      </c>
      <c r="H330" s="86">
        <v>61789247.960000001</v>
      </c>
      <c r="I330" s="86">
        <v>60340281.309999898</v>
      </c>
      <c r="J330" s="86">
        <v>58584696.07</v>
      </c>
      <c r="K330" s="86">
        <v>60388064.719999902</v>
      </c>
      <c r="L330" s="86">
        <v>62402923.279999897</v>
      </c>
      <c r="M330" s="86">
        <v>62087816.57</v>
      </c>
      <c r="N330" s="86">
        <v>65859080.0499999</v>
      </c>
      <c r="P330" s="99"/>
    </row>
    <row r="331" spans="1:16" x14ac:dyDescent="0.2">
      <c r="A331" s="87" t="s">
        <v>1591</v>
      </c>
      <c r="B331" s="86">
        <v>0</v>
      </c>
      <c r="C331" s="86">
        <v>0</v>
      </c>
      <c r="D331" s="86">
        <v>0</v>
      </c>
      <c r="E331" s="86">
        <v>0</v>
      </c>
      <c r="F331" s="86">
        <v>0</v>
      </c>
      <c r="G331" s="86">
        <v>0</v>
      </c>
      <c r="H331" s="86">
        <v>0</v>
      </c>
      <c r="I331" s="86">
        <v>0</v>
      </c>
      <c r="J331" s="86">
        <v>0</v>
      </c>
      <c r="K331" s="86">
        <v>0</v>
      </c>
      <c r="L331" s="86">
        <v>0</v>
      </c>
      <c r="M331" s="86">
        <v>0</v>
      </c>
      <c r="N331" s="86">
        <v>0</v>
      </c>
      <c r="P331" s="99"/>
    </row>
    <row r="332" spans="1:16" x14ac:dyDescent="0.2">
      <c r="A332" s="87" t="s">
        <v>1592</v>
      </c>
      <c r="B332" s="86">
        <v>2596021.8199999998</v>
      </c>
      <c r="C332" s="86">
        <v>3960517.15</v>
      </c>
      <c r="D332" s="86">
        <v>2378554.34</v>
      </c>
      <c r="E332" s="86">
        <v>2581124.79</v>
      </c>
      <c r="F332" s="86">
        <v>3000012.66</v>
      </c>
      <c r="G332" s="86">
        <v>3341338.73</v>
      </c>
      <c r="H332" s="86">
        <v>3459369.14</v>
      </c>
      <c r="I332" s="86">
        <v>2904402.05</v>
      </c>
      <c r="J332" s="86">
        <v>1849529.37</v>
      </c>
      <c r="K332" s="86">
        <v>3915451.93</v>
      </c>
      <c r="L332" s="86">
        <v>6863407.2699999996</v>
      </c>
      <c r="M332" s="86">
        <v>7153132.1699999999</v>
      </c>
      <c r="N332" s="86">
        <v>4161355.32</v>
      </c>
      <c r="P332" s="99"/>
    </row>
    <row r="333" spans="1:16" x14ac:dyDescent="0.2">
      <c r="A333" s="88" t="s">
        <v>1593</v>
      </c>
      <c r="B333" s="89">
        <v>141296152.25999901</v>
      </c>
      <c r="C333" s="89">
        <v>141553997.68000001</v>
      </c>
      <c r="D333" s="89">
        <v>125665697.91</v>
      </c>
      <c r="E333" s="89">
        <v>125516354.84</v>
      </c>
      <c r="F333" s="89">
        <v>119117077.87</v>
      </c>
      <c r="G333" s="89">
        <v>115031821.89</v>
      </c>
      <c r="H333" s="89">
        <v>109808624.969999</v>
      </c>
      <c r="I333" s="89">
        <v>105625362.50999901</v>
      </c>
      <c r="J333" s="89">
        <v>98746669.910000101</v>
      </c>
      <c r="K333" s="89">
        <v>107706745.299999</v>
      </c>
      <c r="L333" s="89">
        <v>118368886.849999</v>
      </c>
      <c r="M333" s="89">
        <v>130563395.209999</v>
      </c>
      <c r="N333" s="89">
        <v>143244000.37</v>
      </c>
      <c r="O333" s="98">
        <f t="shared" ref="O333" si="26">AVERAGE(B333:N333)</f>
        <v>121711137.50538415</v>
      </c>
      <c r="P333" s="99" t="str">
        <f>MID($A333,10,3)</f>
        <v>151</v>
      </c>
    </row>
    <row r="334" spans="1:16" x14ac:dyDescent="0.2">
      <c r="A334" s="87" t="s">
        <v>1594</v>
      </c>
      <c r="P334" s="99"/>
    </row>
    <row r="335" spans="1:16" x14ac:dyDescent="0.2">
      <c r="A335" s="85" t="s">
        <v>1595</v>
      </c>
      <c r="P335" s="99"/>
    </row>
    <row r="336" spans="1:16" x14ac:dyDescent="0.2">
      <c r="A336" s="87" t="s">
        <v>1596</v>
      </c>
      <c r="B336" s="86">
        <v>0</v>
      </c>
      <c r="C336" s="86">
        <v>0</v>
      </c>
      <c r="D336" s="86">
        <v>0</v>
      </c>
      <c r="E336" s="86">
        <v>0</v>
      </c>
      <c r="F336" s="86">
        <v>0</v>
      </c>
      <c r="G336" s="86">
        <v>0</v>
      </c>
      <c r="H336" s="86">
        <v>0</v>
      </c>
      <c r="I336" s="86">
        <v>0</v>
      </c>
      <c r="J336" s="86">
        <v>0</v>
      </c>
      <c r="K336" s="86">
        <v>0</v>
      </c>
      <c r="L336" s="86">
        <v>0</v>
      </c>
      <c r="M336" s="86">
        <v>0</v>
      </c>
      <c r="N336" s="86">
        <v>0</v>
      </c>
      <c r="P336" s="99"/>
    </row>
    <row r="337" spans="1:16" x14ac:dyDescent="0.2">
      <c r="A337" s="87" t="s">
        <v>1597</v>
      </c>
      <c r="B337" s="86">
        <v>0</v>
      </c>
      <c r="C337" s="86">
        <v>0</v>
      </c>
      <c r="D337" s="86">
        <v>0</v>
      </c>
      <c r="E337" s="86">
        <v>0</v>
      </c>
      <c r="F337" s="86">
        <v>0</v>
      </c>
      <c r="G337" s="86">
        <v>0</v>
      </c>
      <c r="H337" s="86">
        <v>0</v>
      </c>
      <c r="I337" s="86">
        <v>0</v>
      </c>
      <c r="J337" s="86">
        <v>0</v>
      </c>
      <c r="K337" s="86">
        <v>0</v>
      </c>
      <c r="L337" s="86">
        <v>0</v>
      </c>
      <c r="M337" s="86">
        <v>0</v>
      </c>
      <c r="N337" s="86">
        <v>0</v>
      </c>
      <c r="P337" s="99"/>
    </row>
    <row r="338" spans="1:16" x14ac:dyDescent="0.2">
      <c r="A338" s="87" t="s">
        <v>1598</v>
      </c>
      <c r="B338" s="86">
        <v>301435628.44999999</v>
      </c>
      <c r="C338" s="86">
        <v>304318527.10000002</v>
      </c>
      <c r="D338" s="86">
        <v>305932948.25</v>
      </c>
      <c r="E338" s="86">
        <v>308195471.17000002</v>
      </c>
      <c r="F338" s="86">
        <v>302533859.12</v>
      </c>
      <c r="G338" s="86">
        <v>307829494.919999</v>
      </c>
      <c r="H338" s="86">
        <v>308035481.07999998</v>
      </c>
      <c r="I338" s="86">
        <v>310459771.94</v>
      </c>
      <c r="J338" s="86">
        <v>311667085.13999999</v>
      </c>
      <c r="K338" s="86">
        <v>311503806.48000002</v>
      </c>
      <c r="L338" s="86">
        <v>308630091.049999</v>
      </c>
      <c r="M338" s="86">
        <v>311141325.67000002</v>
      </c>
      <c r="N338" s="86">
        <v>311562524.28999901</v>
      </c>
      <c r="P338" s="99"/>
    </row>
    <row r="339" spans="1:16" x14ac:dyDescent="0.2">
      <c r="A339" s="87" t="s">
        <v>1599</v>
      </c>
      <c r="B339" s="86">
        <v>0</v>
      </c>
      <c r="C339" s="86">
        <v>0</v>
      </c>
      <c r="D339" s="86">
        <v>0</v>
      </c>
      <c r="E339" s="86">
        <v>0</v>
      </c>
      <c r="F339" s="86">
        <v>0</v>
      </c>
      <c r="G339" s="86">
        <v>0</v>
      </c>
      <c r="H339" s="86">
        <v>0</v>
      </c>
      <c r="I339" s="86">
        <v>0</v>
      </c>
      <c r="J339" s="86">
        <v>0</v>
      </c>
      <c r="K339" s="86">
        <v>0</v>
      </c>
      <c r="L339" s="86">
        <v>0</v>
      </c>
      <c r="M339" s="86">
        <v>0</v>
      </c>
      <c r="N339" s="86">
        <v>0</v>
      </c>
      <c r="P339" s="99"/>
    </row>
    <row r="340" spans="1:16" x14ac:dyDescent="0.2">
      <c r="A340" s="87" t="s">
        <v>1600</v>
      </c>
      <c r="B340" s="86">
        <v>0</v>
      </c>
      <c r="C340" s="86">
        <v>0</v>
      </c>
      <c r="D340" s="86">
        <v>0</v>
      </c>
      <c r="E340" s="86">
        <v>0</v>
      </c>
      <c r="F340" s="86">
        <v>0</v>
      </c>
      <c r="G340" s="86">
        <v>0</v>
      </c>
      <c r="H340" s="86">
        <v>0</v>
      </c>
      <c r="I340" s="86">
        <v>0</v>
      </c>
      <c r="J340" s="86">
        <v>0</v>
      </c>
      <c r="K340" s="86">
        <v>0</v>
      </c>
      <c r="L340" s="86">
        <v>0</v>
      </c>
      <c r="M340" s="86">
        <v>0</v>
      </c>
      <c r="N340" s="86">
        <v>0</v>
      </c>
      <c r="P340" s="99"/>
    </row>
    <row r="341" spans="1:16" x14ac:dyDescent="0.2">
      <c r="A341" s="87" t="s">
        <v>1601</v>
      </c>
      <c r="B341" s="86">
        <v>0</v>
      </c>
      <c r="C341" s="86">
        <v>0</v>
      </c>
      <c r="D341" s="86">
        <v>0</v>
      </c>
      <c r="E341" s="86">
        <v>0</v>
      </c>
      <c r="F341" s="86">
        <v>0</v>
      </c>
      <c r="G341" s="86">
        <v>0</v>
      </c>
      <c r="H341" s="86">
        <v>0</v>
      </c>
      <c r="I341" s="86">
        <v>0</v>
      </c>
      <c r="J341" s="86">
        <v>0</v>
      </c>
      <c r="K341" s="86">
        <v>0</v>
      </c>
      <c r="L341" s="86">
        <v>0</v>
      </c>
      <c r="M341" s="86">
        <v>0</v>
      </c>
      <c r="N341" s="86">
        <v>0</v>
      </c>
      <c r="P341" s="99"/>
    </row>
    <row r="342" spans="1:16" x14ac:dyDescent="0.2">
      <c r="A342" s="87" t="s">
        <v>1602</v>
      </c>
      <c r="B342" s="86">
        <v>4125779.3</v>
      </c>
      <c r="C342" s="86">
        <v>4105222.1799999899</v>
      </c>
      <c r="D342" s="86">
        <v>4105222.1799999899</v>
      </c>
      <c r="E342" s="86">
        <v>4105222.1799999899</v>
      </c>
      <c r="F342" s="86">
        <v>4105222.1799999899</v>
      </c>
      <c r="G342" s="86">
        <v>4105222.1799999899</v>
      </c>
      <c r="H342" s="86">
        <v>4105222.1799999899</v>
      </c>
      <c r="I342" s="86">
        <v>4105222.1799999899</v>
      </c>
      <c r="J342" s="86">
        <v>4105222.1799999899</v>
      </c>
      <c r="K342" s="86">
        <v>3963402.18</v>
      </c>
      <c r="L342" s="86">
        <v>3963402.18</v>
      </c>
      <c r="M342" s="86">
        <v>3963402.18</v>
      </c>
      <c r="N342" s="86">
        <v>3631123.98</v>
      </c>
      <c r="P342" s="99"/>
    </row>
    <row r="343" spans="1:16" x14ac:dyDescent="0.2">
      <c r="A343" s="87" t="s">
        <v>1603</v>
      </c>
      <c r="B343" s="86">
        <v>0</v>
      </c>
      <c r="C343" s="86">
        <v>0</v>
      </c>
      <c r="D343" s="86">
        <v>0</v>
      </c>
      <c r="E343" s="86">
        <v>0</v>
      </c>
      <c r="F343" s="86">
        <v>0</v>
      </c>
      <c r="G343" s="86">
        <v>0</v>
      </c>
      <c r="H343" s="86">
        <v>0</v>
      </c>
      <c r="I343" s="86">
        <v>0</v>
      </c>
      <c r="J343" s="86">
        <v>0</v>
      </c>
      <c r="K343" s="86">
        <v>0</v>
      </c>
      <c r="L343" s="86">
        <v>0</v>
      </c>
      <c r="M343" s="86">
        <v>0</v>
      </c>
      <c r="N343" s="86">
        <v>0</v>
      </c>
      <c r="P343" s="99"/>
    </row>
    <row r="344" spans="1:16" x14ac:dyDescent="0.2">
      <c r="A344" s="87" t="s">
        <v>1604</v>
      </c>
      <c r="B344" s="86">
        <v>1565630.28</v>
      </c>
      <c r="C344" s="86">
        <v>1630427.49</v>
      </c>
      <c r="D344" s="86">
        <v>1595494.07</v>
      </c>
      <c r="E344" s="86">
        <v>1654177.33</v>
      </c>
      <c r="F344" s="86">
        <v>1729944.17</v>
      </c>
      <c r="G344" s="86">
        <v>1805177.48</v>
      </c>
      <c r="H344" s="86">
        <v>1859589.45</v>
      </c>
      <c r="I344" s="86">
        <v>1713204.45</v>
      </c>
      <c r="J344" s="86">
        <v>1748595.52</v>
      </c>
      <c r="K344" s="86">
        <v>1760346.95</v>
      </c>
      <c r="L344" s="86">
        <v>1713883.95</v>
      </c>
      <c r="M344" s="86">
        <v>1686730.6</v>
      </c>
      <c r="N344" s="86">
        <v>1562225.8</v>
      </c>
      <c r="P344" s="99"/>
    </row>
    <row r="345" spans="1:16" x14ac:dyDescent="0.2">
      <c r="A345" s="87" t="s">
        <v>1605</v>
      </c>
      <c r="B345" s="86">
        <v>1102154.77</v>
      </c>
      <c r="C345" s="86">
        <v>1152215.9099999999</v>
      </c>
      <c r="D345" s="86">
        <v>1226208.45</v>
      </c>
      <c r="E345" s="86">
        <v>1335577.55</v>
      </c>
      <c r="F345" s="86">
        <v>1445227.62</v>
      </c>
      <c r="G345" s="86">
        <v>1612966.58</v>
      </c>
      <c r="H345" s="86">
        <v>1764564.97</v>
      </c>
      <c r="I345" s="86">
        <v>1902736.77</v>
      </c>
      <c r="J345" s="86">
        <v>2145264.08</v>
      </c>
      <c r="K345" s="86">
        <v>2211120.63</v>
      </c>
      <c r="L345" s="86">
        <v>2283546.75</v>
      </c>
      <c r="M345" s="86">
        <v>2436186.56</v>
      </c>
      <c r="N345" s="86">
        <v>2408774.86</v>
      </c>
      <c r="P345" s="99"/>
    </row>
    <row r="346" spans="1:16" x14ac:dyDescent="0.2">
      <c r="A346" s="87" t="s">
        <v>1606</v>
      </c>
      <c r="B346" s="86">
        <v>0</v>
      </c>
      <c r="C346" s="86">
        <v>0</v>
      </c>
      <c r="D346" s="86">
        <v>0</v>
      </c>
      <c r="E346" s="86">
        <v>0</v>
      </c>
      <c r="F346" s="86">
        <v>0</v>
      </c>
      <c r="G346" s="86">
        <v>0</v>
      </c>
      <c r="H346" s="86">
        <v>0</v>
      </c>
      <c r="I346" s="86">
        <v>0</v>
      </c>
      <c r="J346" s="86">
        <v>0</v>
      </c>
      <c r="K346" s="86">
        <v>0</v>
      </c>
      <c r="L346" s="86">
        <v>0</v>
      </c>
      <c r="M346" s="86">
        <v>0</v>
      </c>
      <c r="N346" s="86">
        <v>0</v>
      </c>
      <c r="P346" s="99"/>
    </row>
    <row r="347" spans="1:16" x14ac:dyDescent="0.2">
      <c r="A347" s="87" t="s">
        <v>1607</v>
      </c>
      <c r="B347" s="86">
        <v>0</v>
      </c>
      <c r="C347" s="86">
        <v>0</v>
      </c>
      <c r="D347" s="86">
        <v>0</v>
      </c>
      <c r="E347" s="86">
        <v>0</v>
      </c>
      <c r="F347" s="86">
        <v>0</v>
      </c>
      <c r="G347" s="86">
        <v>0</v>
      </c>
      <c r="H347" s="86">
        <v>0</v>
      </c>
      <c r="I347" s="86">
        <v>0</v>
      </c>
      <c r="J347" s="86">
        <v>0</v>
      </c>
      <c r="K347" s="86">
        <v>0</v>
      </c>
      <c r="L347" s="86">
        <v>0</v>
      </c>
      <c r="M347" s="86">
        <v>0</v>
      </c>
      <c r="N347" s="86">
        <v>0</v>
      </c>
      <c r="P347" s="99"/>
    </row>
    <row r="348" spans="1:16" x14ac:dyDescent="0.2">
      <c r="A348" s="87" t="s">
        <v>1608</v>
      </c>
      <c r="B348" s="86">
        <v>-163376.32000000001</v>
      </c>
      <c r="C348" s="86">
        <v>-160026.32</v>
      </c>
      <c r="D348" s="86">
        <v>-160026.32</v>
      </c>
      <c r="E348" s="86">
        <v>-160026.32</v>
      </c>
      <c r="F348" s="86">
        <v>-160026.32</v>
      </c>
      <c r="G348" s="86">
        <v>-158720.54999999999</v>
      </c>
      <c r="H348" s="86">
        <v>-153656.54999999999</v>
      </c>
      <c r="I348" s="86">
        <v>-151728.16</v>
      </c>
      <c r="J348" s="86">
        <v>-151345.9</v>
      </c>
      <c r="K348" s="86">
        <v>-149381.6</v>
      </c>
      <c r="L348" s="86">
        <v>-1177355.1100000001</v>
      </c>
      <c r="M348" s="86">
        <v>-1064705.27</v>
      </c>
      <c r="N348" s="86">
        <v>-1228350.8400000001</v>
      </c>
      <c r="P348" s="99"/>
    </row>
    <row r="349" spans="1:16" x14ac:dyDescent="0.2">
      <c r="A349" s="87" t="s">
        <v>1609</v>
      </c>
      <c r="B349" s="86">
        <v>0</v>
      </c>
      <c r="C349" s="86">
        <v>0</v>
      </c>
      <c r="D349" s="86">
        <v>0</v>
      </c>
      <c r="E349" s="86">
        <v>0</v>
      </c>
      <c r="F349" s="86">
        <v>0</v>
      </c>
      <c r="G349" s="86">
        <v>0</v>
      </c>
      <c r="H349" s="86">
        <v>0</v>
      </c>
      <c r="I349" s="86">
        <v>0</v>
      </c>
      <c r="J349" s="86">
        <v>0</v>
      </c>
      <c r="K349" s="86">
        <v>0</v>
      </c>
      <c r="L349" s="86">
        <v>0</v>
      </c>
      <c r="M349" s="86">
        <v>0</v>
      </c>
      <c r="N349" s="86">
        <v>0</v>
      </c>
      <c r="P349" s="99"/>
    </row>
    <row r="350" spans="1:16" x14ac:dyDescent="0.2">
      <c r="A350" s="88" t="s">
        <v>1610</v>
      </c>
      <c r="B350" s="89">
        <v>308065816.48000002</v>
      </c>
      <c r="C350" s="89">
        <v>311046366.36000001</v>
      </c>
      <c r="D350" s="89">
        <v>312699846.63</v>
      </c>
      <c r="E350" s="89">
        <v>315130421.90999901</v>
      </c>
      <c r="F350" s="89">
        <v>309654226.76999903</v>
      </c>
      <c r="G350" s="89">
        <v>315194140.609999</v>
      </c>
      <c r="H350" s="89">
        <v>315611201.13</v>
      </c>
      <c r="I350" s="89">
        <v>318029207.18000001</v>
      </c>
      <c r="J350" s="89">
        <v>319514821.01999903</v>
      </c>
      <c r="K350" s="89">
        <v>319289294.63999999</v>
      </c>
      <c r="L350" s="89">
        <v>315413568.81999898</v>
      </c>
      <c r="M350" s="89">
        <v>318162939.74000001</v>
      </c>
      <c r="N350" s="89">
        <v>317936298.08999902</v>
      </c>
      <c r="O350" s="98">
        <f t="shared" ref="O350" si="27">AVERAGE(B350:N350)</f>
        <v>315057549.95230716</v>
      </c>
      <c r="P350" s="99" t="str">
        <f>MID($A350,10,3)</f>
        <v>154</v>
      </c>
    </row>
    <row r="351" spans="1:16" x14ac:dyDescent="0.2">
      <c r="A351" s="87" t="s">
        <v>1611</v>
      </c>
      <c r="P351" s="99"/>
    </row>
    <row r="352" spans="1:16" x14ac:dyDescent="0.2">
      <c r="A352" s="85" t="s">
        <v>1612</v>
      </c>
      <c r="P352" s="99"/>
    </row>
    <row r="353" spans="1:16" x14ac:dyDescent="0.2">
      <c r="A353" s="87" t="s">
        <v>1613</v>
      </c>
      <c r="B353" s="86">
        <v>31582.38</v>
      </c>
      <c r="C353" s="86">
        <v>39700.379999999997</v>
      </c>
      <c r="D353" s="86">
        <v>17788.38</v>
      </c>
      <c r="E353" s="86">
        <v>34882.379999999997</v>
      </c>
      <c r="F353" s="86">
        <v>23356.98</v>
      </c>
      <c r="G353" s="86">
        <v>10924.38</v>
      </c>
      <c r="H353" s="86">
        <v>103688.78</v>
      </c>
      <c r="I353" s="86">
        <v>88671.58</v>
      </c>
      <c r="J353" s="86">
        <v>55737.58</v>
      </c>
      <c r="K353" s="86">
        <v>40555.78</v>
      </c>
      <c r="L353" s="86">
        <v>54695.78</v>
      </c>
      <c r="M353" s="86">
        <v>8165.78</v>
      </c>
      <c r="N353" s="86">
        <v>94691.78</v>
      </c>
      <c r="P353" s="99"/>
    </row>
    <row r="354" spans="1:16" x14ac:dyDescent="0.2">
      <c r="A354" s="88" t="s">
        <v>1614</v>
      </c>
      <c r="B354" s="89">
        <v>31582.38</v>
      </c>
      <c r="C354" s="89">
        <v>39700.379999999997</v>
      </c>
      <c r="D354" s="89">
        <v>17788.38</v>
      </c>
      <c r="E354" s="89">
        <v>34882.379999999997</v>
      </c>
      <c r="F354" s="89">
        <v>23356.98</v>
      </c>
      <c r="G354" s="89">
        <v>10924.38</v>
      </c>
      <c r="H354" s="89">
        <v>103688.78</v>
      </c>
      <c r="I354" s="89">
        <v>88671.58</v>
      </c>
      <c r="J354" s="89">
        <v>55737.58</v>
      </c>
      <c r="K354" s="89">
        <v>40555.78</v>
      </c>
      <c r="L354" s="89">
        <v>54695.78</v>
      </c>
      <c r="M354" s="89">
        <v>8165.78</v>
      </c>
      <c r="N354" s="89">
        <v>94691.78</v>
      </c>
      <c r="O354" s="98">
        <f t="shared" ref="O354" si="28">AVERAGE(B354:N354)</f>
        <v>46495.533846153849</v>
      </c>
      <c r="P354" s="99" t="str">
        <f>MID($A354,10,3)</f>
        <v>156</v>
      </c>
    </row>
    <row r="355" spans="1:16" x14ac:dyDescent="0.2">
      <c r="A355" s="87" t="s">
        <v>1615</v>
      </c>
      <c r="P355" s="99"/>
    </row>
    <row r="356" spans="1:16" x14ac:dyDescent="0.2">
      <c r="A356" s="85" t="s">
        <v>1616</v>
      </c>
      <c r="P356" s="99"/>
    </row>
    <row r="357" spans="1:16" x14ac:dyDescent="0.2">
      <c r="A357" s="87" t="s">
        <v>1617</v>
      </c>
      <c r="B357" s="86">
        <v>3221470.91</v>
      </c>
      <c r="C357" s="86">
        <v>3221194.55</v>
      </c>
      <c r="D357" s="86">
        <v>3220746.7</v>
      </c>
      <c r="E357" s="86">
        <v>3219922.55</v>
      </c>
      <c r="F357" s="86">
        <v>3219241.5</v>
      </c>
      <c r="G357" s="86">
        <v>3218210.65</v>
      </c>
      <c r="H357" s="86">
        <v>3217031.4</v>
      </c>
      <c r="I357" s="86">
        <v>3215891.9</v>
      </c>
      <c r="J357" s="86">
        <v>3214561.6</v>
      </c>
      <c r="K357" s="86">
        <v>3213305.5</v>
      </c>
      <c r="L357" s="86">
        <v>3212987.5</v>
      </c>
      <c r="M357" s="86">
        <v>3212783.45</v>
      </c>
      <c r="N357" s="86">
        <v>3212783.45</v>
      </c>
      <c r="P357" s="99"/>
    </row>
    <row r="358" spans="1:16" x14ac:dyDescent="0.2">
      <c r="A358" s="87" t="s">
        <v>1618</v>
      </c>
      <c r="B358" s="86">
        <v>0</v>
      </c>
      <c r="C358" s="86">
        <v>0</v>
      </c>
      <c r="D358" s="86">
        <v>0</v>
      </c>
      <c r="E358" s="86">
        <v>0</v>
      </c>
      <c r="F358" s="86">
        <v>0</v>
      </c>
      <c r="G358" s="86">
        <v>0</v>
      </c>
      <c r="H358" s="86">
        <v>0</v>
      </c>
      <c r="I358" s="86">
        <v>0</v>
      </c>
      <c r="J358" s="86">
        <v>0</v>
      </c>
      <c r="K358" s="86">
        <v>0</v>
      </c>
      <c r="L358" s="86">
        <v>0</v>
      </c>
      <c r="M358" s="86">
        <v>0</v>
      </c>
      <c r="N358" s="86">
        <v>0</v>
      </c>
      <c r="P358" s="99"/>
    </row>
    <row r="359" spans="1:16" x14ac:dyDescent="0.2">
      <c r="A359" s="88" t="s">
        <v>1619</v>
      </c>
      <c r="B359" s="89">
        <v>3221470.91</v>
      </c>
      <c r="C359" s="89">
        <v>3221194.55</v>
      </c>
      <c r="D359" s="89">
        <v>3220746.7</v>
      </c>
      <c r="E359" s="89">
        <v>3219922.55</v>
      </c>
      <c r="F359" s="89">
        <v>3219241.5</v>
      </c>
      <c r="G359" s="89">
        <v>3218210.65</v>
      </c>
      <c r="H359" s="89">
        <v>3217031.4</v>
      </c>
      <c r="I359" s="89">
        <v>3215891.9</v>
      </c>
      <c r="J359" s="89">
        <v>3214561.6</v>
      </c>
      <c r="K359" s="89">
        <v>3213305.5</v>
      </c>
      <c r="L359" s="89">
        <v>3212987.5</v>
      </c>
      <c r="M359" s="89">
        <v>3212783.45</v>
      </c>
      <c r="N359" s="89">
        <v>3212783.45</v>
      </c>
      <c r="O359" s="98">
        <f t="shared" ref="O359" si="29">AVERAGE(B359:N359)</f>
        <v>3216933.2046153848</v>
      </c>
      <c r="P359" s="99" t="str">
        <f>MID($A359,10,3)</f>
        <v>158</v>
      </c>
    </row>
    <row r="360" spans="1:16" x14ac:dyDescent="0.2">
      <c r="A360" s="87" t="s">
        <v>1620</v>
      </c>
      <c r="P360" s="99"/>
    </row>
    <row r="361" spans="1:16" x14ac:dyDescent="0.2">
      <c r="A361" s="85" t="s">
        <v>1621</v>
      </c>
      <c r="P361" s="99"/>
    </row>
    <row r="362" spans="1:16" x14ac:dyDescent="0.2">
      <c r="A362" s="87" t="s">
        <v>1622</v>
      </c>
      <c r="B362" s="86">
        <v>0</v>
      </c>
      <c r="C362" s="86">
        <v>0</v>
      </c>
      <c r="D362" s="86">
        <v>0</v>
      </c>
      <c r="E362" s="86">
        <v>0</v>
      </c>
      <c r="F362" s="86">
        <v>0</v>
      </c>
      <c r="G362" s="86">
        <v>0</v>
      </c>
      <c r="H362" s="86">
        <v>0</v>
      </c>
      <c r="I362" s="86">
        <v>0</v>
      </c>
      <c r="J362" s="86">
        <v>0</v>
      </c>
      <c r="K362" s="86">
        <v>0</v>
      </c>
      <c r="L362" s="86">
        <v>0</v>
      </c>
      <c r="M362" s="86">
        <v>0</v>
      </c>
      <c r="N362" s="86">
        <v>0</v>
      </c>
      <c r="P362" s="99"/>
    </row>
    <row r="363" spans="1:16" x14ac:dyDescent="0.2">
      <c r="A363" s="87" t="s">
        <v>1623</v>
      </c>
      <c r="B363" s="86">
        <v>12429753.699999999</v>
      </c>
      <c r="C363" s="86">
        <v>12064647.789999999</v>
      </c>
      <c r="D363" s="86">
        <v>11861588.92</v>
      </c>
      <c r="E363" s="86">
        <v>11414377.4699999</v>
      </c>
      <c r="F363" s="86">
        <v>10827334.18</v>
      </c>
      <c r="G363" s="86">
        <v>12304495.09</v>
      </c>
      <c r="H363" s="86">
        <v>12496815.640000001</v>
      </c>
      <c r="I363" s="86">
        <v>14316491.9799999</v>
      </c>
      <c r="J363" s="86">
        <v>12704088.35</v>
      </c>
      <c r="K363" s="86">
        <v>9859659.5099999905</v>
      </c>
      <c r="L363" s="86">
        <v>12254483.43</v>
      </c>
      <c r="M363" s="86">
        <v>10791332.3099999</v>
      </c>
      <c r="N363" s="86">
        <v>12766616.079999899</v>
      </c>
      <c r="P363" s="99"/>
    </row>
    <row r="364" spans="1:16" x14ac:dyDescent="0.2">
      <c r="A364" s="87" t="s">
        <v>1624</v>
      </c>
      <c r="B364" s="86">
        <v>0</v>
      </c>
      <c r="C364" s="86">
        <v>0</v>
      </c>
      <c r="D364" s="86">
        <v>0</v>
      </c>
      <c r="E364" s="86">
        <v>0</v>
      </c>
      <c r="F364" s="86">
        <v>0</v>
      </c>
      <c r="G364" s="86">
        <v>0</v>
      </c>
      <c r="H364" s="86">
        <v>0</v>
      </c>
      <c r="I364" s="86">
        <v>0</v>
      </c>
      <c r="J364" s="86">
        <v>0</v>
      </c>
      <c r="K364" s="86">
        <v>0</v>
      </c>
      <c r="L364" s="86">
        <v>0</v>
      </c>
      <c r="M364" s="86">
        <v>0</v>
      </c>
      <c r="N364" s="86">
        <v>0</v>
      </c>
      <c r="P364" s="99"/>
    </row>
    <row r="365" spans="1:16" x14ac:dyDescent="0.2">
      <c r="A365" s="87" t="s">
        <v>1625</v>
      </c>
      <c r="B365" s="86">
        <v>-3341.47999999999</v>
      </c>
      <c r="C365" s="86">
        <v>-3341.47999999999</v>
      </c>
      <c r="D365" s="86">
        <v>-3341.47999999999</v>
      </c>
      <c r="E365" s="86">
        <v>-3341.47999999999</v>
      </c>
      <c r="F365" s="86">
        <v>-3341.47999999999</v>
      </c>
      <c r="G365" s="86">
        <v>-3341.47999999999</v>
      </c>
      <c r="H365" s="86">
        <v>-3341.47999999999</v>
      </c>
      <c r="I365" s="86">
        <v>-3341.47999999999</v>
      </c>
      <c r="J365" s="86">
        <v>-3341.47999999999</v>
      </c>
      <c r="K365" s="86">
        <v>-3341.47999999999</v>
      </c>
      <c r="L365" s="86">
        <v>-3341.47999999999</v>
      </c>
      <c r="M365" s="86">
        <v>-3341.47999999999</v>
      </c>
      <c r="N365" s="86">
        <v>-3341.47999999999</v>
      </c>
      <c r="P365" s="99"/>
    </row>
    <row r="366" spans="1:16" x14ac:dyDescent="0.2">
      <c r="A366" s="87" t="s">
        <v>1626</v>
      </c>
      <c r="B366" s="86">
        <v>2460738.33</v>
      </c>
      <c r="C366" s="86">
        <v>2460738.33</v>
      </c>
      <c r="D366" s="86">
        <v>2460738.33</v>
      </c>
      <c r="E366" s="86">
        <v>2460738.33</v>
      </c>
      <c r="F366" s="86">
        <v>2460738.33</v>
      </c>
      <c r="G366" s="86">
        <v>2460738.33</v>
      </c>
      <c r="H366" s="86">
        <v>2460738.33</v>
      </c>
      <c r="I366" s="86">
        <v>2460738.33</v>
      </c>
      <c r="J366" s="86">
        <v>2460738.33</v>
      </c>
      <c r="K366" s="86">
        <v>2460738.33</v>
      </c>
      <c r="L366" s="86">
        <v>2460738.33</v>
      </c>
      <c r="M366" s="86">
        <v>2460738.33</v>
      </c>
      <c r="N366" s="86">
        <v>2460738.33</v>
      </c>
      <c r="P366" s="99"/>
    </row>
    <row r="367" spans="1:16" x14ac:dyDescent="0.2">
      <c r="A367" s="87" t="s">
        <v>1627</v>
      </c>
      <c r="B367" s="86">
        <v>2635.44</v>
      </c>
      <c r="C367" s="86">
        <v>2635.44</v>
      </c>
      <c r="D367" s="86">
        <v>2635.44</v>
      </c>
      <c r="E367" s="86">
        <v>2635.44</v>
      </c>
      <c r="F367" s="86">
        <v>2635.44</v>
      </c>
      <c r="G367" s="86">
        <v>2635.44</v>
      </c>
      <c r="H367" s="86">
        <v>2635.44</v>
      </c>
      <c r="I367" s="86">
        <v>2635.44</v>
      </c>
      <c r="J367" s="86">
        <v>2635.44</v>
      </c>
      <c r="K367" s="86">
        <v>2635.44</v>
      </c>
      <c r="L367" s="86">
        <v>2635.44</v>
      </c>
      <c r="M367" s="86">
        <v>2635.44</v>
      </c>
      <c r="N367" s="86">
        <v>2635.44</v>
      </c>
      <c r="P367" s="99"/>
    </row>
    <row r="368" spans="1:16" x14ac:dyDescent="0.2">
      <c r="A368" s="88" t="s">
        <v>1628</v>
      </c>
      <c r="B368" s="89">
        <v>14889785.99</v>
      </c>
      <c r="C368" s="89">
        <v>14524680.08</v>
      </c>
      <c r="D368" s="89">
        <v>14321621.210000001</v>
      </c>
      <c r="E368" s="89">
        <v>13874409.76</v>
      </c>
      <c r="F368" s="89">
        <v>13287366.470000001</v>
      </c>
      <c r="G368" s="89">
        <v>14764527.380000001</v>
      </c>
      <c r="H368" s="89">
        <v>14956847.93</v>
      </c>
      <c r="I368" s="89">
        <v>16776524.269999901</v>
      </c>
      <c r="J368" s="89">
        <v>15164120.640000001</v>
      </c>
      <c r="K368" s="89">
        <v>12319691.7999999</v>
      </c>
      <c r="L368" s="89">
        <v>14714515.720000001</v>
      </c>
      <c r="M368" s="89">
        <v>13251364.599999901</v>
      </c>
      <c r="N368" s="89">
        <v>15226648.3699999</v>
      </c>
      <c r="O368" s="98">
        <f t="shared" ref="O368" si="30">AVERAGE(B368:N368)</f>
        <v>14467084.93999997</v>
      </c>
      <c r="P368" s="99" t="str">
        <f>MID($A368,10,3)</f>
        <v>163</v>
      </c>
    </row>
    <row r="369" spans="1:16" x14ac:dyDescent="0.2">
      <c r="A369" s="87" t="s">
        <v>1629</v>
      </c>
      <c r="P369" s="99"/>
    </row>
    <row r="370" spans="1:16" x14ac:dyDescent="0.2">
      <c r="A370" s="85" t="s">
        <v>1630</v>
      </c>
      <c r="P370" s="99"/>
    </row>
    <row r="371" spans="1:16" x14ac:dyDescent="0.2">
      <c r="A371" s="87" t="s">
        <v>1631</v>
      </c>
      <c r="B371" s="86">
        <v>0</v>
      </c>
      <c r="C371" s="86">
        <v>0</v>
      </c>
      <c r="D371" s="86">
        <v>0</v>
      </c>
      <c r="E371" s="86">
        <v>0</v>
      </c>
      <c r="F371" s="86">
        <v>1195.94</v>
      </c>
      <c r="G371" s="86">
        <v>0</v>
      </c>
      <c r="H371" s="86">
        <v>0</v>
      </c>
      <c r="I371" s="86">
        <v>264.39999999999998</v>
      </c>
      <c r="J371" s="86">
        <v>264.41000000000003</v>
      </c>
      <c r="K371" s="86">
        <v>264.41000000000003</v>
      </c>
      <c r="L371" s="86">
        <v>264.41000000000003</v>
      </c>
      <c r="M371" s="86">
        <v>264.41000000000003</v>
      </c>
      <c r="N371" s="86">
        <v>264.41000000000003</v>
      </c>
      <c r="P371" s="99"/>
    </row>
    <row r="372" spans="1:16" x14ac:dyDescent="0.2">
      <c r="A372" s="87" t="s">
        <v>1632</v>
      </c>
      <c r="B372" s="86">
        <v>0</v>
      </c>
      <c r="C372" s="86">
        <v>0</v>
      </c>
      <c r="D372" s="86">
        <v>0</v>
      </c>
      <c r="E372" s="86">
        <v>0</v>
      </c>
      <c r="F372" s="86">
        <v>0</v>
      </c>
      <c r="G372" s="86">
        <v>0</v>
      </c>
      <c r="H372" s="86">
        <v>0</v>
      </c>
      <c r="I372" s="86">
        <v>0</v>
      </c>
      <c r="J372" s="86">
        <v>0</v>
      </c>
      <c r="K372" s="86">
        <v>0</v>
      </c>
      <c r="L372" s="86">
        <v>0</v>
      </c>
      <c r="M372" s="86">
        <v>0</v>
      </c>
      <c r="N372" s="86">
        <v>0</v>
      </c>
      <c r="P372" s="99"/>
    </row>
    <row r="373" spans="1:16" x14ac:dyDescent="0.2">
      <c r="A373" s="87" t="s">
        <v>1633</v>
      </c>
      <c r="B373" s="86">
        <v>21091344.27</v>
      </c>
      <c r="C373" s="86">
        <v>21081593.149999999</v>
      </c>
      <c r="D373" s="86">
        <v>21081593.149999999</v>
      </c>
      <c r="E373" s="86">
        <v>22889357</v>
      </c>
      <c r="F373" s="86">
        <v>22889357.039999999</v>
      </c>
      <c r="G373" s="86">
        <v>22889357.039999999</v>
      </c>
      <c r="H373" s="86">
        <v>24831553.140000001</v>
      </c>
      <c r="I373" s="86">
        <v>24831553.140000001</v>
      </c>
      <c r="J373" s="86">
        <v>24831553.140000001</v>
      </c>
      <c r="K373" s="86">
        <v>26350797.670000002</v>
      </c>
      <c r="L373" s="86">
        <v>26421291.940000001</v>
      </c>
      <c r="M373" s="86">
        <v>26353349.460000001</v>
      </c>
      <c r="N373" s="86">
        <v>28218238.460000001</v>
      </c>
      <c r="P373" s="99"/>
    </row>
    <row r="374" spans="1:16" x14ac:dyDescent="0.2">
      <c r="A374" s="87" t="s">
        <v>1634</v>
      </c>
      <c r="B374" s="86">
        <v>30973947.280000001</v>
      </c>
      <c r="C374" s="86">
        <v>30958247.73</v>
      </c>
      <c r="D374" s="86">
        <v>30958247.73</v>
      </c>
      <c r="E374" s="86">
        <v>33524444.09</v>
      </c>
      <c r="F374" s="86">
        <v>35381444.560000002</v>
      </c>
      <c r="G374" s="86">
        <v>-17816471.440000001</v>
      </c>
      <c r="H374" s="86">
        <v>1930075.31</v>
      </c>
      <c r="I374" s="86">
        <v>0</v>
      </c>
      <c r="J374" s="86">
        <v>0</v>
      </c>
      <c r="K374" s="86">
        <v>3993479.23</v>
      </c>
      <c r="L374" s="86">
        <v>0</v>
      </c>
      <c r="M374" s="86">
        <v>0</v>
      </c>
      <c r="N374" s="86">
        <v>3856456.54</v>
      </c>
      <c r="P374" s="99"/>
    </row>
    <row r="375" spans="1:16" x14ac:dyDescent="0.2">
      <c r="A375" s="87" t="s">
        <v>1635</v>
      </c>
      <c r="B375" s="86">
        <v>17766410.239999998</v>
      </c>
      <c r="C375" s="86">
        <v>17766410.440000001</v>
      </c>
      <c r="D375" s="86">
        <v>17766410.440000001</v>
      </c>
      <c r="E375" s="86">
        <v>20813168.16</v>
      </c>
      <c r="F375" s="86">
        <v>20813168.16</v>
      </c>
      <c r="G375" s="86">
        <v>20813168.16</v>
      </c>
      <c r="H375" s="86">
        <v>23836411.539999999</v>
      </c>
      <c r="I375" s="86">
        <v>23836411.539999999</v>
      </c>
      <c r="J375" s="86">
        <v>23836411.539999999</v>
      </c>
      <c r="K375" s="86">
        <v>27840802.309999999</v>
      </c>
      <c r="L375" s="86">
        <v>27840802.309999999</v>
      </c>
      <c r="M375" s="86">
        <v>27840802.309999999</v>
      </c>
      <c r="N375" s="86">
        <v>31715633.68</v>
      </c>
      <c r="P375" s="99"/>
    </row>
    <row r="376" spans="1:16" x14ac:dyDescent="0.2">
      <c r="A376" s="87" t="s">
        <v>1636</v>
      </c>
      <c r="B376" s="86">
        <v>96560.94</v>
      </c>
      <c r="C376" s="86">
        <v>90860.94</v>
      </c>
      <c r="D376" s="86">
        <v>90860.94</v>
      </c>
      <c r="E376" s="86">
        <v>0</v>
      </c>
      <c r="F376" s="86">
        <v>0</v>
      </c>
      <c r="G376" s="86">
        <v>0</v>
      </c>
      <c r="H376" s="86">
        <v>0</v>
      </c>
      <c r="I376" s="86">
        <v>0</v>
      </c>
      <c r="J376" s="86">
        <v>0</v>
      </c>
      <c r="K376" s="86">
        <v>0</v>
      </c>
      <c r="L376" s="86">
        <v>0</v>
      </c>
      <c r="M376" s="86">
        <v>0</v>
      </c>
      <c r="N376" s="86">
        <v>0</v>
      </c>
      <c r="P376" s="99"/>
    </row>
    <row r="377" spans="1:16" x14ac:dyDescent="0.2">
      <c r="A377" s="87" t="s">
        <v>1637</v>
      </c>
      <c r="B377" s="86">
        <v>493604.09</v>
      </c>
      <c r="C377" s="86">
        <v>0</v>
      </c>
      <c r="D377" s="86">
        <v>0</v>
      </c>
      <c r="E377" s="86">
        <v>0</v>
      </c>
      <c r="F377" s="86">
        <v>0</v>
      </c>
      <c r="G377" s="86">
        <v>0</v>
      </c>
      <c r="H377" s="86">
        <v>0</v>
      </c>
      <c r="I377" s="86">
        <v>0</v>
      </c>
      <c r="J377" s="86">
        <v>0</v>
      </c>
      <c r="K377" s="86">
        <v>0</v>
      </c>
      <c r="L377" s="86">
        <v>0</v>
      </c>
      <c r="M377" s="86">
        <v>115080</v>
      </c>
      <c r="N377" s="86">
        <v>999170</v>
      </c>
      <c r="P377" s="99"/>
    </row>
    <row r="378" spans="1:16" x14ac:dyDescent="0.2">
      <c r="A378" s="87" t="s">
        <v>1638</v>
      </c>
      <c r="B378" s="86">
        <v>0</v>
      </c>
      <c r="C378" s="86">
        <v>19050655.25</v>
      </c>
      <c r="D378" s="86">
        <v>17318777.5</v>
      </c>
      <c r="E378" s="86">
        <v>15586899.75</v>
      </c>
      <c r="F378" s="86">
        <v>13855022</v>
      </c>
      <c r="G378" s="86">
        <v>12123144.25</v>
      </c>
      <c r="H378" s="86">
        <v>10391266.5</v>
      </c>
      <c r="I378" s="86">
        <v>8659388.75</v>
      </c>
      <c r="J378" s="86">
        <v>6927511</v>
      </c>
      <c r="K378" s="86">
        <v>5195633.25</v>
      </c>
      <c r="L378" s="86">
        <v>3463755.5</v>
      </c>
      <c r="M378" s="86">
        <v>1731877.75</v>
      </c>
      <c r="N378" s="86">
        <v>0</v>
      </c>
      <c r="P378" s="99"/>
    </row>
    <row r="379" spans="1:16" x14ac:dyDescent="0.2">
      <c r="A379" s="87" t="s">
        <v>1639</v>
      </c>
      <c r="B379" s="86">
        <v>0</v>
      </c>
      <c r="C379" s="86">
        <v>0</v>
      </c>
      <c r="D379" s="86">
        <v>0</v>
      </c>
      <c r="E379" s="86">
        <v>0</v>
      </c>
      <c r="F379" s="86">
        <v>0</v>
      </c>
      <c r="G379" s="86">
        <v>0</v>
      </c>
      <c r="H379" s="86">
        <v>0</v>
      </c>
      <c r="I379" s="86">
        <v>0</v>
      </c>
      <c r="J379" s="86">
        <v>0</v>
      </c>
      <c r="K379" s="86">
        <v>0</v>
      </c>
      <c r="L379" s="86">
        <v>0</v>
      </c>
      <c r="M379" s="86">
        <v>0</v>
      </c>
      <c r="N379" s="86">
        <v>0</v>
      </c>
      <c r="P379" s="99"/>
    </row>
    <row r="380" spans="1:16" x14ac:dyDescent="0.2">
      <c r="A380" s="87" t="s">
        <v>1640</v>
      </c>
      <c r="B380" s="86">
        <v>0</v>
      </c>
      <c r="C380" s="86">
        <v>0</v>
      </c>
      <c r="D380" s="86">
        <v>0</v>
      </c>
      <c r="E380" s="86">
        <v>0</v>
      </c>
      <c r="F380" s="86">
        <v>0</v>
      </c>
      <c r="G380" s="86">
        <v>0</v>
      </c>
      <c r="H380" s="86">
        <v>0</v>
      </c>
      <c r="I380" s="86">
        <v>0</v>
      </c>
      <c r="J380" s="86">
        <v>0</v>
      </c>
      <c r="K380" s="86">
        <v>0</v>
      </c>
      <c r="L380" s="86">
        <v>0</v>
      </c>
      <c r="M380" s="86">
        <v>0</v>
      </c>
      <c r="N380" s="86">
        <v>0</v>
      </c>
      <c r="P380" s="99"/>
    </row>
    <row r="381" spans="1:16" x14ac:dyDescent="0.2">
      <c r="A381" s="87" t="s">
        <v>1641</v>
      </c>
      <c r="B381" s="86">
        <v>317464.74</v>
      </c>
      <c r="C381" s="86">
        <v>222860</v>
      </c>
      <c r="D381" s="86">
        <v>267981.15999999997</v>
      </c>
      <c r="E381" s="86">
        <v>182340</v>
      </c>
      <c r="F381" s="86">
        <v>227461.16</v>
      </c>
      <c r="G381" s="86">
        <v>558870.54</v>
      </c>
      <c r="H381" s="86">
        <v>982496</v>
      </c>
      <c r="I381" s="86">
        <v>962236</v>
      </c>
      <c r="J381" s="86">
        <v>1290444.97</v>
      </c>
      <c r="K381" s="86">
        <v>921716</v>
      </c>
      <c r="L381" s="86">
        <v>980024.23</v>
      </c>
      <c r="M381" s="86">
        <v>959764.23</v>
      </c>
      <c r="N381" s="86">
        <v>1484790.96</v>
      </c>
      <c r="P381" s="99"/>
    </row>
    <row r="382" spans="1:16" x14ac:dyDescent="0.2">
      <c r="A382" s="87" t="s">
        <v>1642</v>
      </c>
      <c r="B382" s="86">
        <v>79905</v>
      </c>
      <c r="C382" s="86">
        <v>79905</v>
      </c>
      <c r="D382" s="86">
        <v>79905</v>
      </c>
      <c r="E382" s="86">
        <v>79905</v>
      </c>
      <c r="F382" s="86">
        <v>79905</v>
      </c>
      <c r="G382" s="86">
        <v>79905</v>
      </c>
      <c r="H382" s="86">
        <v>79905</v>
      </c>
      <c r="I382" s="86">
        <v>79905</v>
      </c>
      <c r="J382" s="86">
        <v>79905</v>
      </c>
      <c r="K382" s="86">
        <v>79905</v>
      </c>
      <c r="L382" s="86">
        <v>79905</v>
      </c>
      <c r="M382" s="86">
        <v>79905</v>
      </c>
      <c r="N382" s="86">
        <v>79905</v>
      </c>
      <c r="P382" s="99"/>
    </row>
    <row r="383" spans="1:16" x14ac:dyDescent="0.2">
      <c r="A383" s="87" t="s">
        <v>1643</v>
      </c>
      <c r="B383" s="86">
        <v>0</v>
      </c>
      <c r="C383" s="86">
        <v>0</v>
      </c>
      <c r="D383" s="86">
        <v>0</v>
      </c>
      <c r="E383" s="86">
        <v>0</v>
      </c>
      <c r="F383" s="86">
        <v>0</v>
      </c>
      <c r="G383" s="86">
        <v>0</v>
      </c>
      <c r="H383" s="86">
        <v>0</v>
      </c>
      <c r="I383" s="86">
        <v>0</v>
      </c>
      <c r="J383" s="86">
        <v>0</v>
      </c>
      <c r="K383" s="86">
        <v>0</v>
      </c>
      <c r="L383" s="86">
        <v>0</v>
      </c>
      <c r="M383" s="86">
        <v>0</v>
      </c>
      <c r="N383" s="86">
        <v>0</v>
      </c>
      <c r="P383" s="99"/>
    </row>
    <row r="384" spans="1:16" x14ac:dyDescent="0.2">
      <c r="A384" s="87" t="s">
        <v>1644</v>
      </c>
      <c r="B384" s="86">
        <v>0</v>
      </c>
      <c r="C384" s="86">
        <v>0</v>
      </c>
      <c r="D384" s="86">
        <v>0</v>
      </c>
      <c r="E384" s="86">
        <v>0</v>
      </c>
      <c r="F384" s="86">
        <v>0</v>
      </c>
      <c r="G384" s="86">
        <v>0</v>
      </c>
      <c r="H384" s="86">
        <v>0</v>
      </c>
      <c r="I384" s="86">
        <v>0</v>
      </c>
      <c r="J384" s="86">
        <v>0</v>
      </c>
      <c r="K384" s="86">
        <v>0</v>
      </c>
      <c r="L384" s="86">
        <v>0</v>
      </c>
      <c r="M384" s="86">
        <v>0</v>
      </c>
      <c r="N384" s="86">
        <v>0</v>
      </c>
      <c r="P384" s="99"/>
    </row>
    <row r="385" spans="1:16" x14ac:dyDescent="0.2">
      <c r="A385" s="87" t="s">
        <v>1645</v>
      </c>
      <c r="B385" s="86">
        <v>0</v>
      </c>
      <c r="C385" s="86">
        <v>0</v>
      </c>
      <c r="D385" s="86">
        <v>0</v>
      </c>
      <c r="E385" s="86">
        <v>0</v>
      </c>
      <c r="F385" s="86">
        <v>0</v>
      </c>
      <c r="G385" s="86">
        <v>0</v>
      </c>
      <c r="H385" s="86">
        <v>0</v>
      </c>
      <c r="I385" s="86">
        <v>0</v>
      </c>
      <c r="J385" s="86">
        <v>0</v>
      </c>
      <c r="K385" s="86">
        <v>0</v>
      </c>
      <c r="L385" s="86">
        <v>0</v>
      </c>
      <c r="M385" s="86">
        <v>0</v>
      </c>
      <c r="N385" s="86">
        <v>0</v>
      </c>
      <c r="P385" s="99"/>
    </row>
    <row r="386" spans="1:16" x14ac:dyDescent="0.2">
      <c r="A386" s="87" t="s">
        <v>1646</v>
      </c>
      <c r="B386" s="86">
        <v>0</v>
      </c>
      <c r="C386" s="86">
        <v>0</v>
      </c>
      <c r="D386" s="86">
        <v>0</v>
      </c>
      <c r="E386" s="86">
        <v>0</v>
      </c>
      <c r="F386" s="86">
        <v>0</v>
      </c>
      <c r="G386" s="86">
        <v>0</v>
      </c>
      <c r="H386" s="86">
        <v>0</v>
      </c>
      <c r="I386" s="86">
        <v>0</v>
      </c>
      <c r="J386" s="86">
        <v>0</v>
      </c>
      <c r="K386" s="86">
        <v>0</v>
      </c>
      <c r="L386" s="86">
        <v>0</v>
      </c>
      <c r="M386" s="86">
        <v>0</v>
      </c>
      <c r="N386" s="86">
        <v>0</v>
      </c>
      <c r="P386" s="99"/>
    </row>
    <row r="387" spans="1:16" x14ac:dyDescent="0.2">
      <c r="A387" s="87" t="s">
        <v>1647</v>
      </c>
      <c r="B387" s="86">
        <v>0</v>
      </c>
      <c r="C387" s="86">
        <v>0</v>
      </c>
      <c r="D387" s="86">
        <v>0</v>
      </c>
      <c r="E387" s="86">
        <v>0</v>
      </c>
      <c r="F387" s="86">
        <v>0</v>
      </c>
      <c r="G387" s="86">
        <v>0</v>
      </c>
      <c r="H387" s="86">
        <v>0</v>
      </c>
      <c r="I387" s="86">
        <v>0</v>
      </c>
      <c r="J387" s="86">
        <v>0</v>
      </c>
      <c r="K387" s="86">
        <v>0</v>
      </c>
      <c r="L387" s="86">
        <v>0</v>
      </c>
      <c r="M387" s="86">
        <v>0</v>
      </c>
      <c r="N387" s="86">
        <v>0</v>
      </c>
      <c r="P387" s="99"/>
    </row>
    <row r="388" spans="1:16" x14ac:dyDescent="0.2">
      <c r="A388" s="87" t="s">
        <v>1648</v>
      </c>
      <c r="B388" s="86">
        <v>0</v>
      </c>
      <c r="C388" s="86">
        <v>0</v>
      </c>
      <c r="D388" s="86">
        <v>0</v>
      </c>
      <c r="E388" s="86">
        <v>0</v>
      </c>
      <c r="F388" s="86">
        <v>0</v>
      </c>
      <c r="G388" s="86">
        <v>0</v>
      </c>
      <c r="H388" s="86">
        <v>0</v>
      </c>
      <c r="I388" s="86">
        <v>0</v>
      </c>
      <c r="J388" s="86">
        <v>0</v>
      </c>
      <c r="K388" s="86">
        <v>0</v>
      </c>
      <c r="L388" s="86">
        <v>0</v>
      </c>
      <c r="M388" s="86">
        <v>0</v>
      </c>
      <c r="N388" s="86">
        <v>0</v>
      </c>
      <c r="P388" s="99"/>
    </row>
    <row r="389" spans="1:16" x14ac:dyDescent="0.2">
      <c r="A389" s="88" t="s">
        <v>1649</v>
      </c>
      <c r="B389" s="89">
        <v>70819236.559999898</v>
      </c>
      <c r="C389" s="89">
        <v>89250532.509999901</v>
      </c>
      <c r="D389" s="89">
        <v>87563775.919999897</v>
      </c>
      <c r="E389" s="89">
        <v>93076114</v>
      </c>
      <c r="F389" s="89">
        <v>93247553.859999999</v>
      </c>
      <c r="G389" s="89">
        <v>38647973.549999997</v>
      </c>
      <c r="H389" s="89">
        <v>62051707.489999898</v>
      </c>
      <c r="I389" s="89">
        <v>58369758.829999901</v>
      </c>
      <c r="J389" s="89">
        <v>56966090.059999898</v>
      </c>
      <c r="K389" s="89">
        <v>64382597.869999997</v>
      </c>
      <c r="L389" s="89">
        <v>58786043.390000001</v>
      </c>
      <c r="M389" s="89">
        <v>57081043.159999996</v>
      </c>
      <c r="N389" s="89">
        <v>66354459.0499999</v>
      </c>
      <c r="O389" s="98">
        <f t="shared" ref="O389" si="31">AVERAGE(B389:N389)</f>
        <v>68968991.249999955</v>
      </c>
      <c r="P389" s="99" t="str">
        <f>MID($A389,10,3)</f>
        <v>165</v>
      </c>
    </row>
    <row r="390" spans="1:16" x14ac:dyDescent="0.2">
      <c r="A390" s="87" t="s">
        <v>1650</v>
      </c>
      <c r="P390" s="99"/>
    </row>
    <row r="391" spans="1:16" x14ac:dyDescent="0.2">
      <c r="A391" s="85" t="s">
        <v>1651</v>
      </c>
      <c r="P391" s="99"/>
    </row>
    <row r="392" spans="1:16" x14ac:dyDescent="0.2">
      <c r="A392" s="87" t="s">
        <v>1652</v>
      </c>
      <c r="B392" s="86">
        <v>0</v>
      </c>
      <c r="C392" s="86">
        <v>0</v>
      </c>
      <c r="D392" s="86">
        <v>0</v>
      </c>
      <c r="E392" s="86">
        <v>0</v>
      </c>
      <c r="F392" s="86">
        <v>0</v>
      </c>
      <c r="G392" s="86">
        <v>0</v>
      </c>
      <c r="H392" s="86">
        <v>0</v>
      </c>
      <c r="I392" s="86">
        <v>0</v>
      </c>
      <c r="J392" s="86">
        <v>0</v>
      </c>
      <c r="K392" s="86">
        <v>0</v>
      </c>
      <c r="L392" s="86">
        <v>0</v>
      </c>
      <c r="M392" s="86">
        <v>0</v>
      </c>
      <c r="N392" s="86">
        <v>0</v>
      </c>
      <c r="P392" s="99"/>
    </row>
    <row r="393" spans="1:16" x14ac:dyDescent="0.2">
      <c r="A393" s="87" t="s">
        <v>1653</v>
      </c>
      <c r="B393" s="86">
        <v>0</v>
      </c>
      <c r="C393" s="86">
        <v>0</v>
      </c>
      <c r="D393" s="86">
        <v>0</v>
      </c>
      <c r="E393" s="86">
        <v>0</v>
      </c>
      <c r="F393" s="86">
        <v>0</v>
      </c>
      <c r="G393" s="86">
        <v>0</v>
      </c>
      <c r="H393" s="86">
        <v>0</v>
      </c>
      <c r="I393" s="86">
        <v>0</v>
      </c>
      <c r="J393" s="86">
        <v>0</v>
      </c>
      <c r="K393" s="86">
        <v>0</v>
      </c>
      <c r="L393" s="86">
        <v>0</v>
      </c>
      <c r="M393" s="86">
        <v>0</v>
      </c>
      <c r="N393" s="86">
        <v>0</v>
      </c>
      <c r="P393" s="99"/>
    </row>
    <row r="394" spans="1:16" x14ac:dyDescent="0.2">
      <c r="A394" s="88" t="s">
        <v>1654</v>
      </c>
      <c r="B394" s="89">
        <v>0</v>
      </c>
      <c r="C394" s="89">
        <v>0</v>
      </c>
      <c r="D394" s="89">
        <v>0</v>
      </c>
      <c r="E394" s="89">
        <v>0</v>
      </c>
      <c r="F394" s="89">
        <v>0</v>
      </c>
      <c r="G394" s="89">
        <v>0</v>
      </c>
      <c r="H394" s="89">
        <v>0</v>
      </c>
      <c r="I394" s="89">
        <v>0</v>
      </c>
      <c r="J394" s="89">
        <v>0</v>
      </c>
      <c r="K394" s="89">
        <v>0</v>
      </c>
      <c r="L394" s="89">
        <v>0</v>
      </c>
      <c r="M394" s="89">
        <v>0</v>
      </c>
      <c r="N394" s="89">
        <v>0</v>
      </c>
      <c r="O394" s="97">
        <f t="shared" ref="O394" si="32">AVERAGE(B394:N394)</f>
        <v>0</v>
      </c>
      <c r="P394" s="99" t="str">
        <f>MID($A394,10,3)</f>
        <v>171</v>
      </c>
    </row>
    <row r="395" spans="1:16" x14ac:dyDescent="0.2">
      <c r="A395" s="87" t="s">
        <v>1655</v>
      </c>
      <c r="P395" s="99"/>
    </row>
    <row r="396" spans="1:16" x14ac:dyDescent="0.2">
      <c r="A396" s="85" t="s">
        <v>1656</v>
      </c>
      <c r="P396" s="99"/>
    </row>
    <row r="397" spans="1:16" x14ac:dyDescent="0.2">
      <c r="A397" s="87" t="s">
        <v>1657</v>
      </c>
      <c r="B397" s="86">
        <v>0</v>
      </c>
      <c r="C397" s="86">
        <v>0</v>
      </c>
      <c r="D397" s="86">
        <v>0</v>
      </c>
      <c r="E397" s="86">
        <v>0</v>
      </c>
      <c r="F397" s="86">
        <v>0</v>
      </c>
      <c r="G397" s="86">
        <v>0</v>
      </c>
      <c r="H397" s="86">
        <v>0</v>
      </c>
      <c r="I397" s="86">
        <v>0</v>
      </c>
      <c r="J397" s="86">
        <v>0</v>
      </c>
      <c r="K397" s="86">
        <v>0</v>
      </c>
      <c r="L397" s="86">
        <v>0</v>
      </c>
      <c r="M397" s="86">
        <v>0</v>
      </c>
      <c r="N397" s="86">
        <v>0</v>
      </c>
      <c r="P397" s="99"/>
    </row>
    <row r="398" spans="1:16" x14ac:dyDescent="0.2">
      <c r="A398" s="87" t="s">
        <v>1658</v>
      </c>
      <c r="B398" s="86">
        <v>117308.58</v>
      </c>
      <c r="C398" s="86">
        <v>198677.21</v>
      </c>
      <c r="D398" s="86">
        <v>174770.22</v>
      </c>
      <c r="E398" s="86">
        <v>159314.19</v>
      </c>
      <c r="F398" s="86">
        <v>124780.07</v>
      </c>
      <c r="G398" s="86">
        <v>125930.02</v>
      </c>
      <c r="H398" s="86">
        <v>108514.45</v>
      </c>
      <c r="I398" s="86">
        <v>30680.59</v>
      </c>
      <c r="J398" s="86">
        <v>49377.88</v>
      </c>
      <c r="K398" s="86">
        <v>121249.74</v>
      </c>
      <c r="L398" s="86">
        <v>124403.72</v>
      </c>
      <c r="M398" s="86">
        <v>144833.29</v>
      </c>
      <c r="N398" s="86">
        <v>182130.82</v>
      </c>
      <c r="P398" s="99"/>
    </row>
    <row r="399" spans="1:16" x14ac:dyDescent="0.2">
      <c r="A399" s="88" t="s">
        <v>1659</v>
      </c>
      <c r="B399" s="89">
        <v>117308.58</v>
      </c>
      <c r="C399" s="89">
        <v>198677.21</v>
      </c>
      <c r="D399" s="89">
        <v>174770.22</v>
      </c>
      <c r="E399" s="89">
        <v>159314.19</v>
      </c>
      <c r="F399" s="89">
        <v>124780.07</v>
      </c>
      <c r="G399" s="89">
        <v>125930.02</v>
      </c>
      <c r="H399" s="89">
        <v>108514.45</v>
      </c>
      <c r="I399" s="89">
        <v>30680.59</v>
      </c>
      <c r="J399" s="89">
        <v>49377.88</v>
      </c>
      <c r="K399" s="89">
        <v>121249.74</v>
      </c>
      <c r="L399" s="89">
        <v>124403.72</v>
      </c>
      <c r="M399" s="89">
        <v>144833.29</v>
      </c>
      <c r="N399" s="89">
        <v>182130.82</v>
      </c>
      <c r="O399" s="98">
        <f t="shared" ref="O399" si="33">AVERAGE(B399:N399)</f>
        <v>127843.90615384615</v>
      </c>
      <c r="P399" s="99" t="str">
        <f>MID($A399,10,3)</f>
        <v>172</v>
      </c>
    </row>
    <row r="400" spans="1:16" x14ac:dyDescent="0.2">
      <c r="A400" s="87" t="s">
        <v>1660</v>
      </c>
      <c r="P400" s="99"/>
    </row>
    <row r="401" spans="1:16" x14ac:dyDescent="0.2">
      <c r="A401" s="85" t="s">
        <v>1661</v>
      </c>
      <c r="P401" s="99"/>
    </row>
    <row r="402" spans="1:16" x14ac:dyDescent="0.2">
      <c r="A402" s="87" t="s">
        <v>1662</v>
      </c>
      <c r="B402" s="86">
        <v>115635471</v>
      </c>
      <c r="C402" s="86">
        <v>106930064.01000001</v>
      </c>
      <c r="D402" s="86">
        <v>88414955.010000005</v>
      </c>
      <c r="E402" s="86">
        <v>92840736.010000005</v>
      </c>
      <c r="F402" s="86">
        <v>100025950</v>
      </c>
      <c r="G402" s="86">
        <v>129306283.01000001</v>
      </c>
      <c r="H402" s="86">
        <v>127215669.01000001</v>
      </c>
      <c r="I402" s="86">
        <v>142576107.00999999</v>
      </c>
      <c r="J402" s="86">
        <v>153169347</v>
      </c>
      <c r="K402" s="86">
        <v>117103551</v>
      </c>
      <c r="L402" s="86">
        <v>99445849</v>
      </c>
      <c r="M402" s="86">
        <v>109822211</v>
      </c>
      <c r="N402" s="86">
        <v>72613906</v>
      </c>
      <c r="P402" s="99"/>
    </row>
    <row r="403" spans="1:16" x14ac:dyDescent="0.2">
      <c r="A403" s="87" t="s">
        <v>1663</v>
      </c>
      <c r="B403" s="86">
        <v>0</v>
      </c>
      <c r="C403" s="86">
        <v>0</v>
      </c>
      <c r="D403" s="86">
        <v>0</v>
      </c>
      <c r="E403" s="86">
        <v>0</v>
      </c>
      <c r="F403" s="86">
        <v>0</v>
      </c>
      <c r="G403" s="86">
        <v>0</v>
      </c>
      <c r="H403" s="86">
        <v>0</v>
      </c>
      <c r="I403" s="86">
        <v>0</v>
      </c>
      <c r="J403" s="86">
        <v>0</v>
      </c>
      <c r="K403" s="86">
        <v>0</v>
      </c>
      <c r="L403" s="86">
        <v>0</v>
      </c>
      <c r="M403" s="86">
        <v>0</v>
      </c>
      <c r="N403" s="86">
        <v>0</v>
      </c>
      <c r="P403" s="99"/>
    </row>
    <row r="404" spans="1:16" x14ac:dyDescent="0.2">
      <c r="A404" s="88" t="s">
        <v>1664</v>
      </c>
      <c r="B404" s="89">
        <v>115635471</v>
      </c>
      <c r="C404" s="89">
        <v>106930064.01000001</v>
      </c>
      <c r="D404" s="89">
        <v>88414955.010000005</v>
      </c>
      <c r="E404" s="89">
        <v>92840736.010000005</v>
      </c>
      <c r="F404" s="89">
        <v>100025950</v>
      </c>
      <c r="G404" s="89">
        <v>129306283.01000001</v>
      </c>
      <c r="H404" s="89">
        <v>127215669.01000001</v>
      </c>
      <c r="I404" s="89">
        <v>142576107.00999999</v>
      </c>
      <c r="J404" s="89">
        <v>153169347</v>
      </c>
      <c r="K404" s="89">
        <v>117103551</v>
      </c>
      <c r="L404" s="89">
        <v>99445849</v>
      </c>
      <c r="M404" s="89">
        <v>109822211</v>
      </c>
      <c r="N404" s="89">
        <v>72613906</v>
      </c>
      <c r="O404" s="98">
        <f t="shared" ref="O404" si="34">AVERAGE(B404:N404)</f>
        <v>111930776.85076922</v>
      </c>
      <c r="P404" s="99" t="str">
        <f>MID($A404,10,3)</f>
        <v>173</v>
      </c>
    </row>
    <row r="405" spans="1:16" x14ac:dyDescent="0.2">
      <c r="A405" s="87" t="s">
        <v>559</v>
      </c>
      <c r="P405" s="99"/>
    </row>
    <row r="406" spans="1:16" x14ac:dyDescent="0.2">
      <c r="A406" s="85" t="s">
        <v>1665</v>
      </c>
      <c r="P406" s="99"/>
    </row>
    <row r="407" spans="1:16" x14ac:dyDescent="0.2">
      <c r="A407" s="87" t="s">
        <v>1666</v>
      </c>
      <c r="B407" s="86">
        <v>0</v>
      </c>
      <c r="C407" s="86">
        <v>0</v>
      </c>
      <c r="D407" s="86">
        <v>0</v>
      </c>
      <c r="E407" s="86">
        <v>0</v>
      </c>
      <c r="F407" s="86">
        <v>0</v>
      </c>
      <c r="G407" s="86">
        <v>0</v>
      </c>
      <c r="H407" s="86">
        <v>0</v>
      </c>
      <c r="I407" s="86">
        <v>0</v>
      </c>
      <c r="J407" s="86">
        <v>0</v>
      </c>
      <c r="K407" s="86">
        <v>0</v>
      </c>
      <c r="L407" s="86">
        <v>0</v>
      </c>
      <c r="M407" s="86">
        <v>0</v>
      </c>
      <c r="N407" s="86">
        <v>0</v>
      </c>
      <c r="P407" s="99"/>
    </row>
    <row r="408" spans="1:16" x14ac:dyDescent="0.2">
      <c r="A408" s="87" t="s">
        <v>1667</v>
      </c>
      <c r="B408" s="86">
        <v>0</v>
      </c>
      <c r="C408" s="86">
        <v>0</v>
      </c>
      <c r="D408" s="86">
        <v>0</v>
      </c>
      <c r="E408" s="86">
        <v>0</v>
      </c>
      <c r="F408" s="86">
        <v>0</v>
      </c>
      <c r="G408" s="86">
        <v>0</v>
      </c>
      <c r="H408" s="86">
        <v>0</v>
      </c>
      <c r="I408" s="86">
        <v>0</v>
      </c>
      <c r="J408" s="86">
        <v>0</v>
      </c>
      <c r="K408" s="86">
        <v>0</v>
      </c>
      <c r="L408" s="86">
        <v>0</v>
      </c>
      <c r="M408" s="86">
        <v>0</v>
      </c>
      <c r="N408" s="86">
        <v>0</v>
      </c>
      <c r="P408" s="99"/>
    </row>
    <row r="409" spans="1:16" x14ac:dyDescent="0.2">
      <c r="A409" s="87" t="s">
        <v>1668</v>
      </c>
      <c r="B409" s="86">
        <v>0</v>
      </c>
      <c r="C409" s="86">
        <v>0</v>
      </c>
      <c r="D409" s="86">
        <v>0</v>
      </c>
      <c r="E409" s="86">
        <v>0</v>
      </c>
      <c r="F409" s="86">
        <v>0</v>
      </c>
      <c r="G409" s="86">
        <v>0</v>
      </c>
      <c r="H409" s="86">
        <v>0</v>
      </c>
      <c r="I409" s="86">
        <v>0</v>
      </c>
      <c r="J409" s="86">
        <v>0</v>
      </c>
      <c r="K409" s="86">
        <v>0</v>
      </c>
      <c r="L409" s="86">
        <v>0</v>
      </c>
      <c r="M409" s="86">
        <v>0</v>
      </c>
      <c r="N409" s="86">
        <v>0</v>
      </c>
      <c r="P409" s="99"/>
    </row>
    <row r="410" spans="1:16" x14ac:dyDescent="0.2">
      <c r="A410" s="87" t="s">
        <v>1669</v>
      </c>
      <c r="B410" s="86">
        <v>0</v>
      </c>
      <c r="C410" s="86">
        <v>0</v>
      </c>
      <c r="D410" s="86">
        <v>0</v>
      </c>
      <c r="E410" s="86">
        <v>0</v>
      </c>
      <c r="F410" s="86">
        <v>0</v>
      </c>
      <c r="G410" s="86">
        <v>0</v>
      </c>
      <c r="H410" s="86">
        <v>13138593.039999999</v>
      </c>
      <c r="I410" s="86">
        <v>13138593.039999999</v>
      </c>
      <c r="J410" s="86">
        <v>13138593.039999999</v>
      </c>
      <c r="K410" s="86">
        <v>11974901.689999999</v>
      </c>
      <c r="L410" s="86">
        <v>11974901.689999999</v>
      </c>
      <c r="M410" s="86">
        <v>11974901.689999999</v>
      </c>
      <c r="N410" s="86">
        <v>0</v>
      </c>
      <c r="P410" s="99"/>
    </row>
    <row r="411" spans="1:16" x14ac:dyDescent="0.2">
      <c r="A411" s="88" t="s">
        <v>1670</v>
      </c>
      <c r="B411" s="89">
        <v>0</v>
      </c>
      <c r="C411" s="89">
        <v>0</v>
      </c>
      <c r="D411" s="89">
        <v>0</v>
      </c>
      <c r="E411" s="89">
        <v>0</v>
      </c>
      <c r="F411" s="89">
        <v>0</v>
      </c>
      <c r="G411" s="89">
        <v>0</v>
      </c>
      <c r="H411" s="89">
        <v>13138593.039999999</v>
      </c>
      <c r="I411" s="89">
        <v>13138593.039999999</v>
      </c>
      <c r="J411" s="89">
        <v>13138593.039999999</v>
      </c>
      <c r="K411" s="89">
        <v>11974901.689999999</v>
      </c>
      <c r="L411" s="89">
        <v>11974901.689999999</v>
      </c>
      <c r="M411" s="89">
        <v>11974901.689999999</v>
      </c>
      <c r="N411" s="89">
        <v>0</v>
      </c>
      <c r="O411" s="98">
        <f t="shared" ref="O411" si="35">AVERAGE(B411:N411)</f>
        <v>5795421.8607692309</v>
      </c>
      <c r="P411" s="99" t="str">
        <f>MID($A411,10,3)</f>
        <v>174</v>
      </c>
    </row>
    <row r="412" spans="1:16" x14ac:dyDescent="0.2">
      <c r="A412" s="87" t="s">
        <v>1671</v>
      </c>
      <c r="P412" s="99"/>
    </row>
    <row r="413" spans="1:16" x14ac:dyDescent="0.2">
      <c r="A413" s="85" t="s">
        <v>1672</v>
      </c>
      <c r="P413" s="99"/>
    </row>
    <row r="414" spans="1:16" x14ac:dyDescent="0.2">
      <c r="A414" s="87" t="s">
        <v>1673</v>
      </c>
      <c r="B414" s="86">
        <v>0</v>
      </c>
      <c r="C414" s="86">
        <v>0</v>
      </c>
      <c r="D414" s="86">
        <v>0</v>
      </c>
      <c r="E414" s="86">
        <v>3355272.5</v>
      </c>
      <c r="F414" s="86">
        <v>3355272.5</v>
      </c>
      <c r="G414" s="86">
        <v>3355272.5</v>
      </c>
      <c r="H414" s="86">
        <v>0</v>
      </c>
      <c r="I414" s="86">
        <v>0</v>
      </c>
      <c r="J414" s="86">
        <v>0</v>
      </c>
      <c r="K414" s="86">
        <v>0</v>
      </c>
      <c r="L414" s="86">
        <v>0</v>
      </c>
      <c r="M414" s="86">
        <v>0</v>
      </c>
      <c r="N414" s="86">
        <v>0</v>
      </c>
      <c r="O414" s="98">
        <f t="shared" ref="O414" si="36">AVERAGE(B414:N414)</f>
        <v>774293.65384615387</v>
      </c>
      <c r="P414" s="99">
        <v>175</v>
      </c>
    </row>
    <row r="415" spans="1:16" x14ac:dyDescent="0.2">
      <c r="A415" s="87" t="s">
        <v>1674</v>
      </c>
      <c r="B415" s="86">
        <v>0</v>
      </c>
      <c r="C415" s="86">
        <v>0</v>
      </c>
      <c r="D415" s="86">
        <v>0</v>
      </c>
      <c r="E415" s="86">
        <v>0</v>
      </c>
      <c r="F415" s="86">
        <v>0</v>
      </c>
      <c r="G415" s="86">
        <v>0</v>
      </c>
      <c r="H415" s="86">
        <v>0</v>
      </c>
      <c r="I415" s="86">
        <v>0</v>
      </c>
      <c r="J415" s="86">
        <v>0</v>
      </c>
      <c r="K415" s="86">
        <v>0</v>
      </c>
      <c r="L415" s="86">
        <v>0</v>
      </c>
      <c r="M415" s="86">
        <v>0</v>
      </c>
      <c r="N415" s="86">
        <v>0</v>
      </c>
      <c r="P415" s="99"/>
    </row>
    <row r="416" spans="1:16" x14ac:dyDescent="0.2">
      <c r="A416" s="87" t="s">
        <v>1675</v>
      </c>
      <c r="P416" s="99"/>
    </row>
    <row r="417" spans="1:16" x14ac:dyDescent="0.2">
      <c r="A417" s="85" t="s">
        <v>1676</v>
      </c>
      <c r="P417" s="99"/>
    </row>
    <row r="418" spans="1:16" x14ac:dyDescent="0.2">
      <c r="A418" s="87" t="s">
        <v>1677</v>
      </c>
      <c r="B418" s="86">
        <v>0</v>
      </c>
      <c r="C418" s="86">
        <v>0</v>
      </c>
      <c r="D418" s="86">
        <v>0</v>
      </c>
      <c r="E418" s="86">
        <v>0</v>
      </c>
      <c r="F418" s="86">
        <v>0</v>
      </c>
      <c r="G418" s="86">
        <v>0</v>
      </c>
      <c r="H418" s="86">
        <v>10444357.130000001</v>
      </c>
      <c r="I418" s="86">
        <v>10444357.130000001</v>
      </c>
      <c r="J418" s="86">
        <v>10444357.130000001</v>
      </c>
      <c r="K418" s="86">
        <v>0</v>
      </c>
      <c r="L418" s="86">
        <v>0</v>
      </c>
      <c r="M418" s="86">
        <v>0</v>
      </c>
      <c r="N418" s="86">
        <v>0</v>
      </c>
      <c r="P418" s="99"/>
    </row>
    <row r="419" spans="1:16" x14ac:dyDescent="0.2">
      <c r="A419" s="87" t="s">
        <v>1678</v>
      </c>
      <c r="B419" s="86">
        <v>0</v>
      </c>
      <c r="C419" s="86">
        <v>0</v>
      </c>
      <c r="D419" s="86">
        <v>0</v>
      </c>
      <c r="E419" s="86">
        <v>0</v>
      </c>
      <c r="F419" s="86">
        <v>0</v>
      </c>
      <c r="G419" s="86">
        <v>0</v>
      </c>
      <c r="H419" s="86">
        <v>0</v>
      </c>
      <c r="I419" s="86">
        <v>0</v>
      </c>
      <c r="J419" s="86">
        <v>0</v>
      </c>
      <c r="K419" s="86">
        <v>0</v>
      </c>
      <c r="L419" s="86">
        <v>0</v>
      </c>
      <c r="M419" s="86">
        <v>0</v>
      </c>
      <c r="N419" s="86">
        <v>0</v>
      </c>
      <c r="P419" s="99"/>
    </row>
    <row r="420" spans="1:16" x14ac:dyDescent="0.2">
      <c r="A420" s="87" t="s">
        <v>1679</v>
      </c>
      <c r="B420" s="86">
        <v>0</v>
      </c>
      <c r="C420" s="86">
        <v>0</v>
      </c>
      <c r="D420" s="86">
        <v>0</v>
      </c>
      <c r="E420" s="86">
        <v>0</v>
      </c>
      <c r="F420" s="86">
        <v>0</v>
      </c>
      <c r="G420" s="86">
        <v>0</v>
      </c>
      <c r="H420" s="86">
        <v>0</v>
      </c>
      <c r="I420" s="86">
        <v>0</v>
      </c>
      <c r="J420" s="86">
        <v>0</v>
      </c>
      <c r="K420" s="86">
        <v>0</v>
      </c>
      <c r="L420" s="86">
        <v>0</v>
      </c>
      <c r="M420" s="86">
        <v>0</v>
      </c>
      <c r="N420" s="86">
        <v>0</v>
      </c>
      <c r="P420" s="99"/>
    </row>
    <row r="421" spans="1:16" x14ac:dyDescent="0.2">
      <c r="A421" s="88" t="s">
        <v>1680</v>
      </c>
      <c r="B421" s="89">
        <v>0</v>
      </c>
      <c r="C421" s="89">
        <v>0</v>
      </c>
      <c r="D421" s="89">
        <v>0</v>
      </c>
      <c r="E421" s="89">
        <v>0</v>
      </c>
      <c r="F421" s="89">
        <v>0</v>
      </c>
      <c r="G421" s="89">
        <v>0</v>
      </c>
      <c r="H421" s="89">
        <v>10444357.130000001</v>
      </c>
      <c r="I421" s="89">
        <v>10444357.130000001</v>
      </c>
      <c r="J421" s="89">
        <v>10444357.130000001</v>
      </c>
      <c r="K421" s="89">
        <v>0</v>
      </c>
      <c r="L421" s="89">
        <v>0</v>
      </c>
      <c r="M421" s="89">
        <v>0</v>
      </c>
      <c r="N421" s="89">
        <v>0</v>
      </c>
      <c r="O421" s="98">
        <f t="shared" ref="O421" si="37">AVERAGE(B421:N421)</f>
        <v>2410236.2607692308</v>
      </c>
      <c r="P421" s="99" t="str">
        <f>MID($A421,10,3)</f>
        <v>176</v>
      </c>
    </row>
    <row r="422" spans="1:16" x14ac:dyDescent="0.2">
      <c r="A422" s="87" t="s">
        <v>1681</v>
      </c>
      <c r="P422" s="99"/>
    </row>
    <row r="423" spans="1:16" x14ac:dyDescent="0.2">
      <c r="A423" s="85" t="s">
        <v>1682</v>
      </c>
      <c r="P423" s="99"/>
    </row>
    <row r="424" spans="1:16" x14ac:dyDescent="0.2">
      <c r="A424" s="87" t="s">
        <v>1683</v>
      </c>
      <c r="B424" s="86">
        <v>126472.78</v>
      </c>
      <c r="C424" s="86">
        <v>126472.78</v>
      </c>
      <c r="D424" s="86">
        <v>126472.78</v>
      </c>
      <c r="E424" s="86">
        <v>126472.78</v>
      </c>
      <c r="F424" s="86">
        <v>126472.78</v>
      </c>
      <c r="G424" s="86">
        <v>126472.78</v>
      </c>
      <c r="H424" s="86">
        <v>127145.78</v>
      </c>
      <c r="I424" s="86">
        <v>127145.78</v>
      </c>
      <c r="J424" s="86">
        <v>127145.78</v>
      </c>
      <c r="K424" s="86">
        <v>127145.78</v>
      </c>
      <c r="L424" s="86">
        <v>127145.78</v>
      </c>
      <c r="M424" s="86">
        <v>236931.65</v>
      </c>
      <c r="N424" s="86">
        <v>11873394.859999999</v>
      </c>
      <c r="P424" s="99"/>
    </row>
    <row r="425" spans="1:16" x14ac:dyDescent="0.2">
      <c r="A425" s="87" t="s">
        <v>1684</v>
      </c>
      <c r="B425" s="86">
        <v>146301.989999999</v>
      </c>
      <c r="C425" s="86">
        <v>129169.499999999</v>
      </c>
      <c r="D425" s="86">
        <v>112037.019999999</v>
      </c>
      <c r="E425" s="86">
        <v>94904.54</v>
      </c>
      <c r="F425" s="86">
        <v>328343.14</v>
      </c>
      <c r="G425" s="86">
        <v>328343.14</v>
      </c>
      <c r="H425" s="86">
        <v>240128.66</v>
      </c>
      <c r="I425" s="86">
        <v>230278.76</v>
      </c>
      <c r="J425" s="86">
        <v>-9901.49</v>
      </c>
      <c r="K425" s="86">
        <v>-239150.24</v>
      </c>
      <c r="L425" s="86">
        <v>-250133.33</v>
      </c>
      <c r="M425" s="86">
        <v>-261116.42</v>
      </c>
      <c r="N425" s="86">
        <v>-272099.5</v>
      </c>
      <c r="P425" s="99"/>
    </row>
    <row r="426" spans="1:16" x14ac:dyDescent="0.2">
      <c r="A426" s="87" t="s">
        <v>1685</v>
      </c>
      <c r="B426" s="86">
        <v>4071763.88</v>
      </c>
      <c r="C426" s="86">
        <v>4026755.43</v>
      </c>
      <c r="D426" s="86">
        <v>3981746.99</v>
      </c>
      <c r="E426" s="86">
        <v>3936738.55</v>
      </c>
      <c r="F426" s="86">
        <v>3891730.1</v>
      </c>
      <c r="G426" s="86">
        <v>3846721.66</v>
      </c>
      <c r="H426" s="86">
        <v>3801713.22</v>
      </c>
      <c r="I426" s="86">
        <v>3756704.77</v>
      </c>
      <c r="J426" s="86">
        <v>3711696.33</v>
      </c>
      <c r="K426" s="86">
        <v>3666687.88</v>
      </c>
      <c r="L426" s="86">
        <v>3621679.44</v>
      </c>
      <c r="M426" s="86">
        <v>3576671</v>
      </c>
      <c r="N426" s="86">
        <v>3531662.55</v>
      </c>
      <c r="P426" s="99"/>
    </row>
    <row r="427" spans="1:16" x14ac:dyDescent="0.2">
      <c r="A427" s="87" t="s">
        <v>1686</v>
      </c>
      <c r="B427" s="86">
        <v>4419057.42</v>
      </c>
      <c r="C427" s="86">
        <v>4405685.25</v>
      </c>
      <c r="D427" s="86">
        <v>4392313.08</v>
      </c>
      <c r="E427" s="86">
        <v>4378940.9000000004</v>
      </c>
      <c r="F427" s="86">
        <v>4365568.7300000004</v>
      </c>
      <c r="G427" s="86">
        <v>4352196.5599999996</v>
      </c>
      <c r="H427" s="86">
        <v>4338824.3899999997</v>
      </c>
      <c r="I427" s="86">
        <v>4325452.21</v>
      </c>
      <c r="J427" s="86">
        <v>4312080.04</v>
      </c>
      <c r="K427" s="86">
        <v>4298707.87</v>
      </c>
      <c r="L427" s="86">
        <v>4285335.6900000004</v>
      </c>
      <c r="M427" s="86">
        <v>4271963.5199999996</v>
      </c>
      <c r="N427" s="86">
        <v>4258591.3499999996</v>
      </c>
      <c r="P427" s="99"/>
    </row>
    <row r="428" spans="1:16" x14ac:dyDescent="0.2">
      <c r="A428" s="87" t="s">
        <v>1687</v>
      </c>
      <c r="B428" s="86">
        <v>478657.04</v>
      </c>
      <c r="C428" s="86">
        <v>425483.08</v>
      </c>
      <c r="D428" s="86">
        <v>372309.13</v>
      </c>
      <c r="E428" s="86">
        <v>319135.17</v>
      </c>
      <c r="F428" s="86">
        <v>265961.21000000002</v>
      </c>
      <c r="G428" s="86">
        <v>212787.26</v>
      </c>
      <c r="H428" s="86">
        <v>159613.29999999999</v>
      </c>
      <c r="I428" s="86">
        <v>106439.35</v>
      </c>
      <c r="J428" s="86">
        <v>68694.17</v>
      </c>
      <c r="K428" s="86">
        <v>44449.17</v>
      </c>
      <c r="L428" s="86">
        <v>20204.169999999998</v>
      </c>
      <c r="M428" s="86">
        <v>0</v>
      </c>
      <c r="N428" s="86">
        <v>0</v>
      </c>
      <c r="P428" s="99"/>
    </row>
    <row r="429" spans="1:16" x14ac:dyDescent="0.2">
      <c r="A429" s="87" t="s">
        <v>1688</v>
      </c>
      <c r="B429" s="86">
        <v>4426051.9400000004</v>
      </c>
      <c r="C429" s="86">
        <v>4387044.43</v>
      </c>
      <c r="D429" s="86">
        <v>4348036.93</v>
      </c>
      <c r="E429" s="86">
        <v>4309029.42</v>
      </c>
      <c r="F429" s="86">
        <v>4270021.91</v>
      </c>
      <c r="G429" s="86">
        <v>4231014.4000000004</v>
      </c>
      <c r="H429" s="86">
        <v>4192006.89</v>
      </c>
      <c r="I429" s="86">
        <v>4152999.38</v>
      </c>
      <c r="J429" s="86">
        <v>4113991.8799999901</v>
      </c>
      <c r="K429" s="86">
        <v>4074984.37</v>
      </c>
      <c r="L429" s="86">
        <v>4035976.86</v>
      </c>
      <c r="M429" s="86">
        <v>3996969.35</v>
      </c>
      <c r="N429" s="86">
        <v>3957961.84</v>
      </c>
      <c r="P429" s="99"/>
    </row>
    <row r="430" spans="1:16" x14ac:dyDescent="0.2">
      <c r="A430" s="87" t="s">
        <v>1689</v>
      </c>
      <c r="B430" s="86">
        <v>6226035.25</v>
      </c>
      <c r="C430" s="86">
        <v>6205886.2599999998</v>
      </c>
      <c r="D430" s="86">
        <v>6185737.2800000003</v>
      </c>
      <c r="E430" s="86">
        <v>6165588.2999999998</v>
      </c>
      <c r="F430" s="86">
        <v>6145439.3200000003</v>
      </c>
      <c r="G430" s="86">
        <v>6125290.3399999999</v>
      </c>
      <c r="H430" s="86">
        <v>6105141.3600000003</v>
      </c>
      <c r="I430" s="86">
        <v>6084992.3799999999</v>
      </c>
      <c r="J430" s="86">
        <v>6064843.3899999997</v>
      </c>
      <c r="K430" s="86">
        <v>6044694.4100000001</v>
      </c>
      <c r="L430" s="86">
        <v>6024545.4299999997</v>
      </c>
      <c r="M430" s="86">
        <v>6004396.4500000002</v>
      </c>
      <c r="N430" s="86">
        <v>5984247.4699999997</v>
      </c>
      <c r="P430" s="99"/>
    </row>
    <row r="431" spans="1:16" x14ac:dyDescent="0.2">
      <c r="A431" s="87" t="s">
        <v>1690</v>
      </c>
      <c r="B431" s="86">
        <v>0</v>
      </c>
      <c r="C431" s="86">
        <v>0</v>
      </c>
      <c r="D431" s="86">
        <v>0</v>
      </c>
      <c r="E431" s="86">
        <v>0</v>
      </c>
      <c r="F431" s="86">
        <v>0</v>
      </c>
      <c r="G431" s="86">
        <v>0</v>
      </c>
      <c r="H431" s="86">
        <v>0</v>
      </c>
      <c r="I431" s="86">
        <v>0</v>
      </c>
      <c r="J431" s="86">
        <v>0</v>
      </c>
      <c r="K431" s="86">
        <v>0</v>
      </c>
      <c r="L431" s="86">
        <v>0</v>
      </c>
      <c r="M431" s="86">
        <v>0</v>
      </c>
      <c r="N431" s="86">
        <v>0</v>
      </c>
      <c r="P431" s="99"/>
    </row>
    <row r="432" spans="1:16" x14ac:dyDescent="0.2">
      <c r="A432" s="87" t="s">
        <v>1691</v>
      </c>
      <c r="B432" s="86">
        <v>3581453.91</v>
      </c>
      <c r="C432" s="86">
        <v>3532031.82</v>
      </c>
      <c r="D432" s="86">
        <v>3482609.74</v>
      </c>
      <c r="E432" s="86">
        <v>3433187.65</v>
      </c>
      <c r="F432" s="86">
        <v>3383765.56</v>
      </c>
      <c r="G432" s="86">
        <v>3334343.47</v>
      </c>
      <c r="H432" s="86">
        <v>3284921.39</v>
      </c>
      <c r="I432" s="86">
        <v>3235499.3</v>
      </c>
      <c r="J432" s="86">
        <v>3186077.21</v>
      </c>
      <c r="K432" s="86">
        <v>3136655.13</v>
      </c>
      <c r="L432" s="86">
        <v>3087233.04</v>
      </c>
      <c r="M432" s="86">
        <v>3037810.95</v>
      </c>
      <c r="N432" s="86">
        <v>2988388.87</v>
      </c>
      <c r="P432" s="99"/>
    </row>
    <row r="433" spans="1:16" x14ac:dyDescent="0.2">
      <c r="A433" s="87" t="s">
        <v>1692</v>
      </c>
      <c r="B433" s="86">
        <v>0</v>
      </c>
      <c r="C433" s="86">
        <v>0</v>
      </c>
      <c r="D433" s="86">
        <v>0</v>
      </c>
      <c r="E433" s="86">
        <v>0</v>
      </c>
      <c r="F433" s="86">
        <v>0</v>
      </c>
      <c r="G433" s="86">
        <v>0</v>
      </c>
      <c r="H433" s="86">
        <v>0</v>
      </c>
      <c r="I433" s="86">
        <v>0</v>
      </c>
      <c r="J433" s="86">
        <v>0</v>
      </c>
      <c r="K433" s="86">
        <v>0</v>
      </c>
      <c r="L433" s="86">
        <v>0</v>
      </c>
      <c r="M433" s="86">
        <v>0</v>
      </c>
      <c r="N433" s="86">
        <v>0</v>
      </c>
      <c r="P433" s="99"/>
    </row>
    <row r="434" spans="1:16" x14ac:dyDescent="0.2">
      <c r="A434" s="87" t="s">
        <v>1693</v>
      </c>
      <c r="B434" s="86">
        <v>5580824.9699999997</v>
      </c>
      <c r="C434" s="86">
        <v>5528667.7300000004</v>
      </c>
      <c r="D434" s="86">
        <v>5476510.4900000002</v>
      </c>
      <c r="E434" s="86">
        <v>5424353.25</v>
      </c>
      <c r="F434" s="86">
        <v>5372196</v>
      </c>
      <c r="G434" s="86">
        <v>5320038.76</v>
      </c>
      <c r="H434" s="86">
        <v>5267881.5199999996</v>
      </c>
      <c r="I434" s="86">
        <v>5215724.2699999996</v>
      </c>
      <c r="J434" s="86">
        <v>5163567.03</v>
      </c>
      <c r="K434" s="86">
        <v>5111409.79</v>
      </c>
      <c r="L434" s="86">
        <v>5059252.55</v>
      </c>
      <c r="M434" s="86">
        <v>5007095.3</v>
      </c>
      <c r="N434" s="86">
        <v>4954938.0599999996</v>
      </c>
      <c r="P434" s="99"/>
    </row>
    <row r="435" spans="1:16" x14ac:dyDescent="0.2">
      <c r="A435" s="87" t="s">
        <v>1694</v>
      </c>
      <c r="B435" s="86">
        <v>0</v>
      </c>
      <c r="C435" s="86">
        <v>0</v>
      </c>
      <c r="D435" s="86">
        <v>0</v>
      </c>
      <c r="E435" s="86">
        <v>0</v>
      </c>
      <c r="F435" s="86">
        <v>0</v>
      </c>
      <c r="G435" s="86">
        <v>0</v>
      </c>
      <c r="H435" s="86">
        <v>0</v>
      </c>
      <c r="I435" s="86">
        <v>0</v>
      </c>
      <c r="J435" s="86">
        <v>0</v>
      </c>
      <c r="K435" s="86">
        <v>0</v>
      </c>
      <c r="L435" s="86">
        <v>0</v>
      </c>
      <c r="M435" s="86">
        <v>0</v>
      </c>
      <c r="N435" s="86">
        <v>0</v>
      </c>
      <c r="P435" s="99"/>
    </row>
    <row r="436" spans="1:16" x14ac:dyDescent="0.2">
      <c r="A436" s="87" t="s">
        <v>1695</v>
      </c>
      <c r="B436" s="86">
        <v>4112.5</v>
      </c>
      <c r="C436" s="86">
        <v>4112.5</v>
      </c>
      <c r="D436" s="86">
        <v>4112.5</v>
      </c>
      <c r="E436" s="86">
        <v>4112.5</v>
      </c>
      <c r="F436" s="86">
        <v>4112.5</v>
      </c>
      <c r="G436" s="86">
        <v>4112.5</v>
      </c>
      <c r="H436" s="86">
        <v>4112.5</v>
      </c>
      <c r="I436" s="86">
        <v>0</v>
      </c>
      <c r="J436" s="86">
        <v>0</v>
      </c>
      <c r="K436" s="86">
        <v>0</v>
      </c>
      <c r="L436" s="86">
        <v>0</v>
      </c>
      <c r="M436" s="86">
        <v>0</v>
      </c>
      <c r="N436" s="86">
        <v>0</v>
      </c>
      <c r="P436" s="99"/>
    </row>
    <row r="437" spans="1:16" x14ac:dyDescent="0.2">
      <c r="A437" s="87" t="s">
        <v>1696</v>
      </c>
      <c r="B437" s="86">
        <v>2294181.5499999998</v>
      </c>
      <c r="C437" s="86">
        <v>2248752.23</v>
      </c>
      <c r="D437" s="86">
        <v>2203322.9</v>
      </c>
      <c r="E437" s="86">
        <v>2594591.34</v>
      </c>
      <c r="F437" s="86">
        <v>2550984.7799999998</v>
      </c>
      <c r="G437" s="86">
        <v>2507378.2200000002</v>
      </c>
      <c r="H437" s="86">
        <v>2463771.65</v>
      </c>
      <c r="I437" s="86">
        <v>2420165.09</v>
      </c>
      <c r="J437" s="86">
        <v>2376558.5299999998</v>
      </c>
      <c r="K437" s="86">
        <v>2332951.9700000002</v>
      </c>
      <c r="L437" s="86">
        <v>2289345.41</v>
      </c>
      <c r="M437" s="86">
        <v>2245738.84</v>
      </c>
      <c r="N437" s="86">
        <v>2202132.2799999998</v>
      </c>
      <c r="P437" s="99"/>
    </row>
    <row r="438" spans="1:16" x14ac:dyDescent="0.2">
      <c r="A438" s="87" t="s">
        <v>1697</v>
      </c>
      <c r="B438" s="86">
        <v>1304878.8899999999</v>
      </c>
      <c r="C438" s="86">
        <v>1289527.3700000001</v>
      </c>
      <c r="D438" s="86">
        <v>1274175.8600000001</v>
      </c>
      <c r="E438" s="86">
        <v>1258824.3400000001</v>
      </c>
      <c r="F438" s="86">
        <v>1243472.83</v>
      </c>
      <c r="G438" s="86">
        <v>1228121.31</v>
      </c>
      <c r="H438" s="86">
        <v>1212769.79</v>
      </c>
      <c r="I438" s="86">
        <v>1197418.28</v>
      </c>
      <c r="J438" s="86">
        <v>1182066.76</v>
      </c>
      <c r="K438" s="86">
        <v>1166715.24</v>
      </c>
      <c r="L438" s="86">
        <v>1151363.73</v>
      </c>
      <c r="M438" s="86">
        <v>1136012.21</v>
      </c>
      <c r="N438" s="86">
        <v>1120660.69</v>
      </c>
      <c r="P438" s="99"/>
    </row>
    <row r="439" spans="1:16" x14ac:dyDescent="0.2">
      <c r="A439" s="87" t="s">
        <v>1698</v>
      </c>
      <c r="B439" s="86">
        <v>0</v>
      </c>
      <c r="C439" s="86">
        <v>0</v>
      </c>
      <c r="D439" s="86">
        <v>0</v>
      </c>
      <c r="E439" s="86">
        <v>0</v>
      </c>
      <c r="F439" s="86">
        <v>0</v>
      </c>
      <c r="G439" s="86">
        <v>0</v>
      </c>
      <c r="H439" s="86">
        <v>0</v>
      </c>
      <c r="I439" s="86">
        <v>0</v>
      </c>
      <c r="J439" s="86">
        <v>0</v>
      </c>
      <c r="K439" s="86">
        <v>0</v>
      </c>
      <c r="L439" s="86">
        <v>0</v>
      </c>
      <c r="M439" s="86">
        <v>0</v>
      </c>
      <c r="N439" s="86">
        <v>0</v>
      </c>
      <c r="P439" s="99"/>
    </row>
    <row r="440" spans="1:16" x14ac:dyDescent="0.2">
      <c r="A440" s="87" t="s">
        <v>1699</v>
      </c>
      <c r="B440" s="86">
        <v>0</v>
      </c>
      <c r="C440" s="86">
        <v>0</v>
      </c>
      <c r="D440" s="86">
        <v>0</v>
      </c>
      <c r="E440" s="86">
        <v>0</v>
      </c>
      <c r="F440" s="86">
        <v>0</v>
      </c>
      <c r="G440" s="86">
        <v>0</v>
      </c>
      <c r="H440" s="86">
        <v>0</v>
      </c>
      <c r="I440" s="86">
        <v>0</v>
      </c>
      <c r="J440" s="86">
        <v>0</v>
      </c>
      <c r="K440" s="86">
        <v>0</v>
      </c>
      <c r="L440" s="86">
        <v>0</v>
      </c>
      <c r="M440" s="86">
        <v>0</v>
      </c>
      <c r="N440" s="86">
        <v>0</v>
      </c>
      <c r="P440" s="99"/>
    </row>
    <row r="441" spans="1:16" x14ac:dyDescent="0.2">
      <c r="A441" s="87" t="s">
        <v>1700</v>
      </c>
      <c r="B441" s="86">
        <v>0</v>
      </c>
      <c r="C441" s="86">
        <v>0</v>
      </c>
      <c r="D441" s="86">
        <v>0</v>
      </c>
      <c r="E441" s="86">
        <v>0</v>
      </c>
      <c r="F441" s="86">
        <v>0</v>
      </c>
      <c r="G441" s="86">
        <v>0</v>
      </c>
      <c r="H441" s="86">
        <v>0</v>
      </c>
      <c r="I441" s="86">
        <v>0</v>
      </c>
      <c r="J441" s="86">
        <v>0</v>
      </c>
      <c r="K441" s="86">
        <v>0</v>
      </c>
      <c r="L441" s="86">
        <v>0</v>
      </c>
      <c r="M441" s="86">
        <v>0</v>
      </c>
      <c r="N441" s="86">
        <v>0</v>
      </c>
      <c r="P441" s="99"/>
    </row>
    <row r="442" spans="1:16" x14ac:dyDescent="0.2">
      <c r="A442" s="87" t="s">
        <v>1701</v>
      </c>
      <c r="B442" s="86">
        <v>0</v>
      </c>
      <c r="C442" s="86">
        <v>0</v>
      </c>
      <c r="D442" s="86">
        <v>0</v>
      </c>
      <c r="E442" s="86">
        <v>0</v>
      </c>
      <c r="F442" s="86">
        <v>0</v>
      </c>
      <c r="G442" s="86">
        <v>0</v>
      </c>
      <c r="H442" s="86">
        <v>0</v>
      </c>
      <c r="I442" s="86">
        <v>0</v>
      </c>
      <c r="J442" s="86">
        <v>0</v>
      </c>
      <c r="K442" s="86">
        <v>0</v>
      </c>
      <c r="L442" s="86">
        <v>0</v>
      </c>
      <c r="M442" s="86">
        <v>0</v>
      </c>
      <c r="N442" s="86">
        <v>0</v>
      </c>
      <c r="P442" s="99"/>
    </row>
    <row r="443" spans="1:16" x14ac:dyDescent="0.2">
      <c r="A443" s="87" t="s">
        <v>1702</v>
      </c>
      <c r="B443" s="86">
        <v>1213275.29</v>
      </c>
      <c r="C443" s="86">
        <v>1204965.19</v>
      </c>
      <c r="D443" s="86">
        <v>1196655.08</v>
      </c>
      <c r="E443" s="86">
        <v>1188344.98</v>
      </c>
      <c r="F443" s="86">
        <v>1180034.8700000001</v>
      </c>
      <c r="G443" s="86">
        <v>1171724.77</v>
      </c>
      <c r="H443" s="86">
        <v>1163414.6599999999</v>
      </c>
      <c r="I443" s="86">
        <v>1155104.56</v>
      </c>
      <c r="J443" s="86">
        <v>1146794.45</v>
      </c>
      <c r="K443" s="86">
        <v>1138484.3500000001</v>
      </c>
      <c r="L443" s="86">
        <v>1130174.25</v>
      </c>
      <c r="M443" s="86">
        <v>1121864.1399999999</v>
      </c>
      <c r="N443" s="86">
        <v>1113554.04</v>
      </c>
      <c r="P443" s="99"/>
    </row>
    <row r="444" spans="1:16" x14ac:dyDescent="0.2">
      <c r="A444" s="87" t="s">
        <v>1703</v>
      </c>
      <c r="B444" s="86">
        <v>0</v>
      </c>
      <c r="C444" s="86">
        <v>0</v>
      </c>
      <c r="D444" s="86">
        <v>0</v>
      </c>
      <c r="E444" s="86">
        <v>0</v>
      </c>
      <c r="F444" s="86">
        <v>0</v>
      </c>
      <c r="G444" s="86">
        <v>0</v>
      </c>
      <c r="H444" s="86">
        <v>0</v>
      </c>
      <c r="I444" s="86">
        <v>0</v>
      </c>
      <c r="J444" s="86">
        <v>0</v>
      </c>
      <c r="K444" s="86">
        <v>0</v>
      </c>
      <c r="L444" s="86">
        <v>0</v>
      </c>
      <c r="M444" s="86">
        <v>0</v>
      </c>
      <c r="N444" s="86">
        <v>0</v>
      </c>
      <c r="P444" s="99"/>
    </row>
    <row r="445" spans="1:16" x14ac:dyDescent="0.2">
      <c r="A445" s="87" t="s">
        <v>1704</v>
      </c>
      <c r="B445" s="86">
        <v>3735858.69</v>
      </c>
      <c r="C445" s="86">
        <v>3717222.88</v>
      </c>
      <c r="D445" s="86">
        <v>3698587.07</v>
      </c>
      <c r="E445" s="86">
        <v>3679951.26</v>
      </c>
      <c r="F445" s="86">
        <v>3661315.45</v>
      </c>
      <c r="G445" s="86">
        <v>3642679.64</v>
      </c>
      <c r="H445" s="86">
        <v>3624043.83</v>
      </c>
      <c r="I445" s="86">
        <v>3605408.02</v>
      </c>
      <c r="J445" s="86">
        <v>3586772.21</v>
      </c>
      <c r="K445" s="86">
        <v>3568136.4</v>
      </c>
      <c r="L445" s="86">
        <v>3549500.59</v>
      </c>
      <c r="M445" s="86">
        <v>3530864.78</v>
      </c>
      <c r="N445" s="86">
        <v>3512228.97</v>
      </c>
      <c r="P445" s="99"/>
    </row>
    <row r="446" spans="1:16" x14ac:dyDescent="0.2">
      <c r="A446" s="87" t="s">
        <v>1705</v>
      </c>
      <c r="B446" s="86">
        <v>0</v>
      </c>
      <c r="C446" s="86">
        <v>0</v>
      </c>
      <c r="D446" s="86">
        <v>0</v>
      </c>
      <c r="E446" s="86">
        <v>0</v>
      </c>
      <c r="F446" s="86">
        <v>0</v>
      </c>
      <c r="G446" s="86">
        <v>0</v>
      </c>
      <c r="H446" s="86">
        <v>0</v>
      </c>
      <c r="I446" s="86">
        <v>0</v>
      </c>
      <c r="J446" s="86">
        <v>0</v>
      </c>
      <c r="K446" s="86">
        <v>0</v>
      </c>
      <c r="L446" s="86">
        <v>0</v>
      </c>
      <c r="M446" s="86">
        <v>0</v>
      </c>
      <c r="N446" s="86">
        <v>0</v>
      </c>
      <c r="P446" s="99"/>
    </row>
    <row r="447" spans="1:16" x14ac:dyDescent="0.2">
      <c r="A447" s="87" t="s">
        <v>1706</v>
      </c>
      <c r="B447" s="86">
        <v>0</v>
      </c>
      <c r="C447" s="86">
        <v>0</v>
      </c>
      <c r="D447" s="86">
        <v>0</v>
      </c>
      <c r="E447" s="86">
        <v>0</v>
      </c>
      <c r="F447" s="86">
        <v>0</v>
      </c>
      <c r="G447" s="86">
        <v>0</v>
      </c>
      <c r="H447" s="86">
        <v>0</v>
      </c>
      <c r="I447" s="86">
        <v>0</v>
      </c>
      <c r="J447" s="86">
        <v>0</v>
      </c>
      <c r="K447" s="86">
        <v>0</v>
      </c>
      <c r="L447" s="86">
        <v>0</v>
      </c>
      <c r="M447" s="86">
        <v>0</v>
      </c>
      <c r="N447" s="86">
        <v>0</v>
      </c>
      <c r="P447" s="99"/>
    </row>
    <row r="448" spans="1:16" x14ac:dyDescent="0.2">
      <c r="A448" s="87" t="s">
        <v>1707</v>
      </c>
      <c r="B448" s="86">
        <v>0</v>
      </c>
      <c r="C448" s="86">
        <v>0</v>
      </c>
      <c r="D448" s="86">
        <v>0</v>
      </c>
      <c r="E448" s="86">
        <v>0</v>
      </c>
      <c r="F448" s="86">
        <v>0</v>
      </c>
      <c r="G448" s="86">
        <v>0</v>
      </c>
      <c r="H448" s="86">
        <v>0</v>
      </c>
      <c r="I448" s="86">
        <v>0</v>
      </c>
      <c r="J448" s="86">
        <v>0</v>
      </c>
      <c r="K448" s="86">
        <v>0</v>
      </c>
      <c r="L448" s="86">
        <v>0</v>
      </c>
      <c r="M448" s="86">
        <v>0</v>
      </c>
      <c r="N448" s="86">
        <v>0</v>
      </c>
      <c r="P448" s="99"/>
    </row>
    <row r="449" spans="1:16" x14ac:dyDescent="0.2">
      <c r="A449" s="87" t="s">
        <v>1708</v>
      </c>
      <c r="B449" s="86">
        <v>3007422.58</v>
      </c>
      <c r="C449" s="86">
        <v>2994403.43</v>
      </c>
      <c r="D449" s="86">
        <v>2981384.29</v>
      </c>
      <c r="E449" s="86">
        <v>2968365.14</v>
      </c>
      <c r="F449" s="86">
        <v>2955346</v>
      </c>
      <c r="G449" s="86">
        <v>2942326.85</v>
      </c>
      <c r="H449" s="86">
        <v>2929307.71</v>
      </c>
      <c r="I449" s="86">
        <v>2916288.56</v>
      </c>
      <c r="J449" s="86">
        <v>2903269.42</v>
      </c>
      <c r="K449" s="86">
        <v>2890250.27</v>
      </c>
      <c r="L449" s="86">
        <v>2877231.12</v>
      </c>
      <c r="M449" s="86">
        <v>2864211.98</v>
      </c>
      <c r="N449" s="86">
        <v>2851192.83</v>
      </c>
      <c r="P449" s="99"/>
    </row>
    <row r="450" spans="1:16" x14ac:dyDescent="0.2">
      <c r="A450" s="87" t="s">
        <v>1709</v>
      </c>
      <c r="B450" s="86">
        <v>0</v>
      </c>
      <c r="C450" s="86">
        <v>0</v>
      </c>
      <c r="D450" s="86">
        <v>0</v>
      </c>
      <c r="E450" s="86">
        <v>0</v>
      </c>
      <c r="F450" s="86">
        <v>0</v>
      </c>
      <c r="G450" s="86">
        <v>0</v>
      </c>
      <c r="H450" s="86">
        <v>0</v>
      </c>
      <c r="I450" s="86">
        <v>0</v>
      </c>
      <c r="J450" s="86">
        <v>0</v>
      </c>
      <c r="K450" s="86">
        <v>0</v>
      </c>
      <c r="L450" s="86">
        <v>0</v>
      </c>
      <c r="M450" s="86">
        <v>0</v>
      </c>
      <c r="N450" s="86">
        <v>0</v>
      </c>
      <c r="P450" s="99"/>
    </row>
    <row r="451" spans="1:16" x14ac:dyDescent="0.2">
      <c r="A451" s="87" t="s">
        <v>1710</v>
      </c>
      <c r="B451" s="86">
        <v>7644305.6500000004</v>
      </c>
      <c r="C451" s="86">
        <v>7607811.5099999998</v>
      </c>
      <c r="D451" s="86">
        <v>7571317.3700000001</v>
      </c>
      <c r="E451" s="86">
        <v>7534823.2400000002</v>
      </c>
      <c r="F451" s="86">
        <v>7498329.0999999996</v>
      </c>
      <c r="G451" s="86">
        <v>7461834.96</v>
      </c>
      <c r="H451" s="86">
        <v>7425340.8200000003</v>
      </c>
      <c r="I451" s="86">
        <v>7388846.6799999997</v>
      </c>
      <c r="J451" s="86">
        <v>7352352.54</v>
      </c>
      <c r="K451" s="86">
        <v>7315858.4000000004</v>
      </c>
      <c r="L451" s="86">
        <v>7279364.2599999998</v>
      </c>
      <c r="M451" s="86">
        <v>7242870.1200000001</v>
      </c>
      <c r="N451" s="86">
        <v>7206375.9800000004</v>
      </c>
      <c r="P451" s="99"/>
    </row>
    <row r="452" spans="1:16" x14ac:dyDescent="0.2">
      <c r="A452" s="87" t="s">
        <v>1711</v>
      </c>
      <c r="B452" s="86">
        <v>3551016.92</v>
      </c>
      <c r="C452" s="86">
        <v>3537487.52</v>
      </c>
      <c r="D452" s="86">
        <v>3523958.11</v>
      </c>
      <c r="E452" s="86">
        <v>3510428.71</v>
      </c>
      <c r="F452" s="86">
        <v>3496899.31</v>
      </c>
      <c r="G452" s="86">
        <v>3483369.91</v>
      </c>
      <c r="H452" s="86">
        <v>3469840.5</v>
      </c>
      <c r="I452" s="86">
        <v>3456311.1</v>
      </c>
      <c r="J452" s="86">
        <v>3442781.7</v>
      </c>
      <c r="K452" s="86">
        <v>3429252.3</v>
      </c>
      <c r="L452" s="86">
        <v>3415722.89</v>
      </c>
      <c r="M452" s="86">
        <v>3402193.49</v>
      </c>
      <c r="N452" s="86">
        <v>3388664.09</v>
      </c>
      <c r="P452" s="99"/>
    </row>
    <row r="453" spans="1:16" x14ac:dyDescent="0.2">
      <c r="A453" s="87" t="s">
        <v>1712</v>
      </c>
      <c r="B453" s="86">
        <v>0</v>
      </c>
      <c r="C453" s="86">
        <v>0</v>
      </c>
      <c r="D453" s="86">
        <v>0</v>
      </c>
      <c r="E453" s="86">
        <v>0</v>
      </c>
      <c r="F453" s="86">
        <v>0</v>
      </c>
      <c r="G453" s="86">
        <v>0</v>
      </c>
      <c r="H453" s="86">
        <v>0</v>
      </c>
      <c r="I453" s="86">
        <v>0</v>
      </c>
      <c r="J453" s="86">
        <v>0</v>
      </c>
      <c r="K453" s="86">
        <v>0</v>
      </c>
      <c r="L453" s="86">
        <v>0</v>
      </c>
      <c r="M453" s="86">
        <v>0</v>
      </c>
      <c r="N453" s="86">
        <v>0</v>
      </c>
      <c r="P453" s="99"/>
    </row>
    <row r="454" spans="1:16" x14ac:dyDescent="0.2">
      <c r="A454" s="88" t="s">
        <v>1713</v>
      </c>
      <c r="B454" s="89">
        <v>51811671.25</v>
      </c>
      <c r="C454" s="89">
        <v>51371478.909999996</v>
      </c>
      <c r="D454" s="89">
        <v>50931286.619999997</v>
      </c>
      <c r="E454" s="89">
        <v>50927792.069999903</v>
      </c>
      <c r="F454" s="89">
        <v>50739993.590000004</v>
      </c>
      <c r="G454" s="89">
        <v>50318756.529999897</v>
      </c>
      <c r="H454" s="89">
        <v>49809977.969999902</v>
      </c>
      <c r="I454" s="89">
        <v>49374778.490000002</v>
      </c>
      <c r="J454" s="89">
        <v>48728789.949999899</v>
      </c>
      <c r="K454" s="89">
        <v>48107233.089999899</v>
      </c>
      <c r="L454" s="89">
        <v>47703941.879999898</v>
      </c>
      <c r="M454" s="89">
        <v>47414477.359999999</v>
      </c>
      <c r="N454" s="89">
        <v>58671894.379999898</v>
      </c>
      <c r="O454" s="98">
        <f t="shared" ref="O454" si="38">AVERAGE(B454:N454)</f>
        <v>50454774.776153795</v>
      </c>
      <c r="P454" s="99" t="str">
        <f>MID($A454,10,3)</f>
        <v>181</v>
      </c>
    </row>
    <row r="455" spans="1:16" x14ac:dyDescent="0.2">
      <c r="A455" s="87" t="s">
        <v>1714</v>
      </c>
      <c r="P455" s="99"/>
    </row>
    <row r="456" spans="1:16" x14ac:dyDescent="0.2">
      <c r="A456" s="85" t="s">
        <v>1715</v>
      </c>
      <c r="P456" s="99"/>
    </row>
    <row r="457" spans="1:16" x14ac:dyDescent="0.2">
      <c r="A457" s="87" t="s">
        <v>1716</v>
      </c>
      <c r="B457" s="86">
        <v>0</v>
      </c>
      <c r="C457" s="86">
        <v>0</v>
      </c>
      <c r="D457" s="86">
        <v>0</v>
      </c>
      <c r="E457" s="86">
        <v>0</v>
      </c>
      <c r="F457" s="86">
        <v>0</v>
      </c>
      <c r="G457" s="86">
        <v>0</v>
      </c>
      <c r="H457" s="86">
        <v>0</v>
      </c>
      <c r="I457" s="86">
        <v>0</v>
      </c>
      <c r="J457" s="86">
        <v>0</v>
      </c>
      <c r="K457" s="86">
        <v>0</v>
      </c>
      <c r="L457" s="86">
        <v>0</v>
      </c>
      <c r="M457" s="86">
        <v>0</v>
      </c>
      <c r="N457" s="86">
        <v>0</v>
      </c>
      <c r="P457" s="99"/>
    </row>
    <row r="458" spans="1:16" x14ac:dyDescent="0.2">
      <c r="A458" s="87" t="s">
        <v>1717</v>
      </c>
      <c r="B458" s="86">
        <v>0</v>
      </c>
      <c r="C458" s="86">
        <v>0</v>
      </c>
      <c r="D458" s="86">
        <v>0</v>
      </c>
      <c r="E458" s="86">
        <v>0</v>
      </c>
      <c r="F458" s="86">
        <v>0</v>
      </c>
      <c r="G458" s="86">
        <v>0</v>
      </c>
      <c r="H458" s="86">
        <v>0</v>
      </c>
      <c r="I458" s="86">
        <v>0</v>
      </c>
      <c r="J458" s="86">
        <v>0</v>
      </c>
      <c r="K458" s="86">
        <v>0</v>
      </c>
      <c r="L458" s="86">
        <v>0</v>
      </c>
      <c r="M458" s="86">
        <v>0</v>
      </c>
      <c r="N458" s="86">
        <v>0</v>
      </c>
      <c r="P458" s="99"/>
    </row>
    <row r="459" spans="1:16" x14ac:dyDescent="0.2">
      <c r="A459" s="87" t="s">
        <v>1718</v>
      </c>
      <c r="B459" s="86">
        <v>0</v>
      </c>
      <c r="C459" s="86">
        <v>0</v>
      </c>
      <c r="D459" s="86">
        <v>0</v>
      </c>
      <c r="E459" s="86">
        <v>0</v>
      </c>
      <c r="F459" s="86">
        <v>0</v>
      </c>
      <c r="G459" s="86">
        <v>0</v>
      </c>
      <c r="H459" s="86">
        <v>0</v>
      </c>
      <c r="I459" s="86">
        <v>0</v>
      </c>
      <c r="J459" s="86">
        <v>0</v>
      </c>
      <c r="K459" s="86">
        <v>0</v>
      </c>
      <c r="L459" s="86">
        <v>0</v>
      </c>
      <c r="M459" s="86">
        <v>0</v>
      </c>
      <c r="N459" s="86">
        <v>0</v>
      </c>
      <c r="P459" s="99"/>
    </row>
    <row r="460" spans="1:16" x14ac:dyDescent="0.2">
      <c r="A460" s="87" t="s">
        <v>1719</v>
      </c>
      <c r="B460" s="86">
        <v>0</v>
      </c>
      <c r="C460" s="86">
        <v>0</v>
      </c>
      <c r="D460" s="86">
        <v>0</v>
      </c>
      <c r="E460" s="86">
        <v>0</v>
      </c>
      <c r="F460" s="86">
        <v>0</v>
      </c>
      <c r="G460" s="86">
        <v>0</v>
      </c>
      <c r="H460" s="86">
        <v>0</v>
      </c>
      <c r="I460" s="86">
        <v>0</v>
      </c>
      <c r="J460" s="86">
        <v>0</v>
      </c>
      <c r="K460" s="86">
        <v>0</v>
      </c>
      <c r="L460" s="86">
        <v>0</v>
      </c>
      <c r="M460" s="86">
        <v>0</v>
      </c>
      <c r="N460" s="86">
        <v>0</v>
      </c>
      <c r="P460" s="99"/>
    </row>
    <row r="461" spans="1:16" x14ac:dyDescent="0.2">
      <c r="A461" s="87" t="s">
        <v>1720</v>
      </c>
      <c r="B461" s="86">
        <v>0</v>
      </c>
      <c r="C461" s="86">
        <v>0</v>
      </c>
      <c r="D461" s="86">
        <v>0</v>
      </c>
      <c r="E461" s="86">
        <v>0</v>
      </c>
      <c r="F461" s="86">
        <v>0</v>
      </c>
      <c r="G461" s="86">
        <v>0</v>
      </c>
      <c r="H461" s="86">
        <v>0</v>
      </c>
      <c r="I461" s="86">
        <v>0</v>
      </c>
      <c r="J461" s="86">
        <v>0</v>
      </c>
      <c r="K461" s="86">
        <v>0</v>
      </c>
      <c r="L461" s="86">
        <v>0</v>
      </c>
      <c r="M461" s="86">
        <v>0</v>
      </c>
      <c r="N461" s="86">
        <v>0</v>
      </c>
      <c r="P461" s="99"/>
    </row>
    <row r="462" spans="1:16" x14ac:dyDescent="0.2">
      <c r="A462" s="87" t="s">
        <v>1721</v>
      </c>
      <c r="B462" s="86">
        <v>0</v>
      </c>
      <c r="C462" s="86">
        <v>0</v>
      </c>
      <c r="D462" s="86">
        <v>0</v>
      </c>
      <c r="E462" s="86">
        <v>0</v>
      </c>
      <c r="F462" s="86">
        <v>0</v>
      </c>
      <c r="G462" s="86">
        <v>0</v>
      </c>
      <c r="H462" s="86">
        <v>0</v>
      </c>
      <c r="I462" s="86">
        <v>0</v>
      </c>
      <c r="J462" s="86">
        <v>0</v>
      </c>
      <c r="K462" s="86">
        <v>0</v>
      </c>
      <c r="L462" s="86">
        <v>0</v>
      </c>
      <c r="M462" s="86">
        <v>0</v>
      </c>
      <c r="N462" s="86">
        <v>0</v>
      </c>
      <c r="P462" s="99"/>
    </row>
    <row r="463" spans="1:16" x14ac:dyDescent="0.2">
      <c r="A463" s="87" t="s">
        <v>1722</v>
      </c>
      <c r="B463" s="86">
        <v>0</v>
      </c>
      <c r="C463" s="86">
        <v>0</v>
      </c>
      <c r="D463" s="86">
        <v>0</v>
      </c>
      <c r="E463" s="86">
        <v>0</v>
      </c>
      <c r="F463" s="86">
        <v>0</v>
      </c>
      <c r="G463" s="86">
        <v>0</v>
      </c>
      <c r="H463" s="86">
        <v>0</v>
      </c>
      <c r="I463" s="86">
        <v>0</v>
      </c>
      <c r="J463" s="86">
        <v>0</v>
      </c>
      <c r="K463" s="86">
        <v>0</v>
      </c>
      <c r="L463" s="86">
        <v>0</v>
      </c>
      <c r="M463" s="86">
        <v>0</v>
      </c>
      <c r="N463" s="86">
        <v>0</v>
      </c>
      <c r="P463" s="99"/>
    </row>
    <row r="464" spans="1:16" x14ac:dyDescent="0.2">
      <c r="A464" s="87" t="s">
        <v>1723</v>
      </c>
      <c r="B464" s="86">
        <v>4870273.78</v>
      </c>
      <c r="C464" s="86">
        <v>4870273.78</v>
      </c>
      <c r="D464" s="86">
        <v>4773577.78</v>
      </c>
      <c r="E464" s="86">
        <v>4725229.78</v>
      </c>
      <c r="F464" s="86">
        <v>4676881.78</v>
      </c>
      <c r="G464" s="86">
        <v>4628533.78</v>
      </c>
      <c r="H464" s="86">
        <v>4580185.78</v>
      </c>
      <c r="I464" s="86">
        <v>4531837.78</v>
      </c>
      <c r="J464" s="86">
        <v>4483489.78</v>
      </c>
      <c r="K464" s="86">
        <v>4435141.78</v>
      </c>
      <c r="L464" s="86">
        <v>4386793.78</v>
      </c>
      <c r="M464" s="86">
        <v>4338445.78</v>
      </c>
      <c r="N464" s="86">
        <v>4290097.78</v>
      </c>
      <c r="P464" s="99"/>
    </row>
    <row r="465" spans="1:16" x14ac:dyDescent="0.2">
      <c r="A465" s="87" t="s">
        <v>1724</v>
      </c>
      <c r="B465" s="86">
        <v>0</v>
      </c>
      <c r="C465" s="86">
        <v>0</v>
      </c>
      <c r="D465" s="86">
        <v>0</v>
      </c>
      <c r="E465" s="86">
        <v>0</v>
      </c>
      <c r="F465" s="86">
        <v>0</v>
      </c>
      <c r="G465" s="86">
        <v>0</v>
      </c>
      <c r="H465" s="86">
        <v>0</v>
      </c>
      <c r="I465" s="86">
        <v>0</v>
      </c>
      <c r="J465" s="86">
        <v>0</v>
      </c>
      <c r="K465" s="86">
        <v>0</v>
      </c>
      <c r="L465" s="86">
        <v>0</v>
      </c>
      <c r="M465" s="86">
        <v>0</v>
      </c>
      <c r="N465" s="86">
        <v>0</v>
      </c>
      <c r="P465" s="99"/>
    </row>
    <row r="466" spans="1:16" x14ac:dyDescent="0.2">
      <c r="A466" s="87" t="s">
        <v>1725</v>
      </c>
      <c r="B466" s="86">
        <v>0</v>
      </c>
      <c r="C466" s="86">
        <v>0</v>
      </c>
      <c r="D466" s="86">
        <v>0</v>
      </c>
      <c r="E466" s="86">
        <v>0</v>
      </c>
      <c r="F466" s="86">
        <v>0</v>
      </c>
      <c r="G466" s="86">
        <v>0</v>
      </c>
      <c r="H466" s="86">
        <v>0</v>
      </c>
      <c r="I466" s="86">
        <v>0</v>
      </c>
      <c r="J466" s="86">
        <v>0</v>
      </c>
      <c r="K466" s="86">
        <v>0</v>
      </c>
      <c r="L466" s="86">
        <v>0</v>
      </c>
      <c r="M466" s="86">
        <v>0</v>
      </c>
      <c r="N466" s="86">
        <v>0</v>
      </c>
      <c r="P466" s="99"/>
    </row>
    <row r="467" spans="1:16" x14ac:dyDescent="0.2">
      <c r="A467" s="87" t="s">
        <v>1726</v>
      </c>
      <c r="B467" s="86">
        <v>-20692.59</v>
      </c>
      <c r="C467" s="86">
        <v>316608.46000000002</v>
      </c>
      <c r="D467" s="86">
        <v>259211.31</v>
      </c>
      <c r="E467" s="86">
        <v>463278.44</v>
      </c>
      <c r="F467" s="86">
        <v>369339.95</v>
      </c>
      <c r="G467" s="86">
        <v>336026.87</v>
      </c>
      <c r="H467" s="86">
        <v>336026.87</v>
      </c>
      <c r="I467" s="86">
        <v>336026.87</v>
      </c>
      <c r="J467" s="86">
        <v>336026.87</v>
      </c>
      <c r="K467" s="86">
        <v>336026.87</v>
      </c>
      <c r="L467" s="86">
        <v>336026.87</v>
      </c>
      <c r="M467" s="86">
        <v>336026.87</v>
      </c>
      <c r="N467" s="86">
        <v>336026.87</v>
      </c>
      <c r="P467" s="99"/>
    </row>
    <row r="468" spans="1:16" x14ac:dyDescent="0.2">
      <c r="A468" s="87" t="s">
        <v>1727</v>
      </c>
      <c r="B468" s="86">
        <v>39497135.490000002</v>
      </c>
      <c r="C468" s="86">
        <v>39497135.490000002</v>
      </c>
      <c r="D468" s="86">
        <v>39497135.490000002</v>
      </c>
      <c r="E468" s="86">
        <v>37941795.689999998</v>
      </c>
      <c r="F468" s="86">
        <v>37941795.689999998</v>
      </c>
      <c r="G468" s="86">
        <v>37941795.689999998</v>
      </c>
      <c r="H468" s="86">
        <v>38423748.299999997</v>
      </c>
      <c r="I468" s="86">
        <v>38423748.299999997</v>
      </c>
      <c r="J468" s="86">
        <v>38423748.299999997</v>
      </c>
      <c r="K468" s="86">
        <v>37160961.329999998</v>
      </c>
      <c r="L468" s="86">
        <v>37160961.329999998</v>
      </c>
      <c r="M468" s="86">
        <v>37160961.329999998</v>
      </c>
      <c r="N468" s="86">
        <v>35533146.039999999</v>
      </c>
      <c r="P468" s="99"/>
    </row>
    <row r="469" spans="1:16" x14ac:dyDescent="0.2">
      <c r="A469" s="87" t="s">
        <v>1728</v>
      </c>
      <c r="B469" s="86">
        <v>0</v>
      </c>
      <c r="C469" s="86">
        <v>0</v>
      </c>
      <c r="D469" s="86">
        <v>0</v>
      </c>
      <c r="E469" s="86">
        <v>0</v>
      </c>
      <c r="F469" s="86">
        <v>0</v>
      </c>
      <c r="G469" s="86">
        <v>0</v>
      </c>
      <c r="H469" s="86">
        <v>0</v>
      </c>
      <c r="I469" s="86">
        <v>0</v>
      </c>
      <c r="J469" s="86">
        <v>0</v>
      </c>
      <c r="K469" s="86">
        <v>0</v>
      </c>
      <c r="L469" s="86">
        <v>0</v>
      </c>
      <c r="M469" s="86">
        <v>0</v>
      </c>
      <c r="N469" s="86">
        <v>0</v>
      </c>
      <c r="P469" s="99"/>
    </row>
    <row r="470" spans="1:16" x14ac:dyDescent="0.2">
      <c r="A470" s="87" t="s">
        <v>1729</v>
      </c>
      <c r="B470" s="86">
        <v>80472611.870000005</v>
      </c>
      <c r="C470" s="86">
        <v>74421609</v>
      </c>
      <c r="D470" s="86">
        <v>67705882.560000002</v>
      </c>
      <c r="E470" s="86">
        <v>60989846.640000001</v>
      </c>
      <c r="F470" s="86">
        <v>54273810.719999999</v>
      </c>
      <c r="G470" s="86">
        <v>47557774.799999997</v>
      </c>
      <c r="H470" s="86">
        <v>40841738.880000003</v>
      </c>
      <c r="I470" s="86">
        <v>34125702.960000001</v>
      </c>
      <c r="J470" s="86">
        <v>27409667.039999999</v>
      </c>
      <c r="K470" s="86">
        <v>20693631.120000001</v>
      </c>
      <c r="L470" s="86">
        <v>13977595.199999999</v>
      </c>
      <c r="M470" s="86">
        <v>7261559.2800000003</v>
      </c>
      <c r="N470" s="86">
        <v>545523.36</v>
      </c>
      <c r="P470" s="99"/>
    </row>
    <row r="471" spans="1:16" x14ac:dyDescent="0.2">
      <c r="A471" s="87" t="s">
        <v>1730</v>
      </c>
      <c r="B471" s="86">
        <v>0</v>
      </c>
      <c r="C471" s="86">
        <v>0</v>
      </c>
      <c r="D471" s="86">
        <v>0</v>
      </c>
      <c r="E471" s="86">
        <v>0</v>
      </c>
      <c r="F471" s="86">
        <v>0</v>
      </c>
      <c r="G471" s="86">
        <v>0</v>
      </c>
      <c r="H471" s="86">
        <v>0</v>
      </c>
      <c r="I471" s="86">
        <v>0</v>
      </c>
      <c r="J471" s="86">
        <v>0</v>
      </c>
      <c r="K471" s="86">
        <v>0</v>
      </c>
      <c r="L471" s="86">
        <v>0</v>
      </c>
      <c r="M471" s="86">
        <v>0</v>
      </c>
      <c r="N471" s="86">
        <v>0</v>
      </c>
      <c r="P471" s="99"/>
    </row>
    <row r="472" spans="1:16" x14ac:dyDescent="0.2">
      <c r="A472" s="87" t="s">
        <v>1731</v>
      </c>
      <c r="B472" s="86">
        <v>206447089</v>
      </c>
      <c r="C472" s="86">
        <v>206447089</v>
      </c>
      <c r="D472" s="86">
        <v>0</v>
      </c>
      <c r="E472" s="86">
        <v>0</v>
      </c>
      <c r="F472" s="86">
        <v>0</v>
      </c>
      <c r="G472" s="86">
        <v>0</v>
      </c>
      <c r="H472" s="86">
        <v>0</v>
      </c>
      <c r="I472" s="86">
        <v>0</v>
      </c>
      <c r="J472" s="86">
        <v>0</v>
      </c>
      <c r="K472" s="86">
        <v>0</v>
      </c>
      <c r="L472" s="86">
        <v>0</v>
      </c>
      <c r="M472" s="86">
        <v>0</v>
      </c>
      <c r="N472" s="86">
        <v>0</v>
      </c>
      <c r="P472" s="99"/>
    </row>
    <row r="473" spans="1:16" x14ac:dyDescent="0.2">
      <c r="A473" s="87" t="s">
        <v>1732</v>
      </c>
      <c r="B473" s="86">
        <v>13177878</v>
      </c>
      <c r="C473" s="86">
        <v>13177878</v>
      </c>
      <c r="D473" s="86">
        <v>13055214</v>
      </c>
      <c r="E473" s="86">
        <v>12993882</v>
      </c>
      <c r="F473" s="86">
        <v>12932550</v>
      </c>
      <c r="G473" s="86">
        <v>12871218</v>
      </c>
      <c r="H473" s="86">
        <v>12809886</v>
      </c>
      <c r="I473" s="86">
        <v>12748554</v>
      </c>
      <c r="J473" s="86">
        <v>12687222</v>
      </c>
      <c r="K473" s="86">
        <v>12625890</v>
      </c>
      <c r="L473" s="86">
        <v>12564558</v>
      </c>
      <c r="M473" s="86">
        <v>12503226</v>
      </c>
      <c r="N473" s="86">
        <v>11560418</v>
      </c>
      <c r="P473" s="99"/>
    </row>
    <row r="474" spans="1:16" x14ac:dyDescent="0.2">
      <c r="A474" s="87" t="s">
        <v>1733</v>
      </c>
      <c r="B474" s="86">
        <v>0</v>
      </c>
      <c r="C474" s="86">
        <v>0</v>
      </c>
      <c r="D474" s="86">
        <v>0</v>
      </c>
      <c r="E474" s="86">
        <v>0</v>
      </c>
      <c r="F474" s="86">
        <v>0</v>
      </c>
      <c r="G474" s="86">
        <v>0</v>
      </c>
      <c r="H474" s="86">
        <v>0</v>
      </c>
      <c r="I474" s="86">
        <v>0</v>
      </c>
      <c r="J474" s="86">
        <v>0</v>
      </c>
      <c r="K474" s="86">
        <v>0</v>
      </c>
      <c r="L474" s="86">
        <v>0</v>
      </c>
      <c r="M474" s="86">
        <v>0</v>
      </c>
      <c r="N474" s="86">
        <v>0</v>
      </c>
      <c r="P474" s="99"/>
    </row>
    <row r="475" spans="1:16" x14ac:dyDescent="0.2">
      <c r="A475" s="88" t="s">
        <v>1734</v>
      </c>
      <c r="B475" s="86">
        <v>344444295.55000001</v>
      </c>
      <c r="C475" s="86">
        <v>338730593.73000002</v>
      </c>
      <c r="D475" s="86">
        <v>125291021.14</v>
      </c>
      <c r="E475" s="86">
        <v>117114032.55</v>
      </c>
      <c r="F475" s="86">
        <v>110194378.14</v>
      </c>
      <c r="G475" s="86">
        <v>103335349.14</v>
      </c>
      <c r="H475" s="86">
        <v>96991585.829999998</v>
      </c>
      <c r="I475" s="86">
        <v>90165869.909999996</v>
      </c>
      <c r="J475" s="86">
        <v>83340153.989999995</v>
      </c>
      <c r="K475" s="86">
        <v>75251651.099999994</v>
      </c>
      <c r="L475" s="86">
        <v>68425935.180000007</v>
      </c>
      <c r="M475" s="86">
        <v>61600219.259999998</v>
      </c>
      <c r="N475" s="86">
        <v>52265212.049999997</v>
      </c>
      <c r="O475" s="97">
        <f t="shared" ref="O475" si="39">AVERAGE(B475:N475)</f>
        <v>128242330.58230768</v>
      </c>
      <c r="P475" s="99"/>
    </row>
    <row r="476" spans="1:16" x14ac:dyDescent="0.2">
      <c r="A476" s="87" t="s">
        <v>1735</v>
      </c>
      <c r="P476" s="99"/>
    </row>
    <row r="477" spans="1:16" x14ac:dyDescent="0.2">
      <c r="A477" s="87" t="s">
        <v>1736</v>
      </c>
      <c r="B477" s="86">
        <v>1503780.38</v>
      </c>
      <c r="C477" s="86">
        <v>1498350.8</v>
      </c>
      <c r="D477" s="86">
        <v>1492921.22</v>
      </c>
      <c r="E477" s="86">
        <v>1487491.64</v>
      </c>
      <c r="F477" s="86">
        <v>1482062.06</v>
      </c>
      <c r="G477" s="86">
        <v>1476632.48</v>
      </c>
      <c r="H477" s="86">
        <v>1471202.9</v>
      </c>
      <c r="I477" s="86">
        <v>1465773.32</v>
      </c>
      <c r="J477" s="86">
        <v>1460343.74</v>
      </c>
      <c r="K477" s="86">
        <v>1454914.16</v>
      </c>
      <c r="L477" s="86">
        <v>1449484.58</v>
      </c>
      <c r="M477" s="86">
        <v>1444055</v>
      </c>
      <c r="N477" s="86">
        <v>1438625.42</v>
      </c>
      <c r="P477" s="99"/>
    </row>
    <row r="478" spans="1:16" x14ac:dyDescent="0.2">
      <c r="A478" s="88" t="s">
        <v>1737</v>
      </c>
      <c r="B478" s="86">
        <v>1503780.38</v>
      </c>
      <c r="C478" s="86">
        <v>1498350.8</v>
      </c>
      <c r="D478" s="86">
        <v>1492921.22</v>
      </c>
      <c r="E478" s="86">
        <v>1487491.64</v>
      </c>
      <c r="F478" s="86">
        <v>1482062.06</v>
      </c>
      <c r="G478" s="86">
        <v>1476632.48</v>
      </c>
      <c r="H478" s="86">
        <v>1471202.9</v>
      </c>
      <c r="I478" s="86">
        <v>1465773.32</v>
      </c>
      <c r="J478" s="86">
        <v>1460343.74</v>
      </c>
      <c r="K478" s="86">
        <v>1454914.16</v>
      </c>
      <c r="L478" s="86">
        <v>1449484.58</v>
      </c>
      <c r="M478" s="86">
        <v>1444055</v>
      </c>
      <c r="N478" s="86">
        <v>1438625.42</v>
      </c>
      <c r="O478" s="97">
        <f t="shared" ref="O478" si="40">AVERAGE(B478:N478)</f>
        <v>1471202.9000000001</v>
      </c>
      <c r="P478" s="99"/>
    </row>
    <row r="479" spans="1:16" x14ac:dyDescent="0.2">
      <c r="A479" s="87" t="s">
        <v>1738</v>
      </c>
      <c r="P479" s="99"/>
    </row>
    <row r="480" spans="1:16" x14ac:dyDescent="0.2">
      <c r="A480" s="87" t="s">
        <v>1739</v>
      </c>
      <c r="B480" s="86">
        <v>0</v>
      </c>
      <c r="C480" s="86">
        <v>0</v>
      </c>
      <c r="D480" s="86">
        <v>0</v>
      </c>
      <c r="E480" s="86">
        <v>0</v>
      </c>
      <c r="F480" s="86">
        <v>0</v>
      </c>
      <c r="G480" s="86">
        <v>0</v>
      </c>
      <c r="H480" s="86">
        <v>0</v>
      </c>
      <c r="I480" s="86">
        <v>0</v>
      </c>
      <c r="J480" s="86">
        <v>0</v>
      </c>
      <c r="K480" s="86">
        <v>0</v>
      </c>
      <c r="L480" s="86">
        <v>0</v>
      </c>
      <c r="M480" s="86">
        <v>0</v>
      </c>
      <c r="N480" s="86">
        <v>0</v>
      </c>
      <c r="P480" s="99"/>
    </row>
    <row r="481" spans="1:16" x14ac:dyDescent="0.2">
      <c r="A481" s="87" t="s">
        <v>1740</v>
      </c>
      <c r="B481" s="86">
        <v>0</v>
      </c>
      <c r="C481" s="86">
        <v>0</v>
      </c>
      <c r="D481" s="86">
        <v>0</v>
      </c>
      <c r="E481" s="86">
        <v>0</v>
      </c>
      <c r="F481" s="86">
        <v>0</v>
      </c>
      <c r="G481" s="86">
        <v>0</v>
      </c>
      <c r="H481" s="86">
        <v>0</v>
      </c>
      <c r="I481" s="86">
        <v>0</v>
      </c>
      <c r="J481" s="86">
        <v>0</v>
      </c>
      <c r="K481" s="86">
        <v>0</v>
      </c>
      <c r="L481" s="86">
        <v>0</v>
      </c>
      <c r="M481" s="86">
        <v>0</v>
      </c>
      <c r="N481" s="86">
        <v>0</v>
      </c>
      <c r="P481" s="99"/>
    </row>
    <row r="482" spans="1:16" x14ac:dyDescent="0.2">
      <c r="A482" s="87" t="s">
        <v>1741</v>
      </c>
      <c r="B482" s="86">
        <v>-25194946.059999999</v>
      </c>
      <c r="C482" s="86">
        <v>-16463327.43</v>
      </c>
      <c r="D482" s="86">
        <v>-16907092.539999999</v>
      </c>
      <c r="E482" s="86">
        <v>-17101137.749999899</v>
      </c>
      <c r="F482" s="86">
        <v>-17650211.309999999</v>
      </c>
      <c r="G482" s="86">
        <v>-26832835.77</v>
      </c>
      <c r="H482" s="86">
        <v>-27000619.649999999</v>
      </c>
      <c r="I482" s="86">
        <v>-27134100.57</v>
      </c>
      <c r="J482" s="86">
        <v>-27330856.469999999</v>
      </c>
      <c r="K482" s="86">
        <v>-27351428.260000002</v>
      </c>
      <c r="L482" s="86">
        <v>-17490360.02</v>
      </c>
      <c r="M482" s="86">
        <v>-17211880.5699999</v>
      </c>
      <c r="N482" s="86">
        <v>-17268622.170000002</v>
      </c>
      <c r="P482" s="99"/>
    </row>
    <row r="483" spans="1:16" x14ac:dyDescent="0.2">
      <c r="A483" s="87" t="s">
        <v>1742</v>
      </c>
      <c r="B483" s="86">
        <v>143828.28999999701</v>
      </c>
      <c r="C483" s="86">
        <v>130104.769999998</v>
      </c>
      <c r="D483" s="86">
        <v>116565.249999999</v>
      </c>
      <c r="E483" s="86">
        <v>94785.369999997696</v>
      </c>
      <c r="F483" s="86">
        <v>81245.849999999293</v>
      </c>
      <c r="G483" s="86">
        <v>67706.329999998998</v>
      </c>
      <c r="H483" s="86">
        <v>54166.809999996898</v>
      </c>
      <c r="I483" s="86">
        <v>40627.289999998502</v>
      </c>
      <c r="J483" s="86">
        <v>27087.7699999982</v>
      </c>
      <c r="K483" s="86">
        <v>13548.2499999998</v>
      </c>
      <c r="L483" s="86">
        <v>8.7299999995593591</v>
      </c>
      <c r="M483" s="86">
        <v>-13530.7900000025</v>
      </c>
      <c r="N483" s="86">
        <v>-13530.7900000025</v>
      </c>
      <c r="P483" s="99"/>
    </row>
    <row r="484" spans="1:16" x14ac:dyDescent="0.2">
      <c r="A484" s="87" t="s">
        <v>1743</v>
      </c>
      <c r="B484" s="86">
        <v>56048093</v>
      </c>
      <c r="C484" s="86">
        <v>56048093</v>
      </c>
      <c r="D484" s="86">
        <v>56643766.799999997</v>
      </c>
      <c r="E484" s="86">
        <v>56678981.799999997</v>
      </c>
      <c r="F484" s="86">
        <v>56714196.799999997</v>
      </c>
      <c r="G484" s="86">
        <v>56749411.799999997</v>
      </c>
      <c r="H484" s="86">
        <v>56784626.799999997</v>
      </c>
      <c r="I484" s="86">
        <v>56819841.799999997</v>
      </c>
      <c r="J484" s="86">
        <v>56855056.799999997</v>
      </c>
      <c r="K484" s="86">
        <v>56890271.799999997</v>
      </c>
      <c r="L484" s="86">
        <v>56925486.799999997</v>
      </c>
      <c r="M484" s="86">
        <v>56960701.799999997</v>
      </c>
      <c r="N484" s="86">
        <v>47208804.799999997</v>
      </c>
      <c r="P484" s="99"/>
    </row>
    <row r="485" spans="1:16" x14ac:dyDescent="0.2">
      <c r="A485" s="87" t="s">
        <v>1744</v>
      </c>
      <c r="B485" s="86">
        <v>-0.15</v>
      </c>
      <c r="C485" s="86">
        <v>-0.15</v>
      </c>
      <c r="D485" s="86">
        <v>-0.15</v>
      </c>
      <c r="E485" s="86">
        <v>-0.15</v>
      </c>
      <c r="F485" s="86">
        <v>-0.15</v>
      </c>
      <c r="G485" s="86">
        <v>-0.15</v>
      </c>
      <c r="H485" s="86">
        <v>-0.15</v>
      </c>
      <c r="I485" s="86">
        <v>-0.15</v>
      </c>
      <c r="J485" s="86">
        <v>-0.15</v>
      </c>
      <c r="K485" s="86">
        <v>-0.15</v>
      </c>
      <c r="L485" s="86">
        <v>-0.15</v>
      </c>
      <c r="M485" s="86">
        <v>-0.15</v>
      </c>
      <c r="N485" s="86">
        <v>-0.15</v>
      </c>
      <c r="P485" s="99"/>
    </row>
    <row r="486" spans="1:16" x14ac:dyDescent="0.2">
      <c r="A486" s="87" t="s">
        <v>1745</v>
      </c>
      <c r="B486" s="86">
        <v>9746527.3499999996</v>
      </c>
      <c r="C486" s="86">
        <v>9510099.0399999991</v>
      </c>
      <c r="D486" s="86">
        <v>9679338.2799999993</v>
      </c>
      <c r="E486" s="86">
        <v>8971061.8300000001</v>
      </c>
      <c r="F486" s="86">
        <v>8975932.0999999996</v>
      </c>
      <c r="G486" s="86">
        <v>9046715</v>
      </c>
      <c r="H486" s="86">
        <v>9072958.2200000007</v>
      </c>
      <c r="I486" s="86">
        <v>9149817.9299999997</v>
      </c>
      <c r="J486" s="86">
        <v>9220643.5700000003</v>
      </c>
      <c r="K486" s="86">
        <v>9265377.5500000007</v>
      </c>
      <c r="L486" s="86">
        <v>9323245.3599999994</v>
      </c>
      <c r="M486" s="86">
        <v>9422987.25</v>
      </c>
      <c r="N486" s="86">
        <v>9556113.0500000007</v>
      </c>
      <c r="P486" s="99"/>
    </row>
    <row r="487" spans="1:16" x14ac:dyDescent="0.2">
      <c r="A487" s="87" t="s">
        <v>1746</v>
      </c>
      <c r="B487" s="86">
        <v>0</v>
      </c>
      <c r="C487" s="86">
        <v>0</v>
      </c>
      <c r="D487" s="86">
        <v>0</v>
      </c>
      <c r="E487" s="86">
        <v>0</v>
      </c>
      <c r="F487" s="86">
        <v>0</v>
      </c>
      <c r="G487" s="86">
        <v>0</v>
      </c>
      <c r="H487" s="86">
        <v>0</v>
      </c>
      <c r="I487" s="86">
        <v>0</v>
      </c>
      <c r="J487" s="86">
        <v>0</v>
      </c>
      <c r="K487" s="86">
        <v>0</v>
      </c>
      <c r="L487" s="86">
        <v>0</v>
      </c>
      <c r="M487" s="86">
        <v>0</v>
      </c>
      <c r="N487" s="86">
        <v>0</v>
      </c>
      <c r="P487" s="99"/>
    </row>
    <row r="488" spans="1:16" x14ac:dyDescent="0.2">
      <c r="A488" s="87" t="s">
        <v>1747</v>
      </c>
      <c r="B488" s="86">
        <v>17521839</v>
      </c>
      <c r="C488" s="86">
        <v>17521839</v>
      </c>
      <c r="D488" s="86">
        <v>17521839</v>
      </c>
      <c r="E488" s="86">
        <v>17521839</v>
      </c>
      <c r="F488" s="86">
        <v>17521839</v>
      </c>
      <c r="G488" s="86">
        <v>17521839</v>
      </c>
      <c r="H488" s="86">
        <v>17521839</v>
      </c>
      <c r="I488" s="86">
        <v>17521839</v>
      </c>
      <c r="J488" s="86">
        <v>17521839</v>
      </c>
      <c r="K488" s="86">
        <v>17521839</v>
      </c>
      <c r="L488" s="86">
        <v>17521839</v>
      </c>
      <c r="M488" s="86">
        <v>17521839</v>
      </c>
      <c r="N488" s="86">
        <v>17521839</v>
      </c>
      <c r="P488" s="99"/>
    </row>
    <row r="489" spans="1:16" x14ac:dyDescent="0.2">
      <c r="A489" s="87" t="s">
        <v>1748</v>
      </c>
      <c r="B489" s="86">
        <v>201011788.46000001</v>
      </c>
      <c r="C489" s="86">
        <v>201011788.46000001</v>
      </c>
      <c r="D489" s="86">
        <v>404640305.76999998</v>
      </c>
      <c r="E489" s="86">
        <v>403087701.76999998</v>
      </c>
      <c r="F489" s="86">
        <v>401535097.76999998</v>
      </c>
      <c r="G489" s="86">
        <v>399982493.76999998</v>
      </c>
      <c r="H489" s="86">
        <v>398429889.76999998</v>
      </c>
      <c r="I489" s="86">
        <v>396877285.76999998</v>
      </c>
      <c r="J489" s="86">
        <v>395324681.76999998</v>
      </c>
      <c r="K489" s="86">
        <v>393772077.76999998</v>
      </c>
      <c r="L489" s="86">
        <v>392219473.76999998</v>
      </c>
      <c r="M489" s="86">
        <v>390666869.76999998</v>
      </c>
      <c r="N489" s="86">
        <v>310615091.02999997</v>
      </c>
      <c r="P489" s="99"/>
    </row>
    <row r="490" spans="1:16" x14ac:dyDescent="0.2">
      <c r="A490" s="87" t="s">
        <v>1749</v>
      </c>
      <c r="B490" s="86">
        <v>48251491.270000003</v>
      </c>
      <c r="C490" s="86">
        <v>47381588.43</v>
      </c>
      <c r="D490" s="86">
        <v>46511685.579999998</v>
      </c>
      <c r="E490" s="86">
        <v>45641782.729999997</v>
      </c>
      <c r="F490" s="86">
        <v>44771879.890000001</v>
      </c>
      <c r="G490" s="86">
        <v>43901977.07</v>
      </c>
      <c r="H490" s="86">
        <v>43032074.210000001</v>
      </c>
      <c r="I490" s="86">
        <v>42162171.369999997</v>
      </c>
      <c r="J490" s="86">
        <v>41438050.329999998</v>
      </c>
      <c r="K490" s="86">
        <v>40841488.390000001</v>
      </c>
      <c r="L490" s="86">
        <v>40244926.439999998</v>
      </c>
      <c r="M490" s="86">
        <v>39648364.509999998</v>
      </c>
      <c r="N490" s="86">
        <v>56255429.200000003</v>
      </c>
      <c r="P490" s="99"/>
    </row>
    <row r="491" spans="1:16" x14ac:dyDescent="0.2">
      <c r="A491" s="87" t="s">
        <v>1750</v>
      </c>
      <c r="B491" s="86">
        <v>163868603.56</v>
      </c>
      <c r="C491" s="86">
        <v>163868603.56</v>
      </c>
      <c r="D491" s="86">
        <v>163868603.56</v>
      </c>
      <c r="E491" s="86">
        <v>172191182.56</v>
      </c>
      <c r="F491" s="86">
        <v>172191182.56</v>
      </c>
      <c r="G491" s="86">
        <v>172191182.56</v>
      </c>
      <c r="H491" s="86">
        <v>171425213.56</v>
      </c>
      <c r="I491" s="86">
        <v>171425213.56</v>
      </c>
      <c r="J491" s="86">
        <v>171425213.56</v>
      </c>
      <c r="K491" s="86">
        <v>171126406.56</v>
      </c>
      <c r="L491" s="86">
        <v>171126406.56</v>
      </c>
      <c r="M491" s="86">
        <v>170700698.56</v>
      </c>
      <c r="N491" s="86">
        <v>174107624.56</v>
      </c>
      <c r="P491" s="99"/>
    </row>
    <row r="492" spans="1:16" x14ac:dyDescent="0.2">
      <c r="A492" s="87" t="s">
        <v>1751</v>
      </c>
      <c r="B492" s="86">
        <v>0</v>
      </c>
      <c r="C492" s="86">
        <v>0</v>
      </c>
      <c r="D492" s="86">
        <v>0</v>
      </c>
      <c r="E492" s="86">
        <v>0</v>
      </c>
      <c r="F492" s="86">
        <v>0</v>
      </c>
      <c r="G492" s="86">
        <v>0</v>
      </c>
      <c r="H492" s="86">
        <v>0</v>
      </c>
      <c r="I492" s="86">
        <v>0</v>
      </c>
      <c r="J492" s="86">
        <v>0</v>
      </c>
      <c r="K492" s="86">
        <v>0</v>
      </c>
      <c r="L492" s="86">
        <v>0</v>
      </c>
      <c r="M492" s="86">
        <v>0</v>
      </c>
      <c r="N492" s="86">
        <v>14139393.439999999</v>
      </c>
      <c r="P492" s="99"/>
    </row>
    <row r="493" spans="1:16" x14ac:dyDescent="0.2">
      <c r="A493" s="87" t="s">
        <v>1752</v>
      </c>
      <c r="B493" s="86">
        <v>10508390.84</v>
      </c>
      <c r="C493" s="86">
        <v>10508390.84</v>
      </c>
      <c r="D493" s="86">
        <v>10508390.84</v>
      </c>
      <c r="E493" s="86">
        <v>10508390.84</v>
      </c>
      <c r="F493" s="86">
        <v>10508390.84</v>
      </c>
      <c r="G493" s="86">
        <v>10508390.84</v>
      </c>
      <c r="H493" s="86">
        <v>10508390.84</v>
      </c>
      <c r="I493" s="86">
        <v>10508390.84</v>
      </c>
      <c r="J493" s="86">
        <v>10508390.84</v>
      </c>
      <c r="K493" s="86">
        <v>10508390.84</v>
      </c>
      <c r="L493" s="86">
        <v>10508390.84</v>
      </c>
      <c r="M493" s="86">
        <v>10508390.84</v>
      </c>
      <c r="N493" s="86">
        <v>7051918.8499999996</v>
      </c>
      <c r="P493" s="99"/>
    </row>
    <row r="494" spans="1:16" x14ac:dyDescent="0.2">
      <c r="A494" s="87" t="s">
        <v>1753</v>
      </c>
      <c r="B494" s="86">
        <v>4407712</v>
      </c>
      <c r="C494" s="86">
        <v>4040402.67</v>
      </c>
      <c r="D494" s="86">
        <v>3673093.34</v>
      </c>
      <c r="E494" s="86">
        <v>5963063.0099999998</v>
      </c>
      <c r="F494" s="86">
        <v>5595753.6799999997</v>
      </c>
      <c r="G494" s="86">
        <v>5228444.3499999996</v>
      </c>
      <c r="H494" s="86">
        <v>4861135.0199999996</v>
      </c>
      <c r="I494" s="86">
        <v>4493825.6900000004</v>
      </c>
      <c r="J494" s="86">
        <v>4126516.3599999901</v>
      </c>
      <c r="K494" s="86">
        <v>3759207.03</v>
      </c>
      <c r="L494" s="86">
        <v>3391897.7</v>
      </c>
      <c r="M494" s="86">
        <v>3024588.37</v>
      </c>
      <c r="N494" s="86">
        <v>2657279.04</v>
      </c>
      <c r="P494" s="99"/>
    </row>
    <row r="495" spans="1:16" x14ac:dyDescent="0.2">
      <c r="A495" s="87" t="s">
        <v>1754</v>
      </c>
      <c r="B495" s="86">
        <v>0</v>
      </c>
      <c r="C495" s="86">
        <v>0</v>
      </c>
      <c r="D495" s="86">
        <v>0</v>
      </c>
      <c r="E495" s="86">
        <v>0</v>
      </c>
      <c r="F495" s="86">
        <v>0</v>
      </c>
      <c r="G495" s="86">
        <v>0</v>
      </c>
      <c r="H495" s="86">
        <v>0</v>
      </c>
      <c r="I495" s="86">
        <v>0</v>
      </c>
      <c r="J495" s="86">
        <v>0</v>
      </c>
      <c r="K495" s="86">
        <v>0</v>
      </c>
      <c r="L495" s="86">
        <v>0</v>
      </c>
      <c r="M495" s="86">
        <v>0</v>
      </c>
      <c r="N495" s="86">
        <v>0</v>
      </c>
      <c r="P495" s="99"/>
    </row>
    <row r="496" spans="1:16" x14ac:dyDescent="0.2">
      <c r="A496" s="87" t="s">
        <v>1755</v>
      </c>
      <c r="B496" s="86">
        <v>0</v>
      </c>
      <c r="C496" s="86">
        <v>0</v>
      </c>
      <c r="D496" s="86">
        <v>0</v>
      </c>
      <c r="E496" s="86">
        <v>0</v>
      </c>
      <c r="F496" s="86">
        <v>0</v>
      </c>
      <c r="G496" s="86">
        <v>0</v>
      </c>
      <c r="H496" s="86">
        <v>0</v>
      </c>
      <c r="I496" s="86">
        <v>0</v>
      </c>
      <c r="J496" s="86">
        <v>0</v>
      </c>
      <c r="K496" s="86">
        <v>0</v>
      </c>
      <c r="L496" s="86">
        <v>0</v>
      </c>
      <c r="M496" s="86">
        <v>0</v>
      </c>
      <c r="N496" s="86">
        <v>0</v>
      </c>
      <c r="P496" s="99"/>
    </row>
    <row r="497" spans="1:16" x14ac:dyDescent="0.2">
      <c r="A497" s="87" t="s">
        <v>1756</v>
      </c>
      <c r="B497" s="86">
        <v>0</v>
      </c>
      <c r="C497" s="86">
        <v>0</v>
      </c>
      <c r="D497" s="86">
        <v>0</v>
      </c>
      <c r="E497" s="86">
        <v>0</v>
      </c>
      <c r="F497" s="86">
        <v>0</v>
      </c>
      <c r="G497" s="86">
        <v>0</v>
      </c>
      <c r="H497" s="86">
        <v>0</v>
      </c>
      <c r="I497" s="86">
        <v>0</v>
      </c>
      <c r="J497" s="86">
        <v>0</v>
      </c>
      <c r="K497" s="86">
        <v>0</v>
      </c>
      <c r="L497" s="86">
        <v>0</v>
      </c>
      <c r="M497" s="86">
        <v>0</v>
      </c>
      <c r="N497" s="86">
        <v>0</v>
      </c>
      <c r="P497" s="99"/>
    </row>
    <row r="498" spans="1:16" x14ac:dyDescent="0.2">
      <c r="A498" s="87" t="s">
        <v>1757</v>
      </c>
      <c r="B498" s="86">
        <v>-40331285.5</v>
      </c>
      <c r="C498" s="86">
        <v>-40114450.630000003</v>
      </c>
      <c r="D498" s="86">
        <v>-39897615.759999998</v>
      </c>
      <c r="E498" s="86">
        <v>-39680780.890000001</v>
      </c>
      <c r="F498" s="86">
        <v>-39463946.020000003</v>
      </c>
      <c r="G498" s="86">
        <v>-39247111.149999999</v>
      </c>
      <c r="H498" s="86">
        <v>-39030276.280000001</v>
      </c>
      <c r="I498" s="86">
        <v>-38813441.409999996</v>
      </c>
      <c r="J498" s="86">
        <v>-38596606.539999999</v>
      </c>
      <c r="K498" s="86">
        <v>-38379771.670000002</v>
      </c>
      <c r="L498" s="86">
        <v>-38162936.799999997</v>
      </c>
      <c r="M498" s="86">
        <v>-37946101.93</v>
      </c>
      <c r="N498" s="86">
        <v>-37729267.060000002</v>
      </c>
      <c r="P498" s="99"/>
    </row>
    <row r="499" spans="1:16" x14ac:dyDescent="0.2">
      <c r="A499" s="87" t="s">
        <v>1758</v>
      </c>
      <c r="B499" s="86">
        <v>1112387.1100000001</v>
      </c>
      <c r="C499" s="86">
        <v>0</v>
      </c>
      <c r="D499" s="86">
        <v>0</v>
      </c>
      <c r="E499" s="86">
        <v>0</v>
      </c>
      <c r="F499" s="86">
        <v>0</v>
      </c>
      <c r="G499" s="86">
        <v>0</v>
      </c>
      <c r="H499" s="86">
        <v>0</v>
      </c>
      <c r="I499" s="86">
        <v>0</v>
      </c>
      <c r="J499" s="86">
        <v>0</v>
      </c>
      <c r="K499" s="86">
        <v>0</v>
      </c>
      <c r="L499" s="86">
        <v>196860.25</v>
      </c>
      <c r="M499" s="86">
        <v>314830.45</v>
      </c>
      <c r="N499" s="86">
        <v>117208.85</v>
      </c>
      <c r="P499" s="99"/>
    </row>
    <row r="500" spans="1:16" x14ac:dyDescent="0.2">
      <c r="A500" s="87" t="s">
        <v>1759</v>
      </c>
      <c r="B500" s="86">
        <v>572.66999999999996</v>
      </c>
      <c r="C500" s="86">
        <v>572.66999999999996</v>
      </c>
      <c r="D500" s="86">
        <v>572.66999999999996</v>
      </c>
      <c r="E500" s="86">
        <v>0</v>
      </c>
      <c r="F500" s="86">
        <v>0</v>
      </c>
      <c r="G500" s="86">
        <v>0</v>
      </c>
      <c r="H500" s="86">
        <v>0</v>
      </c>
      <c r="I500" s="86">
        <v>0</v>
      </c>
      <c r="J500" s="86">
        <v>0</v>
      </c>
      <c r="K500" s="86">
        <v>0</v>
      </c>
      <c r="L500" s="86">
        <v>0</v>
      </c>
      <c r="M500" s="86">
        <v>0</v>
      </c>
      <c r="N500" s="86">
        <v>0</v>
      </c>
      <c r="P500" s="99"/>
    </row>
    <row r="501" spans="1:16" x14ac:dyDescent="0.2">
      <c r="A501" s="87" t="s">
        <v>1760</v>
      </c>
      <c r="B501" s="86">
        <v>0</v>
      </c>
      <c r="C501" s="86">
        <v>0</v>
      </c>
      <c r="D501" s="86">
        <v>0</v>
      </c>
      <c r="E501" s="86">
        <v>0</v>
      </c>
      <c r="F501" s="86">
        <v>0</v>
      </c>
      <c r="G501" s="86">
        <v>0</v>
      </c>
      <c r="H501" s="86">
        <v>-19873445.16</v>
      </c>
      <c r="I501" s="86">
        <v>0</v>
      </c>
      <c r="J501" s="86">
        <v>0</v>
      </c>
      <c r="K501" s="86">
        <v>0</v>
      </c>
      <c r="L501" s="86">
        <v>-7922451</v>
      </c>
      <c r="M501" s="86">
        <v>-7922451</v>
      </c>
      <c r="N501" s="86">
        <v>-7922451</v>
      </c>
      <c r="P501" s="99"/>
    </row>
    <row r="502" spans="1:16" x14ac:dyDescent="0.2">
      <c r="A502" s="87" t="s">
        <v>1761</v>
      </c>
      <c r="B502" s="86">
        <v>0</v>
      </c>
      <c r="C502" s="86">
        <v>0</v>
      </c>
      <c r="D502" s="86">
        <v>0</v>
      </c>
      <c r="E502" s="86">
        <v>0</v>
      </c>
      <c r="F502" s="86">
        <v>0</v>
      </c>
      <c r="G502" s="86">
        <v>0</v>
      </c>
      <c r="H502" s="86">
        <v>0</v>
      </c>
      <c r="I502" s="86">
        <v>0</v>
      </c>
      <c r="J502" s="86">
        <v>0</v>
      </c>
      <c r="K502" s="86">
        <v>0</v>
      </c>
      <c r="L502" s="86">
        <v>0</v>
      </c>
      <c r="M502" s="86">
        <v>0</v>
      </c>
      <c r="N502" s="86">
        <v>0</v>
      </c>
      <c r="P502" s="99"/>
    </row>
    <row r="503" spans="1:16" x14ac:dyDescent="0.2">
      <c r="A503" s="87" t="s">
        <v>1762</v>
      </c>
      <c r="B503" s="86">
        <v>0</v>
      </c>
      <c r="C503" s="86">
        <v>364776</v>
      </c>
      <c r="D503" s="86">
        <v>0</v>
      </c>
      <c r="E503" s="86">
        <v>0</v>
      </c>
      <c r="F503" s="86">
        <v>0</v>
      </c>
      <c r="G503" s="86">
        <v>0</v>
      </c>
      <c r="H503" s="86">
        <v>0</v>
      </c>
      <c r="I503" s="86">
        <v>0</v>
      </c>
      <c r="J503" s="86">
        <v>0</v>
      </c>
      <c r="K503" s="86">
        <v>0</v>
      </c>
      <c r="L503" s="86">
        <v>0</v>
      </c>
      <c r="M503" s="86">
        <v>0</v>
      </c>
      <c r="N503" s="86">
        <v>0</v>
      </c>
      <c r="P503" s="99"/>
    </row>
    <row r="504" spans="1:16" x14ac:dyDescent="0.2">
      <c r="A504" s="87" t="s">
        <v>1763</v>
      </c>
      <c r="B504" s="86">
        <v>42046276.939999998</v>
      </c>
      <c r="C504" s="86">
        <v>32702436.460000001</v>
      </c>
      <c r="D504" s="86">
        <v>32674037.339999899</v>
      </c>
      <c r="E504" s="86">
        <v>32726409.4799999</v>
      </c>
      <c r="F504" s="86">
        <v>32849054.73</v>
      </c>
      <c r="G504" s="86">
        <v>41474560.799999997</v>
      </c>
      <c r="H504" s="86">
        <v>41052093.5</v>
      </c>
      <c r="I504" s="86">
        <v>40741827.409999996</v>
      </c>
      <c r="J504" s="86">
        <v>40361507.509999998</v>
      </c>
      <c r="K504" s="86">
        <v>39997215.789999999</v>
      </c>
      <c r="L504" s="86">
        <v>30509893.48</v>
      </c>
      <c r="M504" s="86">
        <v>29827724.939999901</v>
      </c>
      <c r="N504" s="86">
        <v>29358056.02</v>
      </c>
      <c r="P504" s="99"/>
    </row>
    <row r="505" spans="1:16" x14ac:dyDescent="0.2">
      <c r="A505" s="87" t="s">
        <v>1764</v>
      </c>
      <c r="B505" s="86">
        <v>2124592.8200000199</v>
      </c>
      <c r="C505" s="86">
        <v>3565315.3000000101</v>
      </c>
      <c r="D505" s="86">
        <v>4877556.8600000404</v>
      </c>
      <c r="E505" s="86">
        <v>4108436.1299999901</v>
      </c>
      <c r="F505" s="86">
        <v>5499655.33999997</v>
      </c>
      <c r="G505" s="86">
        <v>6893868.4200000102</v>
      </c>
      <c r="H505" s="86">
        <v>5412049.1999999899</v>
      </c>
      <c r="I505" s="86">
        <v>6704521.3699999899</v>
      </c>
      <c r="J505" s="86">
        <v>7872994.5199999698</v>
      </c>
      <c r="K505" s="86">
        <v>6388426.2200000398</v>
      </c>
      <c r="L505" s="86">
        <v>7639968.94000002</v>
      </c>
      <c r="M505" s="86">
        <v>8725015.4399999492</v>
      </c>
      <c r="N505" s="86">
        <v>7411569.8599999798</v>
      </c>
      <c r="P505" s="99"/>
    </row>
    <row r="506" spans="1:16" x14ac:dyDescent="0.2">
      <c r="A506" s="88" t="s">
        <v>1765</v>
      </c>
      <c r="B506" s="86">
        <v>491265871.60000002</v>
      </c>
      <c r="C506" s="86">
        <v>490076231.99000001</v>
      </c>
      <c r="D506" s="86">
        <v>693911046.84000003</v>
      </c>
      <c r="E506" s="86">
        <v>700711715.73000002</v>
      </c>
      <c r="F506" s="86">
        <v>699130071.07999897</v>
      </c>
      <c r="G506" s="86">
        <v>697486642.87</v>
      </c>
      <c r="H506" s="86">
        <v>672250095.68999898</v>
      </c>
      <c r="I506" s="86">
        <v>690497819.89999998</v>
      </c>
      <c r="J506" s="86">
        <v>688754518.87</v>
      </c>
      <c r="K506" s="86">
        <v>684353049.12</v>
      </c>
      <c r="L506" s="86">
        <v>676032649.89999998</v>
      </c>
      <c r="M506" s="86">
        <v>674228046.49000001</v>
      </c>
      <c r="N506" s="86">
        <v>613066456.52999997</v>
      </c>
      <c r="O506" s="97">
        <f t="shared" ref="O506" si="41">AVERAGE(B506:N506)</f>
        <v>651674170.50846124</v>
      </c>
      <c r="P506" s="99"/>
    </row>
    <row r="507" spans="1:16" x14ac:dyDescent="0.2">
      <c r="A507" s="87" t="s">
        <v>1766</v>
      </c>
      <c r="P507" s="99"/>
    </row>
    <row r="508" spans="1:16" x14ac:dyDescent="0.2">
      <c r="A508" s="87" t="s">
        <v>1767</v>
      </c>
      <c r="B508" s="86">
        <v>0</v>
      </c>
      <c r="C508" s="86">
        <v>0</v>
      </c>
      <c r="D508" s="86">
        <v>-6147265.2000000002</v>
      </c>
      <c r="E508" s="86">
        <v>-6185855.5300000003</v>
      </c>
      <c r="F508" s="86">
        <v>-6224445.8600000003</v>
      </c>
      <c r="G508" s="86">
        <v>-6263036.1900000004</v>
      </c>
      <c r="H508" s="86">
        <v>-6301626.5199999996</v>
      </c>
      <c r="I508" s="86">
        <v>-6340216.8499999996</v>
      </c>
      <c r="J508" s="86">
        <v>-6378807.1799999997</v>
      </c>
      <c r="K508" s="86">
        <v>0</v>
      </c>
      <c r="L508" s="86">
        <v>0</v>
      </c>
      <c r="M508" s="86">
        <v>0</v>
      </c>
      <c r="N508" s="86">
        <v>0</v>
      </c>
      <c r="P508" s="99"/>
    </row>
    <row r="509" spans="1:16" x14ac:dyDescent="0.2">
      <c r="A509" s="87" t="s">
        <v>1768</v>
      </c>
      <c r="B509" s="86">
        <v>0</v>
      </c>
      <c r="C509" s="86">
        <v>0</v>
      </c>
      <c r="D509" s="86">
        <v>0</v>
      </c>
      <c r="E509" s="86">
        <v>0</v>
      </c>
      <c r="F509" s="86">
        <v>0</v>
      </c>
      <c r="G509" s="86">
        <v>0</v>
      </c>
      <c r="H509" s="86">
        <v>0</v>
      </c>
      <c r="I509" s="86">
        <v>0</v>
      </c>
      <c r="J509" s="86">
        <v>0</v>
      </c>
      <c r="K509" s="86">
        <v>0</v>
      </c>
      <c r="L509" s="86">
        <v>0</v>
      </c>
      <c r="M509" s="86">
        <v>0</v>
      </c>
      <c r="N509" s="86">
        <v>0</v>
      </c>
      <c r="P509" s="99"/>
    </row>
    <row r="510" spans="1:16" x14ac:dyDescent="0.2">
      <c r="A510" s="87" t="s">
        <v>1769</v>
      </c>
      <c r="B510" s="86">
        <v>0</v>
      </c>
      <c r="C510" s="86">
        <v>0</v>
      </c>
      <c r="D510" s="86">
        <v>13837937.24</v>
      </c>
      <c r="E510" s="86">
        <v>33803206.530000001</v>
      </c>
      <c r="F510" s="86">
        <v>43357939.420000002</v>
      </c>
      <c r="G510" s="86">
        <v>74385556.400000006</v>
      </c>
      <c r="H510" s="86">
        <v>96965887.689999998</v>
      </c>
      <c r="I510" s="86">
        <v>135275779.72999999</v>
      </c>
      <c r="J510" s="86">
        <v>189169940.78999999</v>
      </c>
      <c r="K510" s="86">
        <v>212372901.86000001</v>
      </c>
      <c r="L510" s="86">
        <v>286699459.87</v>
      </c>
      <c r="M510" s="86">
        <v>356718544.70999998</v>
      </c>
      <c r="N510" s="86">
        <v>412543919.27999997</v>
      </c>
      <c r="P510" s="99"/>
    </row>
    <row r="511" spans="1:16" x14ac:dyDescent="0.2">
      <c r="A511" s="87" t="s">
        <v>1770</v>
      </c>
      <c r="B511" s="86">
        <v>0</v>
      </c>
      <c r="C511" s="86">
        <v>0</v>
      </c>
      <c r="D511" s="86">
        <v>-11399015.73</v>
      </c>
      <c r="E511" s="86">
        <v>-6308730.4000000004</v>
      </c>
      <c r="F511" s="86">
        <v>-1218445.07</v>
      </c>
      <c r="G511" s="86">
        <v>3871840.26</v>
      </c>
      <c r="H511" s="86">
        <v>8962125.5899999999</v>
      </c>
      <c r="I511" s="86">
        <v>14052410.92</v>
      </c>
      <c r="J511" s="86">
        <v>19142696.25</v>
      </c>
      <c r="K511" s="86">
        <v>24232981.579999998</v>
      </c>
      <c r="L511" s="86">
        <v>16155320.91</v>
      </c>
      <c r="M511" s="86">
        <v>8077660.2400000002</v>
      </c>
      <c r="N511" s="86">
        <v>-0.43</v>
      </c>
      <c r="P511" s="99"/>
    </row>
    <row r="512" spans="1:16" x14ac:dyDescent="0.2">
      <c r="A512" s="87" t="s">
        <v>1771</v>
      </c>
      <c r="B512" s="86">
        <v>0</v>
      </c>
      <c r="C512" s="86">
        <v>6768012.5899999999</v>
      </c>
      <c r="D512" s="86">
        <v>14943721.970000001</v>
      </c>
      <c r="E512" s="86">
        <v>19462182.91</v>
      </c>
      <c r="F512" s="86">
        <v>22484117.34</v>
      </c>
      <c r="G512" s="86">
        <v>24482402.329999998</v>
      </c>
      <c r="H512" s="86">
        <v>22670482.280000001</v>
      </c>
      <c r="I512" s="86">
        <v>19519315.699999999</v>
      </c>
      <c r="J512" s="86">
        <v>16234759.449999999</v>
      </c>
      <c r="K512" s="86">
        <v>0</v>
      </c>
      <c r="L512" s="86">
        <v>0</v>
      </c>
      <c r="M512" s="86">
        <v>0</v>
      </c>
      <c r="N512" s="86">
        <v>0</v>
      </c>
      <c r="P512" s="99"/>
    </row>
    <row r="513" spans="1:16" x14ac:dyDescent="0.2">
      <c r="A513" s="87" t="s">
        <v>1772</v>
      </c>
      <c r="B513" s="86">
        <v>0</v>
      </c>
      <c r="C513" s="86">
        <v>0</v>
      </c>
      <c r="D513" s="86">
        <v>0</v>
      </c>
      <c r="E513" s="86">
        <v>0</v>
      </c>
      <c r="F513" s="86">
        <v>0</v>
      </c>
      <c r="G513" s="86">
        <v>0</v>
      </c>
      <c r="H513" s="86">
        <v>0</v>
      </c>
      <c r="I513" s="86">
        <v>0</v>
      </c>
      <c r="J513" s="86">
        <v>0</v>
      </c>
      <c r="K513" s="86">
        <v>0</v>
      </c>
      <c r="L513" s="86">
        <v>0</v>
      </c>
      <c r="M513" s="86">
        <v>0</v>
      </c>
      <c r="N513" s="86">
        <v>0</v>
      </c>
      <c r="P513" s="99"/>
    </row>
    <row r="514" spans="1:16" x14ac:dyDescent="0.2">
      <c r="A514" s="87" t="s">
        <v>1773</v>
      </c>
      <c r="B514" s="86">
        <v>460648795.64999998</v>
      </c>
      <c r="C514" s="86">
        <v>460648795.64999998</v>
      </c>
      <c r="D514" s="86">
        <v>460648795.64999998</v>
      </c>
      <c r="E514" s="86">
        <v>460648795.64999998</v>
      </c>
      <c r="F514" s="86">
        <v>460648795.64999998</v>
      </c>
      <c r="G514" s="86">
        <v>460648795.64999998</v>
      </c>
      <c r="H514" s="86">
        <v>460648795.64999998</v>
      </c>
      <c r="I514" s="86">
        <v>460648795.64999998</v>
      </c>
      <c r="J514" s="86">
        <v>460648795.64999998</v>
      </c>
      <c r="K514" s="86">
        <v>460648795.64999998</v>
      </c>
      <c r="L514" s="86">
        <v>460648795.64999998</v>
      </c>
      <c r="M514" s="86">
        <v>460648795.64999998</v>
      </c>
      <c r="N514" s="86">
        <v>460648795.64999998</v>
      </c>
      <c r="P514" s="99"/>
    </row>
    <row r="515" spans="1:16" x14ac:dyDescent="0.2">
      <c r="A515" s="87" t="s">
        <v>1774</v>
      </c>
      <c r="B515" s="86">
        <v>0</v>
      </c>
      <c r="C515" s="86">
        <v>0</v>
      </c>
      <c r="D515" s="86">
        <v>0</v>
      </c>
      <c r="E515" s="86">
        <v>0</v>
      </c>
      <c r="F515" s="86">
        <v>0</v>
      </c>
      <c r="G515" s="86">
        <v>0</v>
      </c>
      <c r="H515" s="86">
        <v>0</v>
      </c>
      <c r="I515" s="86">
        <v>0</v>
      </c>
      <c r="J515" s="86">
        <v>0</v>
      </c>
      <c r="K515" s="86">
        <v>0</v>
      </c>
      <c r="L515" s="86">
        <v>0</v>
      </c>
      <c r="M515" s="86">
        <v>0</v>
      </c>
      <c r="N515" s="86">
        <v>0</v>
      </c>
      <c r="P515" s="99"/>
    </row>
    <row r="516" spans="1:16" x14ac:dyDescent="0.2">
      <c r="A516" s="87" t="s">
        <v>1775</v>
      </c>
      <c r="B516" s="86">
        <v>0</v>
      </c>
      <c r="C516" s="86">
        <v>0</v>
      </c>
      <c r="D516" s="86">
        <v>0</v>
      </c>
      <c r="E516" s="86">
        <v>0</v>
      </c>
      <c r="F516" s="86">
        <v>0</v>
      </c>
      <c r="G516" s="86">
        <v>0</v>
      </c>
      <c r="H516" s="86">
        <v>0</v>
      </c>
      <c r="I516" s="86">
        <v>0</v>
      </c>
      <c r="J516" s="86">
        <v>0</v>
      </c>
      <c r="K516" s="86">
        <v>0</v>
      </c>
      <c r="L516" s="86">
        <v>0</v>
      </c>
      <c r="M516" s="86">
        <v>0</v>
      </c>
      <c r="N516" s="86">
        <v>0</v>
      </c>
      <c r="P516" s="99"/>
    </row>
    <row r="517" spans="1:16" x14ac:dyDescent="0.2">
      <c r="A517" s="87" t="s">
        <v>1776</v>
      </c>
      <c r="B517" s="86">
        <v>0</v>
      </c>
      <c r="C517" s="86">
        <v>0</v>
      </c>
      <c r="D517" s="86">
        <v>0</v>
      </c>
      <c r="E517" s="86">
        <v>0</v>
      </c>
      <c r="F517" s="86">
        <v>0</v>
      </c>
      <c r="G517" s="86">
        <v>0</v>
      </c>
      <c r="H517" s="86">
        <v>0</v>
      </c>
      <c r="I517" s="86">
        <v>0</v>
      </c>
      <c r="J517" s="86">
        <v>0</v>
      </c>
      <c r="K517" s="86">
        <v>0</v>
      </c>
      <c r="L517" s="86">
        <v>0</v>
      </c>
      <c r="M517" s="86">
        <v>0</v>
      </c>
      <c r="N517" s="86">
        <v>0</v>
      </c>
      <c r="P517" s="99"/>
    </row>
    <row r="518" spans="1:16" x14ac:dyDescent="0.2">
      <c r="A518" s="88" t="s">
        <v>1777</v>
      </c>
      <c r="B518" s="86">
        <v>460648795.64999998</v>
      </c>
      <c r="C518" s="86">
        <v>467416808.24000001</v>
      </c>
      <c r="D518" s="86">
        <v>471884173.93000001</v>
      </c>
      <c r="E518" s="86">
        <v>501419599.15999901</v>
      </c>
      <c r="F518" s="86">
        <v>519047961.48000002</v>
      </c>
      <c r="G518" s="86">
        <v>557125558.45000005</v>
      </c>
      <c r="H518" s="86">
        <v>582945664.69000006</v>
      </c>
      <c r="I518" s="86">
        <v>623156085.14999998</v>
      </c>
      <c r="J518" s="86">
        <v>678817384.95999897</v>
      </c>
      <c r="K518" s="86">
        <v>697254679.09000003</v>
      </c>
      <c r="L518" s="86">
        <v>763503576.42999995</v>
      </c>
      <c r="M518" s="86">
        <v>825445000.59999895</v>
      </c>
      <c r="N518" s="86">
        <v>873192714.5</v>
      </c>
      <c r="O518" s="97">
        <f t="shared" ref="O518" si="42">AVERAGE(B518:N518)</f>
        <v>617066000.17923057</v>
      </c>
      <c r="P518" s="99"/>
    </row>
    <row r="519" spans="1:16" x14ac:dyDescent="0.2">
      <c r="A519" s="87" t="s">
        <v>1778</v>
      </c>
      <c r="B519" s="86">
        <v>19553082</v>
      </c>
      <c r="C519" s="86">
        <v>19009941</v>
      </c>
      <c r="D519" s="86">
        <v>18466800</v>
      </c>
      <c r="E519" s="86">
        <v>17923659</v>
      </c>
      <c r="F519" s="86">
        <v>17380518</v>
      </c>
      <c r="G519" s="86">
        <v>16837377</v>
      </c>
      <c r="H519" s="86">
        <v>16294236</v>
      </c>
      <c r="I519" s="86">
        <v>15751095</v>
      </c>
      <c r="J519" s="86">
        <v>15207954</v>
      </c>
      <c r="K519" s="86">
        <v>14664813</v>
      </c>
      <c r="L519" s="86">
        <v>14121672</v>
      </c>
      <c r="M519" s="86">
        <v>13578531</v>
      </c>
      <c r="N519" s="86">
        <v>13035390</v>
      </c>
      <c r="P519" s="99"/>
    </row>
    <row r="520" spans="1:16" x14ac:dyDescent="0.2">
      <c r="A520" s="87" t="s">
        <v>1779</v>
      </c>
      <c r="B520" s="86">
        <v>87897150</v>
      </c>
      <c r="C520" s="86">
        <v>87351205</v>
      </c>
      <c r="D520" s="86">
        <v>86805260</v>
      </c>
      <c r="E520" s="86">
        <v>86259315</v>
      </c>
      <c r="F520" s="86">
        <v>85713370</v>
      </c>
      <c r="G520" s="86">
        <v>85167425</v>
      </c>
      <c r="H520" s="86">
        <v>84621480</v>
      </c>
      <c r="I520" s="86">
        <v>84075535</v>
      </c>
      <c r="J520" s="86">
        <v>83529590</v>
      </c>
      <c r="K520" s="86">
        <v>82983645</v>
      </c>
      <c r="L520" s="86">
        <v>82437700</v>
      </c>
      <c r="M520" s="86">
        <v>81891755</v>
      </c>
      <c r="N520" s="86">
        <v>81345810</v>
      </c>
      <c r="P520" s="99"/>
    </row>
    <row r="521" spans="1:16" x14ac:dyDescent="0.2">
      <c r="A521" s="87" t="s">
        <v>1780</v>
      </c>
      <c r="B521" s="86">
        <v>0</v>
      </c>
      <c r="C521" s="86">
        <v>0</v>
      </c>
      <c r="D521" s="86">
        <v>0</v>
      </c>
      <c r="E521" s="86">
        <v>0</v>
      </c>
      <c r="F521" s="86">
        <v>0</v>
      </c>
      <c r="G521" s="86">
        <v>0</v>
      </c>
      <c r="H521" s="86">
        <v>0</v>
      </c>
      <c r="I521" s="86">
        <v>0</v>
      </c>
      <c r="J521" s="86">
        <v>0</v>
      </c>
      <c r="K521" s="86">
        <v>0</v>
      </c>
      <c r="L521" s="86">
        <v>0</v>
      </c>
      <c r="M521" s="86">
        <v>0</v>
      </c>
      <c r="N521" s="86">
        <v>0</v>
      </c>
      <c r="P521" s="99"/>
    </row>
    <row r="522" spans="1:16" x14ac:dyDescent="0.2">
      <c r="A522" s="87" t="s">
        <v>1781</v>
      </c>
      <c r="B522" s="86">
        <v>1331613.21</v>
      </c>
      <c r="C522" s="86">
        <v>1414318.98</v>
      </c>
      <c r="D522" s="86">
        <v>1497024.75</v>
      </c>
      <c r="E522" s="86">
        <v>1579730.52</v>
      </c>
      <c r="F522" s="86">
        <v>1662436.29</v>
      </c>
      <c r="G522" s="86">
        <v>1745142.06</v>
      </c>
      <c r="H522" s="86">
        <v>1827847.83</v>
      </c>
      <c r="I522" s="86">
        <v>1910553.6000000001</v>
      </c>
      <c r="J522" s="86">
        <v>1993259.37</v>
      </c>
      <c r="K522" s="86">
        <v>2075965.14</v>
      </c>
      <c r="L522" s="86">
        <v>2158670.91</v>
      </c>
      <c r="M522" s="86">
        <v>2241376.6800000002</v>
      </c>
      <c r="N522" s="86">
        <v>2324082.4500000002</v>
      </c>
      <c r="P522" s="99"/>
    </row>
    <row r="523" spans="1:16" x14ac:dyDescent="0.2">
      <c r="A523" s="87" t="s">
        <v>1782</v>
      </c>
      <c r="B523" s="86">
        <v>0</v>
      </c>
      <c r="C523" s="86">
        <v>0</v>
      </c>
      <c r="D523" s="86">
        <v>0</v>
      </c>
      <c r="E523" s="86">
        <v>0</v>
      </c>
      <c r="F523" s="86">
        <v>0</v>
      </c>
      <c r="G523" s="86">
        <v>0</v>
      </c>
      <c r="H523" s="86">
        <v>0</v>
      </c>
      <c r="I523" s="86">
        <v>0</v>
      </c>
      <c r="J523" s="86">
        <v>0</v>
      </c>
      <c r="K523" s="86">
        <v>0</v>
      </c>
      <c r="L523" s="86">
        <v>0</v>
      </c>
      <c r="M523" s="86">
        <v>0</v>
      </c>
      <c r="N523" s="86">
        <v>0</v>
      </c>
      <c r="P523" s="99"/>
    </row>
    <row r="524" spans="1:16" x14ac:dyDescent="0.2">
      <c r="A524" s="87" t="s">
        <v>1783</v>
      </c>
      <c r="B524" s="86">
        <v>0</v>
      </c>
      <c r="C524" s="86">
        <v>0</v>
      </c>
      <c r="D524" s="86">
        <v>0</v>
      </c>
      <c r="E524" s="86">
        <v>0</v>
      </c>
      <c r="F524" s="86">
        <v>0</v>
      </c>
      <c r="G524" s="86">
        <v>0</v>
      </c>
      <c r="H524" s="86">
        <v>0</v>
      </c>
      <c r="I524" s="86">
        <v>0</v>
      </c>
      <c r="J524" s="86">
        <v>0</v>
      </c>
      <c r="K524" s="86">
        <v>0</v>
      </c>
      <c r="L524" s="86">
        <v>0</v>
      </c>
      <c r="M524" s="86">
        <v>0</v>
      </c>
      <c r="N524" s="86">
        <v>0</v>
      </c>
      <c r="P524" s="99"/>
    </row>
    <row r="525" spans="1:16" x14ac:dyDescent="0.2">
      <c r="A525" s="88" t="s">
        <v>1784</v>
      </c>
      <c r="B525" s="89">
        <v>1406644588.3900001</v>
      </c>
      <c r="C525" s="89">
        <v>1405497449.74</v>
      </c>
      <c r="D525" s="89">
        <v>1399348247.8800001</v>
      </c>
      <c r="E525" s="89">
        <v>1426495543.5999899</v>
      </c>
      <c r="F525" s="89">
        <v>1434610797.0499899</v>
      </c>
      <c r="G525" s="89">
        <v>1463174127</v>
      </c>
      <c r="H525" s="89">
        <v>1456402112.9400001</v>
      </c>
      <c r="I525" s="89">
        <v>1507022731.8800001</v>
      </c>
      <c r="J525" s="89">
        <v>1553103204.9300001</v>
      </c>
      <c r="K525" s="89">
        <v>1558038716.6099999</v>
      </c>
      <c r="L525" s="89">
        <v>1608129689</v>
      </c>
      <c r="M525" s="89">
        <v>1660428984.03</v>
      </c>
      <c r="N525" s="89">
        <v>1636668290.95</v>
      </c>
      <c r="O525" s="98">
        <f t="shared" ref="O525" si="43">AVERAGE(B525:N525)</f>
        <v>1501197267.9999986</v>
      </c>
      <c r="P525" s="99" t="str">
        <f>MID($A525,10,3)</f>
        <v>182</v>
      </c>
    </row>
    <row r="526" spans="1:16" x14ac:dyDescent="0.2">
      <c r="A526" s="87" t="s">
        <v>1785</v>
      </c>
      <c r="P526" s="99"/>
    </row>
    <row r="527" spans="1:16" x14ac:dyDescent="0.2">
      <c r="A527" s="85" t="s">
        <v>1786</v>
      </c>
      <c r="P527" s="99"/>
    </row>
    <row r="528" spans="1:16" x14ac:dyDescent="0.2">
      <c r="A528" s="87" t="s">
        <v>1787</v>
      </c>
      <c r="B528" s="86">
        <v>1508783.57</v>
      </c>
      <c r="C528" s="86">
        <v>1593904.67</v>
      </c>
      <c r="D528" s="86">
        <v>1827657.53</v>
      </c>
      <c r="E528" s="86">
        <v>2261389.27</v>
      </c>
      <c r="F528" s="86">
        <v>4026758.61</v>
      </c>
      <c r="G528" s="86">
        <v>4089182</v>
      </c>
      <c r="H528" s="86">
        <v>6676504.9199999897</v>
      </c>
      <c r="I528" s="86">
        <v>10183349.24</v>
      </c>
      <c r="J528" s="86">
        <v>10668415.58</v>
      </c>
      <c r="K528" s="86">
        <v>2850316.8099999898</v>
      </c>
      <c r="L528" s="86">
        <v>2907330.17</v>
      </c>
      <c r="M528" s="86">
        <v>3120196.55</v>
      </c>
      <c r="N528" s="86">
        <v>3538463.55</v>
      </c>
      <c r="P528" s="99"/>
    </row>
    <row r="529" spans="1:16" x14ac:dyDescent="0.2">
      <c r="A529" s="87" t="s">
        <v>1788</v>
      </c>
      <c r="B529" s="86">
        <v>0</v>
      </c>
      <c r="C529" s="86">
        <v>0</v>
      </c>
      <c r="D529" s="86">
        <v>0</v>
      </c>
      <c r="E529" s="86">
        <v>0</v>
      </c>
      <c r="F529" s="86">
        <v>0</v>
      </c>
      <c r="G529" s="86">
        <v>0</v>
      </c>
      <c r="H529" s="86">
        <v>0</v>
      </c>
      <c r="I529" s="86">
        <v>0</v>
      </c>
      <c r="J529" s="86">
        <v>0</v>
      </c>
      <c r="K529" s="86">
        <v>0</v>
      </c>
      <c r="L529" s="86">
        <v>0</v>
      </c>
      <c r="M529" s="86">
        <v>0</v>
      </c>
      <c r="N529" s="86">
        <v>0</v>
      </c>
      <c r="P529" s="99"/>
    </row>
    <row r="530" spans="1:16" x14ac:dyDescent="0.2">
      <c r="A530" s="88" t="s">
        <v>1789</v>
      </c>
      <c r="B530" s="89">
        <v>1508783.57</v>
      </c>
      <c r="C530" s="89">
        <v>1593904.67</v>
      </c>
      <c r="D530" s="89">
        <v>1827657.53</v>
      </c>
      <c r="E530" s="89">
        <v>2261389.27</v>
      </c>
      <c r="F530" s="89">
        <v>4026758.61</v>
      </c>
      <c r="G530" s="89">
        <v>4089182</v>
      </c>
      <c r="H530" s="89">
        <v>6676504.9199999897</v>
      </c>
      <c r="I530" s="89">
        <v>10183349.24</v>
      </c>
      <c r="J530" s="89">
        <v>10668415.58</v>
      </c>
      <c r="K530" s="89">
        <v>2850316.8099999898</v>
      </c>
      <c r="L530" s="89">
        <v>2907330.17</v>
      </c>
      <c r="M530" s="89">
        <v>3120196.55</v>
      </c>
      <c r="N530" s="89">
        <v>3538463.55</v>
      </c>
      <c r="O530" s="98">
        <f t="shared" ref="O530" si="44">AVERAGE(B530:N530)</f>
        <v>4250173.2669230746</v>
      </c>
      <c r="P530" s="99" t="str">
        <f>MID($A530,10,3)</f>
        <v>183</v>
      </c>
    </row>
    <row r="531" spans="1:16" x14ac:dyDescent="0.2">
      <c r="A531" s="87" t="s">
        <v>1790</v>
      </c>
      <c r="P531" s="99"/>
    </row>
    <row r="532" spans="1:16" x14ac:dyDescent="0.2">
      <c r="A532" s="85" t="s">
        <v>1791</v>
      </c>
      <c r="P532" s="99"/>
    </row>
    <row r="533" spans="1:16" x14ac:dyDescent="0.2">
      <c r="A533" s="87" t="s">
        <v>1792</v>
      </c>
      <c r="B533" s="86">
        <v>-11633.08</v>
      </c>
      <c r="C533" s="86">
        <v>11596.76</v>
      </c>
      <c r="D533" s="86">
        <v>1641.83</v>
      </c>
      <c r="E533" s="86">
        <v>1924.71</v>
      </c>
      <c r="F533" s="86">
        <v>7271.81</v>
      </c>
      <c r="G533" s="86">
        <v>7254.43</v>
      </c>
      <c r="H533" s="86">
        <v>-940.44</v>
      </c>
      <c r="I533" s="86">
        <v>6898.71</v>
      </c>
      <c r="J533" s="86">
        <v>8995.65</v>
      </c>
      <c r="K533" s="86">
        <v>7927.8</v>
      </c>
      <c r="L533" s="86">
        <v>9995.56</v>
      </c>
      <c r="M533" s="86">
        <v>-1031.79</v>
      </c>
      <c r="N533" s="86">
        <v>-25340.07</v>
      </c>
      <c r="P533" s="99"/>
    </row>
    <row r="534" spans="1:16" x14ac:dyDescent="0.2">
      <c r="A534" s="87" t="s">
        <v>1793</v>
      </c>
      <c r="B534" s="86">
        <v>0</v>
      </c>
      <c r="C534" s="86">
        <v>0</v>
      </c>
      <c r="D534" s="86">
        <v>0</v>
      </c>
      <c r="E534" s="86">
        <v>0</v>
      </c>
      <c r="F534" s="86">
        <v>0</v>
      </c>
      <c r="G534" s="86">
        <v>0</v>
      </c>
      <c r="H534" s="86">
        <v>0</v>
      </c>
      <c r="I534" s="86">
        <v>0</v>
      </c>
      <c r="J534" s="86">
        <v>0</v>
      </c>
      <c r="K534" s="86">
        <v>0</v>
      </c>
      <c r="L534" s="86">
        <v>0</v>
      </c>
      <c r="M534" s="86">
        <v>0</v>
      </c>
      <c r="N534" s="86">
        <v>0</v>
      </c>
      <c r="P534" s="99"/>
    </row>
    <row r="535" spans="1:16" x14ac:dyDescent="0.2">
      <c r="A535" s="87" t="s">
        <v>1794</v>
      </c>
      <c r="B535" s="86">
        <v>0</v>
      </c>
      <c r="C535" s="86">
        <v>0</v>
      </c>
      <c r="D535" s="86">
        <v>0</v>
      </c>
      <c r="E535" s="86">
        <v>0</v>
      </c>
      <c r="F535" s="86">
        <v>0</v>
      </c>
      <c r="G535" s="86">
        <v>0</v>
      </c>
      <c r="H535" s="86">
        <v>0</v>
      </c>
      <c r="I535" s="86">
        <v>0</v>
      </c>
      <c r="J535" s="86">
        <v>0</v>
      </c>
      <c r="K535" s="86">
        <v>0</v>
      </c>
      <c r="L535" s="86">
        <v>0</v>
      </c>
      <c r="M535" s="86">
        <v>0</v>
      </c>
      <c r="N535" s="86">
        <v>0</v>
      </c>
      <c r="P535" s="99"/>
    </row>
    <row r="536" spans="1:16" x14ac:dyDescent="0.2">
      <c r="A536" s="87" t="s">
        <v>1795</v>
      </c>
      <c r="B536" s="86">
        <v>0</v>
      </c>
      <c r="C536" s="86">
        <v>0</v>
      </c>
      <c r="D536" s="86">
        <v>0</v>
      </c>
      <c r="E536" s="86">
        <v>0</v>
      </c>
      <c r="F536" s="86">
        <v>0</v>
      </c>
      <c r="G536" s="86">
        <v>0</v>
      </c>
      <c r="H536" s="86">
        <v>0</v>
      </c>
      <c r="I536" s="86">
        <v>0</v>
      </c>
      <c r="J536" s="86">
        <v>0</v>
      </c>
      <c r="K536" s="86">
        <v>0</v>
      </c>
      <c r="L536" s="86">
        <v>0</v>
      </c>
      <c r="M536" s="86">
        <v>0</v>
      </c>
      <c r="N536" s="86">
        <v>0</v>
      </c>
      <c r="P536" s="99"/>
    </row>
    <row r="537" spans="1:16" x14ac:dyDescent="0.2">
      <c r="A537" s="87" t="s">
        <v>1796</v>
      </c>
      <c r="B537" s="86">
        <v>0</v>
      </c>
      <c r="C537" s="86">
        <v>0</v>
      </c>
      <c r="D537" s="86">
        <v>0</v>
      </c>
      <c r="E537" s="86">
        <v>0</v>
      </c>
      <c r="F537" s="86">
        <v>0</v>
      </c>
      <c r="G537" s="86">
        <v>0</v>
      </c>
      <c r="H537" s="86">
        <v>0</v>
      </c>
      <c r="I537" s="86">
        <v>0</v>
      </c>
      <c r="J537" s="86">
        <v>0</v>
      </c>
      <c r="K537" s="86">
        <v>0</v>
      </c>
      <c r="L537" s="86">
        <v>0</v>
      </c>
      <c r="M537" s="86">
        <v>0</v>
      </c>
      <c r="N537" s="86">
        <v>0</v>
      </c>
      <c r="P537" s="99"/>
    </row>
    <row r="538" spans="1:16" x14ac:dyDescent="0.2">
      <c r="A538" s="87" t="s">
        <v>1797</v>
      </c>
      <c r="B538" s="86">
        <v>0</v>
      </c>
      <c r="C538" s="86">
        <v>0</v>
      </c>
      <c r="D538" s="86">
        <v>0</v>
      </c>
      <c r="E538" s="86">
        <v>0</v>
      </c>
      <c r="F538" s="86">
        <v>0</v>
      </c>
      <c r="G538" s="86">
        <v>0</v>
      </c>
      <c r="H538" s="86">
        <v>0</v>
      </c>
      <c r="I538" s="86">
        <v>0</v>
      </c>
      <c r="J538" s="86">
        <v>0</v>
      </c>
      <c r="K538" s="86">
        <v>0</v>
      </c>
      <c r="L538" s="86">
        <v>0</v>
      </c>
      <c r="M538" s="86">
        <v>0</v>
      </c>
      <c r="N538" s="86">
        <v>0</v>
      </c>
      <c r="P538" s="99"/>
    </row>
    <row r="539" spans="1:16" x14ac:dyDescent="0.2">
      <c r="A539" s="87" t="s">
        <v>1798</v>
      </c>
      <c r="B539" s="86">
        <v>0</v>
      </c>
      <c r="C539" s="86">
        <v>0</v>
      </c>
      <c r="D539" s="86">
        <v>0</v>
      </c>
      <c r="E539" s="86">
        <v>0</v>
      </c>
      <c r="F539" s="86">
        <v>0</v>
      </c>
      <c r="G539" s="86">
        <v>0</v>
      </c>
      <c r="H539" s="86">
        <v>0</v>
      </c>
      <c r="I539" s="86">
        <v>0</v>
      </c>
      <c r="J539" s="86">
        <v>0</v>
      </c>
      <c r="K539" s="86">
        <v>0</v>
      </c>
      <c r="L539" s="86">
        <v>0</v>
      </c>
      <c r="M539" s="86">
        <v>0</v>
      </c>
      <c r="N539" s="86">
        <v>0</v>
      </c>
      <c r="P539" s="99"/>
    </row>
    <row r="540" spans="1:16" x14ac:dyDescent="0.2">
      <c r="A540" s="87" t="s">
        <v>1799</v>
      </c>
      <c r="B540" s="86">
        <v>0</v>
      </c>
      <c r="C540" s="86">
        <v>0</v>
      </c>
      <c r="D540" s="86">
        <v>0</v>
      </c>
      <c r="E540" s="86">
        <v>0</v>
      </c>
      <c r="F540" s="86">
        <v>0</v>
      </c>
      <c r="G540" s="86">
        <v>0</v>
      </c>
      <c r="H540" s="86">
        <v>0</v>
      </c>
      <c r="I540" s="86">
        <v>0</v>
      </c>
      <c r="J540" s="86">
        <v>0</v>
      </c>
      <c r="K540" s="86">
        <v>0</v>
      </c>
      <c r="L540" s="86">
        <v>0</v>
      </c>
      <c r="M540" s="86">
        <v>0</v>
      </c>
      <c r="N540" s="86">
        <v>0</v>
      </c>
      <c r="P540" s="99"/>
    </row>
    <row r="541" spans="1:16" x14ac:dyDescent="0.2">
      <c r="A541" s="87" t="s">
        <v>1800</v>
      </c>
      <c r="B541" s="86">
        <v>0</v>
      </c>
      <c r="C541" s="86">
        <v>0</v>
      </c>
      <c r="D541" s="86">
        <v>0</v>
      </c>
      <c r="E541" s="86">
        <v>0</v>
      </c>
      <c r="F541" s="86">
        <v>0</v>
      </c>
      <c r="G541" s="86">
        <v>0</v>
      </c>
      <c r="H541" s="86">
        <v>0</v>
      </c>
      <c r="I541" s="86">
        <v>0</v>
      </c>
      <c r="J541" s="86">
        <v>0</v>
      </c>
      <c r="K541" s="86">
        <v>0</v>
      </c>
      <c r="L541" s="86">
        <v>0</v>
      </c>
      <c r="M541" s="86">
        <v>0</v>
      </c>
      <c r="N541" s="86">
        <v>0</v>
      </c>
      <c r="P541" s="99"/>
    </row>
    <row r="542" spans="1:16" x14ac:dyDescent="0.2">
      <c r="A542" s="87" t="s">
        <v>1801</v>
      </c>
      <c r="B542" s="86">
        <v>0</v>
      </c>
      <c r="C542" s="86">
        <v>0</v>
      </c>
      <c r="D542" s="86">
        <v>0</v>
      </c>
      <c r="E542" s="86">
        <v>0</v>
      </c>
      <c r="F542" s="86">
        <v>0</v>
      </c>
      <c r="G542" s="86">
        <v>0</v>
      </c>
      <c r="H542" s="86">
        <v>0</v>
      </c>
      <c r="I542" s="86">
        <v>0</v>
      </c>
      <c r="J542" s="86">
        <v>0</v>
      </c>
      <c r="K542" s="86">
        <v>0</v>
      </c>
      <c r="L542" s="86">
        <v>0</v>
      </c>
      <c r="M542" s="86">
        <v>0</v>
      </c>
      <c r="N542" s="86">
        <v>0</v>
      </c>
      <c r="P542" s="99"/>
    </row>
    <row r="543" spans="1:16" x14ac:dyDescent="0.2">
      <c r="A543" s="87" t="s">
        <v>1802</v>
      </c>
      <c r="B543" s="86">
        <v>0</v>
      </c>
      <c r="C543" s="86">
        <v>0</v>
      </c>
      <c r="D543" s="86">
        <v>0</v>
      </c>
      <c r="E543" s="86">
        <v>0</v>
      </c>
      <c r="F543" s="86">
        <v>0</v>
      </c>
      <c r="G543" s="86">
        <v>0</v>
      </c>
      <c r="H543" s="86">
        <v>0</v>
      </c>
      <c r="I543" s="86">
        <v>0</v>
      </c>
      <c r="J543" s="86">
        <v>0</v>
      </c>
      <c r="K543" s="86">
        <v>0</v>
      </c>
      <c r="L543" s="86">
        <v>0</v>
      </c>
      <c r="M543" s="86">
        <v>0</v>
      </c>
      <c r="N543" s="86">
        <v>0</v>
      </c>
      <c r="P543" s="99"/>
    </row>
    <row r="544" spans="1:16" x14ac:dyDescent="0.2">
      <c r="A544" s="87" t="s">
        <v>1803</v>
      </c>
      <c r="B544" s="86">
        <v>0</v>
      </c>
      <c r="C544" s="86">
        <v>0</v>
      </c>
      <c r="D544" s="86">
        <v>0</v>
      </c>
      <c r="E544" s="86">
        <v>0</v>
      </c>
      <c r="F544" s="86">
        <v>0</v>
      </c>
      <c r="G544" s="86">
        <v>0</v>
      </c>
      <c r="H544" s="86">
        <v>0</v>
      </c>
      <c r="I544" s="86">
        <v>0</v>
      </c>
      <c r="J544" s="86">
        <v>0</v>
      </c>
      <c r="K544" s="86">
        <v>0</v>
      </c>
      <c r="L544" s="86">
        <v>0</v>
      </c>
      <c r="M544" s="86">
        <v>0</v>
      </c>
      <c r="N544" s="86">
        <v>0</v>
      </c>
      <c r="P544" s="99"/>
    </row>
    <row r="545" spans="1:16" x14ac:dyDescent="0.2">
      <c r="A545" s="87" t="s">
        <v>1804</v>
      </c>
      <c r="B545" s="86">
        <v>0</v>
      </c>
      <c r="C545" s="86">
        <v>287950.73</v>
      </c>
      <c r="D545" s="86">
        <v>575808.39</v>
      </c>
      <c r="E545" s="86">
        <v>864065.41999999899</v>
      </c>
      <c r="F545" s="86">
        <v>1152023.54</v>
      </c>
      <c r="G545" s="86">
        <v>1440077.76</v>
      </c>
      <c r="H545" s="86">
        <v>1728368.15</v>
      </c>
      <c r="I545" s="86">
        <v>2017131.4</v>
      </c>
      <c r="J545" s="86">
        <v>2305318.4900000002</v>
      </c>
      <c r="K545" s="86">
        <v>2596425.2000000002</v>
      </c>
      <c r="L545" s="86">
        <v>2890645.04</v>
      </c>
      <c r="M545" s="86">
        <v>3179071.73999999</v>
      </c>
      <c r="N545" s="86">
        <v>0</v>
      </c>
      <c r="P545" s="99"/>
    </row>
    <row r="546" spans="1:16" x14ac:dyDescent="0.2">
      <c r="A546" s="87" t="s">
        <v>1805</v>
      </c>
      <c r="B546" s="86">
        <v>0</v>
      </c>
      <c r="C546" s="86">
        <v>-4471477.1900000004</v>
      </c>
      <c r="D546" s="86">
        <v>-6957874.3099999996</v>
      </c>
      <c r="E546" s="86">
        <v>-9830872.0800000001</v>
      </c>
      <c r="F546" s="86">
        <v>-13219871.359999999</v>
      </c>
      <c r="G546" s="86">
        <v>-16176181.85</v>
      </c>
      <c r="H546" s="86">
        <v>-19544444.039999999</v>
      </c>
      <c r="I546" s="86">
        <v>-24944635.260000002</v>
      </c>
      <c r="J546" s="86">
        <v>-28119086.890000001</v>
      </c>
      <c r="K546" s="86">
        <v>-31985281.48</v>
      </c>
      <c r="L546" s="86">
        <v>-34937422.5</v>
      </c>
      <c r="M546" s="86">
        <v>-39583518.5</v>
      </c>
      <c r="N546" s="86">
        <v>0</v>
      </c>
      <c r="P546" s="99"/>
    </row>
    <row r="547" spans="1:16" x14ac:dyDescent="0.2">
      <c r="A547" s="87" t="s">
        <v>1806</v>
      </c>
      <c r="B547" s="86">
        <v>0</v>
      </c>
      <c r="C547" s="86">
        <v>1270094.6499999999</v>
      </c>
      <c r="D547" s="86">
        <v>1804374.09</v>
      </c>
      <c r="E547" s="86">
        <v>2850014.54</v>
      </c>
      <c r="F547" s="86">
        <v>3705859.06</v>
      </c>
      <c r="G547" s="86">
        <v>4674239.5999999996</v>
      </c>
      <c r="H547" s="86">
        <v>6257401.6799999997</v>
      </c>
      <c r="I547" s="86">
        <v>8544816.5</v>
      </c>
      <c r="J547" s="86">
        <v>9755140.2400000002</v>
      </c>
      <c r="K547" s="86">
        <v>10844117.91</v>
      </c>
      <c r="L547" s="86">
        <v>12068044.91</v>
      </c>
      <c r="M547" s="86">
        <v>13925778.17</v>
      </c>
      <c r="N547" s="86">
        <v>0</v>
      </c>
      <c r="P547" s="99"/>
    </row>
    <row r="548" spans="1:16" x14ac:dyDescent="0.2">
      <c r="A548" s="87" t="s">
        <v>1807</v>
      </c>
      <c r="B548" s="86">
        <v>0</v>
      </c>
      <c r="C548" s="86">
        <v>1979786.92</v>
      </c>
      <c r="D548" s="86">
        <v>2437195.7999999998</v>
      </c>
      <c r="E548" s="86">
        <v>2898657.53</v>
      </c>
      <c r="F548" s="86">
        <v>3994880.21</v>
      </c>
      <c r="G548" s="86">
        <v>4721089.83</v>
      </c>
      <c r="H548" s="86">
        <v>5431327.5</v>
      </c>
      <c r="I548" s="86">
        <v>6683520.8300000001</v>
      </c>
      <c r="J548" s="86">
        <v>6898687.7699999996</v>
      </c>
      <c r="K548" s="86">
        <v>8034813.5700000003</v>
      </c>
      <c r="L548" s="86">
        <v>8312420.5999999996</v>
      </c>
      <c r="M548" s="86">
        <v>9928208.2300000004</v>
      </c>
      <c r="N548" s="86">
        <v>0</v>
      </c>
      <c r="P548" s="99"/>
    </row>
    <row r="549" spans="1:16" x14ac:dyDescent="0.2">
      <c r="A549" s="87" t="s">
        <v>1808</v>
      </c>
      <c r="B549" s="86">
        <v>0</v>
      </c>
      <c r="C549" s="86">
        <v>448146.75</v>
      </c>
      <c r="D549" s="86">
        <v>829097.51</v>
      </c>
      <c r="E549" s="86">
        <v>1117030.18</v>
      </c>
      <c r="F549" s="86">
        <v>1523762.06</v>
      </c>
      <c r="G549" s="86">
        <v>1877273.54</v>
      </c>
      <c r="H549" s="86">
        <v>2224262.23</v>
      </c>
      <c r="I549" s="86">
        <v>2981396.98</v>
      </c>
      <c r="J549" s="86">
        <v>3726566.33</v>
      </c>
      <c r="K549" s="86">
        <v>4477184.32</v>
      </c>
      <c r="L549" s="86">
        <v>4931112.4000000004</v>
      </c>
      <c r="M549" s="86">
        <v>5300544.96</v>
      </c>
      <c r="N549" s="86">
        <v>0</v>
      </c>
      <c r="P549" s="99"/>
    </row>
    <row r="550" spans="1:16" x14ac:dyDescent="0.2">
      <c r="A550" s="87" t="s">
        <v>1809</v>
      </c>
      <c r="B550" s="86">
        <v>0</v>
      </c>
      <c r="C550" s="86">
        <v>975501.42</v>
      </c>
      <c r="D550" s="86">
        <v>1953767.82</v>
      </c>
      <c r="E550" s="86">
        <v>2850233.52</v>
      </c>
      <c r="F550" s="86">
        <v>3804939.58</v>
      </c>
      <c r="G550" s="86">
        <v>4669264.38</v>
      </c>
      <c r="H550" s="86">
        <v>5445165.4299999997</v>
      </c>
      <c r="I550" s="86">
        <v>6654979.7199999997</v>
      </c>
      <c r="J550" s="86">
        <v>7698777.3399999999</v>
      </c>
      <c r="K550" s="86">
        <v>8623376.3599999994</v>
      </c>
      <c r="L550" s="86">
        <v>9520254.2599999998</v>
      </c>
      <c r="M550" s="86">
        <v>10371117.77</v>
      </c>
      <c r="N550" s="86">
        <v>0</v>
      </c>
      <c r="P550" s="99"/>
    </row>
    <row r="551" spans="1:16" x14ac:dyDescent="0.2">
      <c r="A551" s="87" t="s">
        <v>1810</v>
      </c>
      <c r="B551" s="86">
        <v>0</v>
      </c>
      <c r="C551" s="86">
        <v>0</v>
      </c>
      <c r="D551" s="86">
        <v>0</v>
      </c>
      <c r="E551" s="86">
        <v>0</v>
      </c>
      <c r="F551" s="86">
        <v>0</v>
      </c>
      <c r="G551" s="86">
        <v>0</v>
      </c>
      <c r="H551" s="86">
        <v>0</v>
      </c>
      <c r="I551" s="86">
        <v>0</v>
      </c>
      <c r="J551" s="86">
        <v>0</v>
      </c>
      <c r="K551" s="86">
        <v>0</v>
      </c>
      <c r="L551" s="86">
        <v>0</v>
      </c>
      <c r="M551" s="86">
        <v>0</v>
      </c>
      <c r="N551" s="86">
        <v>0</v>
      </c>
      <c r="P551" s="99"/>
    </row>
    <row r="552" spans="1:16" x14ac:dyDescent="0.2">
      <c r="A552" s="88" t="s">
        <v>1811</v>
      </c>
      <c r="B552" s="89">
        <v>-11633.08</v>
      </c>
      <c r="C552" s="89">
        <v>501600.03999999899</v>
      </c>
      <c r="D552" s="89">
        <v>644011.13</v>
      </c>
      <c r="E552" s="89">
        <v>751053.820000001</v>
      </c>
      <c r="F552" s="89">
        <v>968864.90000000095</v>
      </c>
      <c r="G552" s="89">
        <v>1213017.69</v>
      </c>
      <c r="H552" s="89">
        <v>1541140.51</v>
      </c>
      <c r="I552" s="89">
        <v>1944108.8799999901</v>
      </c>
      <c r="J552" s="89">
        <v>2274398.9299999899</v>
      </c>
      <c r="K552" s="89">
        <v>2598563.6799999899</v>
      </c>
      <c r="L552" s="89">
        <v>2795050.2699999898</v>
      </c>
      <c r="M552" s="89">
        <v>3120170.5799999898</v>
      </c>
      <c r="N552" s="89">
        <v>-25340.07</v>
      </c>
      <c r="O552" s="98">
        <f t="shared" ref="O552" si="45">AVERAGE(B552:N552)</f>
        <v>1408846.7138461503</v>
      </c>
      <c r="P552" s="99" t="str">
        <f>MID($A552,10,3)</f>
        <v>184</v>
      </c>
    </row>
    <row r="553" spans="1:16" x14ac:dyDescent="0.2">
      <c r="A553" s="87" t="s">
        <v>1812</v>
      </c>
      <c r="P553" s="99"/>
    </row>
    <row r="554" spans="1:16" x14ac:dyDescent="0.2">
      <c r="A554" s="85" t="s">
        <v>1813</v>
      </c>
      <c r="P554" s="99"/>
    </row>
    <row r="555" spans="1:16" x14ac:dyDescent="0.2">
      <c r="A555" s="87" t="s">
        <v>1814</v>
      </c>
      <c r="B555" s="86">
        <v>139361.07999999999</v>
      </c>
      <c r="C555" s="86">
        <v>188555.65</v>
      </c>
      <c r="D555" s="86">
        <v>245818.6</v>
      </c>
      <c r="E555" s="86">
        <v>0</v>
      </c>
      <c r="F555" s="86">
        <v>55579.49</v>
      </c>
      <c r="G555" s="86">
        <v>111817.49</v>
      </c>
      <c r="H555" s="86">
        <v>0</v>
      </c>
      <c r="I555" s="86">
        <v>81449.62</v>
      </c>
      <c r="J555" s="86">
        <v>129958.28</v>
      </c>
      <c r="K555" s="86">
        <v>0</v>
      </c>
      <c r="L555" s="86">
        <v>51450.29</v>
      </c>
      <c r="M555" s="86">
        <v>95263.42</v>
      </c>
      <c r="N555" s="86">
        <v>0</v>
      </c>
      <c r="P555" s="99"/>
    </row>
    <row r="556" spans="1:16" x14ac:dyDescent="0.2">
      <c r="A556" s="88" t="s">
        <v>1815</v>
      </c>
      <c r="B556" s="86">
        <v>139361.07999999999</v>
      </c>
      <c r="C556" s="86">
        <v>188555.65</v>
      </c>
      <c r="D556" s="86">
        <v>245818.6</v>
      </c>
      <c r="E556" s="86">
        <v>0</v>
      </c>
      <c r="F556" s="86">
        <v>55579.49</v>
      </c>
      <c r="G556" s="86">
        <v>111817.49</v>
      </c>
      <c r="H556" s="86">
        <v>0</v>
      </c>
      <c r="I556" s="86">
        <v>81449.62</v>
      </c>
      <c r="J556" s="86">
        <v>129958.28</v>
      </c>
      <c r="K556" s="86">
        <v>0</v>
      </c>
      <c r="L556" s="86">
        <v>51450.29</v>
      </c>
      <c r="M556" s="86">
        <v>95263.42</v>
      </c>
      <c r="N556" s="86">
        <v>0</v>
      </c>
      <c r="O556" s="98">
        <f t="shared" ref="O556" si="46">AVERAGE(B556:N556)</f>
        <v>84557.99384615384</v>
      </c>
      <c r="P556" s="99" t="str">
        <f>MID($A556,10,3)</f>
        <v>185</v>
      </c>
    </row>
    <row r="557" spans="1:16" x14ac:dyDescent="0.2">
      <c r="A557" s="87" t="s">
        <v>1816</v>
      </c>
      <c r="P557" s="99"/>
    </row>
    <row r="558" spans="1:16" x14ac:dyDescent="0.2">
      <c r="A558" s="85" t="s">
        <v>1817</v>
      </c>
      <c r="P558" s="99"/>
    </row>
    <row r="559" spans="1:16" x14ac:dyDescent="0.2">
      <c r="A559" s="87" t="s">
        <v>1818</v>
      </c>
      <c r="B559" s="86">
        <v>0</v>
      </c>
      <c r="C559" s="86">
        <v>0</v>
      </c>
      <c r="D559" s="86">
        <v>0</v>
      </c>
      <c r="E559" s="86">
        <v>0</v>
      </c>
      <c r="F559" s="86">
        <v>0</v>
      </c>
      <c r="G559" s="86">
        <v>0</v>
      </c>
      <c r="H559" s="86">
        <v>0</v>
      </c>
      <c r="I559" s="86">
        <v>0</v>
      </c>
      <c r="J559" s="86">
        <v>0</v>
      </c>
      <c r="K559" s="86">
        <v>0</v>
      </c>
      <c r="L559" s="86">
        <v>0</v>
      </c>
      <c r="M559" s="86">
        <v>0</v>
      </c>
      <c r="N559" s="86">
        <v>0</v>
      </c>
      <c r="P559" s="99"/>
    </row>
    <row r="560" spans="1:16" x14ac:dyDescent="0.2">
      <c r="A560" s="87" t="s">
        <v>1819</v>
      </c>
      <c r="B560" s="86">
        <v>0</v>
      </c>
      <c r="C560" s="86">
        <v>0</v>
      </c>
      <c r="D560" s="86">
        <v>0</v>
      </c>
      <c r="E560" s="86">
        <v>152592.73000000001</v>
      </c>
      <c r="F560" s="86">
        <v>262211.15999999997</v>
      </c>
      <c r="G560" s="86">
        <v>351505.83</v>
      </c>
      <c r="H560" s="86">
        <v>399357.81</v>
      </c>
      <c r="I560" s="86">
        <v>435782.81</v>
      </c>
      <c r="J560" s="86">
        <v>469514.66</v>
      </c>
      <c r="K560" s="86">
        <v>498247.61</v>
      </c>
      <c r="L560" s="86">
        <v>520337.75</v>
      </c>
      <c r="M560" s="86">
        <v>543213.03</v>
      </c>
      <c r="N560" s="86">
        <v>564212.88</v>
      </c>
      <c r="P560" s="99"/>
    </row>
    <row r="561" spans="1:16" x14ac:dyDescent="0.2">
      <c r="A561" s="87" t="s">
        <v>1820</v>
      </c>
      <c r="B561" s="86">
        <v>0</v>
      </c>
      <c r="C561" s="86">
        <v>0</v>
      </c>
      <c r="D561" s="86">
        <v>0</v>
      </c>
      <c r="E561" s="86">
        <v>0</v>
      </c>
      <c r="F561" s="86">
        <v>0</v>
      </c>
      <c r="G561" s="86">
        <v>0</v>
      </c>
      <c r="H561" s="86">
        <v>0</v>
      </c>
      <c r="I561" s="86">
        <v>0</v>
      </c>
      <c r="J561" s="86">
        <v>0</v>
      </c>
      <c r="K561" s="86">
        <v>0</v>
      </c>
      <c r="L561" s="86">
        <v>0</v>
      </c>
      <c r="M561" s="86">
        <v>0</v>
      </c>
      <c r="N561" s="86">
        <v>0</v>
      </c>
      <c r="P561" s="99"/>
    </row>
    <row r="562" spans="1:16" x14ac:dyDescent="0.2">
      <c r="A562" s="87" t="s">
        <v>1821</v>
      </c>
      <c r="B562" s="86">
        <v>0</v>
      </c>
      <c r="C562" s="86">
        <v>0</v>
      </c>
      <c r="D562" s="86">
        <v>0</v>
      </c>
      <c r="E562" s="86">
        <v>0</v>
      </c>
      <c r="F562" s="86">
        <v>0</v>
      </c>
      <c r="G562" s="86">
        <v>0</v>
      </c>
      <c r="H562" s="86">
        <v>0</v>
      </c>
      <c r="I562" s="86">
        <v>0</v>
      </c>
      <c r="J562" s="86">
        <v>0</v>
      </c>
      <c r="K562" s="86">
        <v>0</v>
      </c>
      <c r="L562" s="86">
        <v>0</v>
      </c>
      <c r="M562" s="86">
        <v>0</v>
      </c>
      <c r="N562" s="86">
        <v>0</v>
      </c>
      <c r="P562" s="99"/>
    </row>
    <row r="563" spans="1:16" x14ac:dyDescent="0.2">
      <c r="A563" s="87" t="s">
        <v>1822</v>
      </c>
      <c r="B563" s="86">
        <v>7960294.3799999999</v>
      </c>
      <c r="C563" s="86">
        <v>8058401.7400000002</v>
      </c>
      <c r="D563" s="86">
        <v>8252268.3099999996</v>
      </c>
      <c r="E563" s="86">
        <v>8377227.3799999999</v>
      </c>
      <c r="F563" s="86">
        <v>8500836.6499999892</v>
      </c>
      <c r="G563" s="86">
        <v>8575946.6899999995</v>
      </c>
      <c r="H563" s="86">
        <v>8676446.4299999997</v>
      </c>
      <c r="I563" s="86">
        <v>8731241.1300000008</v>
      </c>
      <c r="J563" s="86">
        <v>8697494.3399999999</v>
      </c>
      <c r="K563" s="86">
        <v>8774044.6600000001</v>
      </c>
      <c r="L563" s="86">
        <v>8849403.4299999997</v>
      </c>
      <c r="M563" s="86">
        <v>9317996.7299999893</v>
      </c>
      <c r="N563" s="86">
        <v>9299672.5</v>
      </c>
      <c r="P563" s="99"/>
    </row>
    <row r="564" spans="1:16" x14ac:dyDescent="0.2">
      <c r="A564" s="87" t="s">
        <v>1823</v>
      </c>
      <c r="B564" s="86">
        <v>0</v>
      </c>
      <c r="C564" s="86">
        <v>0</v>
      </c>
      <c r="D564" s="86">
        <v>0</v>
      </c>
      <c r="E564" s="86">
        <v>0</v>
      </c>
      <c r="F564" s="86">
        <v>0</v>
      </c>
      <c r="G564" s="86">
        <v>0</v>
      </c>
      <c r="H564" s="86">
        <v>0</v>
      </c>
      <c r="I564" s="86">
        <v>0</v>
      </c>
      <c r="J564" s="86">
        <v>0</v>
      </c>
      <c r="K564" s="86">
        <v>0</v>
      </c>
      <c r="L564" s="86">
        <v>0</v>
      </c>
      <c r="M564" s="86">
        <v>0</v>
      </c>
      <c r="N564" s="86">
        <v>0</v>
      </c>
      <c r="P564" s="99"/>
    </row>
    <row r="565" spans="1:16" x14ac:dyDescent="0.2">
      <c r="A565" s="87" t="s">
        <v>1824</v>
      </c>
      <c r="B565" s="86">
        <v>0</v>
      </c>
      <c r="C565" s="86">
        <v>0</v>
      </c>
      <c r="D565" s="86">
        <v>0</v>
      </c>
      <c r="E565" s="86">
        <v>0</v>
      </c>
      <c r="F565" s="86">
        <v>0</v>
      </c>
      <c r="G565" s="86">
        <v>0</v>
      </c>
      <c r="H565" s="86">
        <v>0</v>
      </c>
      <c r="I565" s="86">
        <v>0</v>
      </c>
      <c r="J565" s="86">
        <v>0</v>
      </c>
      <c r="K565" s="86">
        <v>0</v>
      </c>
      <c r="L565" s="86">
        <v>0</v>
      </c>
      <c r="M565" s="86">
        <v>0</v>
      </c>
      <c r="N565" s="86">
        <v>0</v>
      </c>
      <c r="P565" s="99"/>
    </row>
    <row r="566" spans="1:16" x14ac:dyDescent="0.2">
      <c r="A566" s="87" t="s">
        <v>1825</v>
      </c>
      <c r="B566" s="86">
        <v>0</v>
      </c>
      <c r="C566" s="86">
        <v>0</v>
      </c>
      <c r="D566" s="86">
        <v>0</v>
      </c>
      <c r="E566" s="86">
        <v>0</v>
      </c>
      <c r="F566" s="86">
        <v>0</v>
      </c>
      <c r="G566" s="86">
        <v>0</v>
      </c>
      <c r="H566" s="86">
        <v>0</v>
      </c>
      <c r="I566" s="86">
        <v>0</v>
      </c>
      <c r="J566" s="86">
        <v>0</v>
      </c>
      <c r="K566" s="86">
        <v>0</v>
      </c>
      <c r="L566" s="86">
        <v>0</v>
      </c>
      <c r="M566" s="86">
        <v>0</v>
      </c>
      <c r="N566" s="86">
        <v>0</v>
      </c>
      <c r="P566" s="99"/>
    </row>
    <row r="567" spans="1:16" x14ac:dyDescent="0.2">
      <c r="A567" s="87" t="s">
        <v>1826</v>
      </c>
      <c r="B567" s="86">
        <v>1.0277290130034E-7</v>
      </c>
      <c r="C567" s="86">
        <v>1.0277290130034E-7</v>
      </c>
      <c r="D567" s="86">
        <v>1.0277290130034E-7</v>
      </c>
      <c r="E567" s="86">
        <v>1.0277290130034E-7</v>
      </c>
      <c r="F567" s="86">
        <v>1.0277290130034E-7</v>
      </c>
      <c r="G567" s="86">
        <v>1.0277290130034E-7</v>
      </c>
      <c r="H567" s="86">
        <v>1.0277290130034E-7</v>
      </c>
      <c r="I567" s="86">
        <v>1.0277290130034E-7</v>
      </c>
      <c r="J567" s="86">
        <v>1.0277290130034E-7</v>
      </c>
      <c r="K567" s="86">
        <v>1.0277290130034E-7</v>
      </c>
      <c r="L567" s="86">
        <v>-37748.999999849701</v>
      </c>
      <c r="M567" s="86">
        <v>-37748.999999849701</v>
      </c>
      <c r="N567" s="86">
        <v>-37748.999999849701</v>
      </c>
      <c r="P567" s="99"/>
    </row>
    <row r="568" spans="1:16" x14ac:dyDescent="0.2">
      <c r="A568" s="87" t="s">
        <v>1827</v>
      </c>
      <c r="B568" s="86">
        <v>96346403.200000003</v>
      </c>
      <c r="C568" s="86">
        <v>96346403.200000003</v>
      </c>
      <c r="D568" s="86">
        <v>96346403.200000003</v>
      </c>
      <c r="E568" s="86">
        <v>96346403.200000003</v>
      </c>
      <c r="F568" s="86">
        <v>96346403.200000003</v>
      </c>
      <c r="G568" s="86">
        <v>96346403.200000003</v>
      </c>
      <c r="H568" s="86">
        <v>96346403.200000003</v>
      </c>
      <c r="I568" s="86">
        <v>96346403.200000003</v>
      </c>
      <c r="J568" s="86">
        <v>96346403.200000003</v>
      </c>
      <c r="K568" s="86">
        <v>96346403.200000003</v>
      </c>
      <c r="L568" s="86">
        <v>96346403.200000003</v>
      </c>
      <c r="M568" s="86">
        <v>96346403.200000003</v>
      </c>
      <c r="N568" s="86">
        <v>96346403.200000003</v>
      </c>
      <c r="P568" s="99"/>
    </row>
    <row r="569" spans="1:16" x14ac:dyDescent="0.2">
      <c r="A569" s="87" t="s">
        <v>1828</v>
      </c>
      <c r="B569" s="86">
        <v>-2448981.7000000002</v>
      </c>
      <c r="C569" s="86">
        <v>-2448981.7000000002</v>
      </c>
      <c r="D569" s="86">
        <v>-2448981.7000000002</v>
      </c>
      <c r="E569" s="86">
        <v>-2448981.7000000002</v>
      </c>
      <c r="F569" s="86">
        <v>-2448981.7000000002</v>
      </c>
      <c r="G569" s="86">
        <v>-2448981.7000000002</v>
      </c>
      <c r="H569" s="86">
        <v>-2448981.7000000002</v>
      </c>
      <c r="I569" s="86">
        <v>-2448981.7000000002</v>
      </c>
      <c r="J569" s="86">
        <v>-2448981.7000000002</v>
      </c>
      <c r="K569" s="86">
        <v>-2448981.7000000002</v>
      </c>
      <c r="L569" s="86">
        <v>-2448981.7000000002</v>
      </c>
      <c r="M569" s="86">
        <v>-2448981.7000000002</v>
      </c>
      <c r="N569" s="86">
        <v>-2448981.7000000002</v>
      </c>
      <c r="P569" s="99"/>
    </row>
    <row r="570" spans="1:16" x14ac:dyDescent="0.2">
      <c r="A570" s="87" t="s">
        <v>1829</v>
      </c>
      <c r="B570" s="86">
        <v>14</v>
      </c>
      <c r="C570" s="86">
        <v>14</v>
      </c>
      <c r="D570" s="86">
        <v>14</v>
      </c>
      <c r="E570" s="86">
        <v>14</v>
      </c>
      <c r="F570" s="86">
        <v>14</v>
      </c>
      <c r="G570" s="86">
        <v>14</v>
      </c>
      <c r="H570" s="86">
        <v>14</v>
      </c>
      <c r="I570" s="86">
        <v>14</v>
      </c>
      <c r="J570" s="86">
        <v>14</v>
      </c>
      <c r="K570" s="86">
        <v>14</v>
      </c>
      <c r="L570" s="86">
        <v>14</v>
      </c>
      <c r="M570" s="86">
        <v>0</v>
      </c>
      <c r="N570" s="86">
        <v>0</v>
      </c>
      <c r="P570" s="99"/>
    </row>
    <row r="571" spans="1:16" x14ac:dyDescent="0.2">
      <c r="A571" s="87" t="s">
        <v>1830</v>
      </c>
      <c r="B571" s="86">
        <v>30088532.010000002</v>
      </c>
      <c r="C571" s="86">
        <v>30878761.140000001</v>
      </c>
      <c r="D571" s="86">
        <v>31850428.890000001</v>
      </c>
      <c r="E571" s="86">
        <v>33338129.289999899</v>
      </c>
      <c r="F571" s="86">
        <v>34970194.359999999</v>
      </c>
      <c r="G571" s="86">
        <v>39122684.990000002</v>
      </c>
      <c r="H571" s="86">
        <v>39681942.18</v>
      </c>
      <c r="I571" s="86">
        <v>43617351.030000001</v>
      </c>
      <c r="J571" s="86">
        <v>49322355.259999998</v>
      </c>
      <c r="K571" s="86">
        <v>55190020.82</v>
      </c>
      <c r="L571" s="86">
        <v>60678309.43</v>
      </c>
      <c r="M571" s="86">
        <v>63623895.890000001</v>
      </c>
      <c r="N571" s="86">
        <v>66743574.619999997</v>
      </c>
      <c r="P571" s="99"/>
    </row>
    <row r="572" spans="1:16" x14ac:dyDescent="0.2">
      <c r="A572" s="87" t="s">
        <v>1831</v>
      </c>
      <c r="B572" s="86">
        <v>3473635.26</v>
      </c>
      <c r="C572" s="86">
        <v>471528.42</v>
      </c>
      <c r="D572" s="86">
        <v>636360.23</v>
      </c>
      <c r="E572" s="86">
        <v>373236.89999999898</v>
      </c>
      <c r="F572" s="86">
        <v>511048.72</v>
      </c>
      <c r="G572" s="86">
        <v>405075.39999999898</v>
      </c>
      <c r="H572" s="86">
        <v>587022.62999999896</v>
      </c>
      <c r="I572" s="86">
        <v>162647.41</v>
      </c>
      <c r="J572" s="86">
        <v>840856.2</v>
      </c>
      <c r="K572" s="86">
        <v>559723.5</v>
      </c>
      <c r="L572" s="86">
        <v>442826.22</v>
      </c>
      <c r="M572" s="86">
        <v>548661.63</v>
      </c>
      <c r="N572" s="86">
        <v>565138.97</v>
      </c>
      <c r="P572" s="99"/>
    </row>
    <row r="573" spans="1:16" x14ac:dyDescent="0.2">
      <c r="A573" s="87" t="s">
        <v>1832</v>
      </c>
      <c r="B573" s="86">
        <v>783470.87</v>
      </c>
      <c r="C573" s="86">
        <v>824515.42</v>
      </c>
      <c r="D573" s="86">
        <v>880761.72</v>
      </c>
      <c r="E573" s="86">
        <v>900444.54</v>
      </c>
      <c r="F573" s="86">
        <v>921283.89</v>
      </c>
      <c r="G573" s="86">
        <v>926887.43</v>
      </c>
      <c r="H573" s="86">
        <v>934820.86</v>
      </c>
      <c r="I573" s="86">
        <v>934820.86</v>
      </c>
      <c r="J573" s="86">
        <v>934820.86</v>
      </c>
      <c r="K573" s="86">
        <v>934820.86</v>
      </c>
      <c r="L573" s="86">
        <v>934820.86</v>
      </c>
      <c r="M573" s="86">
        <v>934820.86</v>
      </c>
      <c r="N573" s="86">
        <v>934820.86</v>
      </c>
      <c r="P573" s="99"/>
    </row>
    <row r="574" spans="1:16" x14ac:dyDescent="0.2">
      <c r="A574" s="87" t="s">
        <v>1833</v>
      </c>
      <c r="B574" s="86">
        <v>680</v>
      </c>
      <c r="C574" s="86">
        <v>680.1</v>
      </c>
      <c r="D574" s="86">
        <v>680.1</v>
      </c>
      <c r="E574" s="86">
        <v>680.1</v>
      </c>
      <c r="F574" s="86">
        <v>0</v>
      </c>
      <c r="G574" s="86">
        <v>0</v>
      </c>
      <c r="H574" s="86">
        <v>507.349999999999</v>
      </c>
      <c r="I574" s="86">
        <v>507.349999999999</v>
      </c>
      <c r="J574" s="86">
        <v>507.349999999999</v>
      </c>
      <c r="K574" s="86">
        <v>657.35</v>
      </c>
      <c r="L574" s="86">
        <v>657.35</v>
      </c>
      <c r="M574" s="86">
        <v>657.35</v>
      </c>
      <c r="N574" s="86">
        <v>914.36</v>
      </c>
      <c r="P574" s="99"/>
    </row>
    <row r="575" spans="1:16" x14ac:dyDescent="0.2">
      <c r="A575" s="87" t="s">
        <v>1834</v>
      </c>
      <c r="B575" s="86">
        <v>2905964.59</v>
      </c>
      <c r="C575" s="86">
        <v>2862765.22</v>
      </c>
      <c r="D575" s="86">
        <v>2819565.85</v>
      </c>
      <c r="E575" s="86">
        <v>2776366.48</v>
      </c>
      <c r="F575" s="86">
        <v>2733167.11</v>
      </c>
      <c r="G575" s="86">
        <v>2689967.74</v>
      </c>
      <c r="H575" s="86">
        <v>2646768.37</v>
      </c>
      <c r="I575" s="86">
        <v>2603569</v>
      </c>
      <c r="J575" s="86">
        <v>2560369.63</v>
      </c>
      <c r="K575" s="86">
        <v>2517170.2599999998</v>
      </c>
      <c r="L575" s="86">
        <v>2473970.89</v>
      </c>
      <c r="M575" s="86">
        <v>2430771.52</v>
      </c>
      <c r="N575" s="86">
        <v>2387572.15</v>
      </c>
      <c r="P575" s="99"/>
    </row>
    <row r="576" spans="1:16" x14ac:dyDescent="0.2">
      <c r="A576" s="87" t="s">
        <v>1835</v>
      </c>
      <c r="B576" s="86">
        <v>0</v>
      </c>
      <c r="C576" s="86">
        <v>0</v>
      </c>
      <c r="D576" s="86">
        <v>0</v>
      </c>
      <c r="E576" s="86">
        <v>0</v>
      </c>
      <c r="F576" s="86">
        <v>0</v>
      </c>
      <c r="G576" s="86">
        <v>0</v>
      </c>
      <c r="H576" s="86">
        <v>0</v>
      </c>
      <c r="I576" s="86">
        <v>0</v>
      </c>
      <c r="J576" s="86">
        <v>0</v>
      </c>
      <c r="K576" s="86">
        <v>0</v>
      </c>
      <c r="L576" s="86">
        <v>0</v>
      </c>
      <c r="M576" s="86">
        <v>0</v>
      </c>
      <c r="N576" s="86">
        <v>0</v>
      </c>
      <c r="P576" s="99"/>
    </row>
    <row r="577" spans="1:16" x14ac:dyDescent="0.2">
      <c r="A577" s="87" t="s">
        <v>1836</v>
      </c>
      <c r="B577" s="86">
        <v>0</v>
      </c>
      <c r="C577" s="86">
        <v>0</v>
      </c>
      <c r="D577" s="86">
        <v>0</v>
      </c>
      <c r="E577" s="86">
        <v>0</v>
      </c>
      <c r="F577" s="86">
        <v>0</v>
      </c>
      <c r="G577" s="86">
        <v>0</v>
      </c>
      <c r="H577" s="86">
        <v>0</v>
      </c>
      <c r="I577" s="86">
        <v>0</v>
      </c>
      <c r="J577" s="86">
        <v>0</v>
      </c>
      <c r="K577" s="86">
        <v>0</v>
      </c>
      <c r="L577" s="86">
        <v>0</v>
      </c>
      <c r="M577" s="86">
        <v>0</v>
      </c>
      <c r="N577" s="86">
        <v>0</v>
      </c>
      <c r="P577" s="99"/>
    </row>
    <row r="578" spans="1:16" x14ac:dyDescent="0.2">
      <c r="A578" s="87" t="s">
        <v>1837</v>
      </c>
      <c r="B578" s="86">
        <v>0</v>
      </c>
      <c r="C578" s="86">
        <v>0</v>
      </c>
      <c r="D578" s="86">
        <v>0</v>
      </c>
      <c r="E578" s="86">
        <v>0</v>
      </c>
      <c r="F578" s="86">
        <v>0</v>
      </c>
      <c r="G578" s="86">
        <v>0</v>
      </c>
      <c r="H578" s="86">
        <v>0</v>
      </c>
      <c r="I578" s="86">
        <v>0</v>
      </c>
      <c r="J578" s="86">
        <v>0</v>
      </c>
      <c r="K578" s="86">
        <v>0</v>
      </c>
      <c r="L578" s="86">
        <v>0</v>
      </c>
      <c r="M578" s="86">
        <v>0</v>
      </c>
      <c r="N578" s="86">
        <v>0</v>
      </c>
      <c r="P578" s="99"/>
    </row>
    <row r="579" spans="1:16" x14ac:dyDescent="0.2">
      <c r="A579" s="87" t="s">
        <v>1838</v>
      </c>
      <c r="B579" s="86">
        <v>0</v>
      </c>
      <c r="C579" s="86">
        <v>0</v>
      </c>
      <c r="D579" s="86">
        <v>0</v>
      </c>
      <c r="E579" s="86">
        <v>0</v>
      </c>
      <c r="F579" s="86">
        <v>0</v>
      </c>
      <c r="G579" s="86">
        <v>0</v>
      </c>
      <c r="H579" s="86">
        <v>0</v>
      </c>
      <c r="I579" s="86">
        <v>0</v>
      </c>
      <c r="J579" s="86">
        <v>0</v>
      </c>
      <c r="K579" s="86">
        <v>0</v>
      </c>
      <c r="L579" s="86">
        <v>0</v>
      </c>
      <c r="M579" s="86">
        <v>0</v>
      </c>
      <c r="N579" s="86">
        <v>0</v>
      </c>
      <c r="P579" s="99"/>
    </row>
    <row r="580" spans="1:16" x14ac:dyDescent="0.2">
      <c r="A580" s="87" t="s">
        <v>1839</v>
      </c>
      <c r="B580" s="86">
        <v>1581463.3</v>
      </c>
      <c r="C580" s="86">
        <v>1581463.3</v>
      </c>
      <c r="D580" s="86">
        <v>1581463.3</v>
      </c>
      <c r="E580" s="86">
        <v>1581463.3</v>
      </c>
      <c r="F580" s="86">
        <v>1581463.3</v>
      </c>
      <c r="G580" s="86">
        <v>1581463.3</v>
      </c>
      <c r="H580" s="86">
        <v>1581463.3</v>
      </c>
      <c r="I580" s="86">
        <v>32679.319999996002</v>
      </c>
      <c r="J580" s="86">
        <v>32914.870000037299</v>
      </c>
      <c r="K580" s="86">
        <v>32914.870000037299</v>
      </c>
      <c r="L580" s="86">
        <v>32914.870000037299</v>
      </c>
      <c r="M580" s="86">
        <v>-2.999999514941E-2</v>
      </c>
      <c r="N580" s="86">
        <v>-2.999999514941E-2</v>
      </c>
      <c r="P580" s="99"/>
    </row>
    <row r="581" spans="1:16" x14ac:dyDescent="0.2">
      <c r="A581" s="87" t="s">
        <v>1840</v>
      </c>
      <c r="B581" s="86">
        <v>21448273.260000098</v>
      </c>
      <c r="C581" s="86">
        <v>21571829.649999999</v>
      </c>
      <c r="D581" s="86">
        <v>20932555.41</v>
      </c>
      <c r="E581" s="86">
        <v>20915150.4099999</v>
      </c>
      <c r="F581" s="86">
        <v>20510027.219999898</v>
      </c>
      <c r="G581" s="86">
        <v>21328846.010000002</v>
      </c>
      <c r="H581" s="86">
        <v>37641272.589999899</v>
      </c>
      <c r="I581" s="86">
        <v>15971912.300000099</v>
      </c>
      <c r="J581" s="86">
        <v>15730832.27</v>
      </c>
      <c r="K581" s="86">
        <v>15606306.51</v>
      </c>
      <c r="L581" s="86">
        <v>24927516.48</v>
      </c>
      <c r="M581" s="86">
        <v>24888382.02</v>
      </c>
      <c r="N581" s="86">
        <v>24908287.289999899</v>
      </c>
      <c r="P581" s="99"/>
    </row>
    <row r="582" spans="1:16" x14ac:dyDescent="0.2">
      <c r="A582" s="87" t="s">
        <v>1841</v>
      </c>
      <c r="B582" s="86">
        <v>0</v>
      </c>
      <c r="C582" s="86">
        <v>0</v>
      </c>
      <c r="D582" s="86">
        <v>0</v>
      </c>
      <c r="E582" s="86">
        <v>0</v>
      </c>
      <c r="F582" s="86">
        <v>0</v>
      </c>
      <c r="G582" s="86">
        <v>0</v>
      </c>
      <c r="H582" s="86">
        <v>0</v>
      </c>
      <c r="I582" s="86">
        <v>0</v>
      </c>
      <c r="J582" s="86">
        <v>0</v>
      </c>
      <c r="K582" s="86">
        <v>0</v>
      </c>
      <c r="L582" s="86">
        <v>0</v>
      </c>
      <c r="M582" s="86">
        <v>0</v>
      </c>
      <c r="N582" s="86">
        <v>0</v>
      </c>
      <c r="P582" s="99"/>
    </row>
    <row r="583" spans="1:16" x14ac:dyDescent="0.2">
      <c r="A583" s="87" t="s">
        <v>1842</v>
      </c>
      <c r="B583" s="86">
        <v>4548914.96</v>
      </c>
      <c r="C583" s="86">
        <v>4447021.16</v>
      </c>
      <c r="D583" s="86">
        <v>4398012.38</v>
      </c>
      <c r="E583" s="86">
        <v>4361754.7</v>
      </c>
      <c r="F583" s="86">
        <v>4324691.04</v>
      </c>
      <c r="G583" s="86">
        <v>4272754.54</v>
      </c>
      <c r="H583" s="86">
        <v>4221093.59</v>
      </c>
      <c r="I583" s="86">
        <v>4169150.2</v>
      </c>
      <c r="J583" s="86">
        <v>4131776.54</v>
      </c>
      <c r="K583" s="86">
        <v>4094809.32</v>
      </c>
      <c r="L583" s="86">
        <v>4044567.46</v>
      </c>
      <c r="M583" s="86">
        <v>3941557.6799999899</v>
      </c>
      <c r="N583" s="86">
        <v>3838851</v>
      </c>
      <c r="P583" s="99"/>
    </row>
    <row r="584" spans="1:16" x14ac:dyDescent="0.2">
      <c r="A584" s="87" t="s">
        <v>1843</v>
      </c>
      <c r="B584" s="86">
        <v>0</v>
      </c>
      <c r="C584" s="86">
        <v>0</v>
      </c>
      <c r="D584" s="86">
        <v>0</v>
      </c>
      <c r="E584" s="86">
        <v>0</v>
      </c>
      <c r="F584" s="86">
        <v>0</v>
      </c>
      <c r="G584" s="86">
        <v>0</v>
      </c>
      <c r="H584" s="86">
        <v>0</v>
      </c>
      <c r="I584" s="86">
        <v>0</v>
      </c>
      <c r="J584" s="86">
        <v>0</v>
      </c>
      <c r="K584" s="86">
        <v>0</v>
      </c>
      <c r="L584" s="86">
        <v>0</v>
      </c>
      <c r="M584" s="86">
        <v>0</v>
      </c>
      <c r="N584" s="86">
        <v>0</v>
      </c>
      <c r="P584" s="99"/>
    </row>
    <row r="585" spans="1:16" x14ac:dyDescent="0.2">
      <c r="A585" s="87" t="s">
        <v>1844</v>
      </c>
      <c r="B585" s="86">
        <v>0</v>
      </c>
      <c r="C585" s="86">
        <v>21728.49</v>
      </c>
      <c r="D585" s="86">
        <v>64707.95</v>
      </c>
      <c r="E585" s="86">
        <v>18699.34</v>
      </c>
      <c r="F585" s="86">
        <v>62208.09</v>
      </c>
      <c r="G585" s="86">
        <v>50604.37</v>
      </c>
      <c r="H585" s="86">
        <v>21430.98</v>
      </c>
      <c r="I585" s="86">
        <v>92924.49</v>
      </c>
      <c r="J585" s="86">
        <v>74097.73</v>
      </c>
      <c r="K585" s="86">
        <v>47002.52</v>
      </c>
      <c r="L585" s="86">
        <v>39753.33</v>
      </c>
      <c r="M585" s="86">
        <v>27618.59</v>
      </c>
      <c r="N585" s="86">
        <v>0</v>
      </c>
      <c r="P585" s="99"/>
    </row>
    <row r="586" spans="1:16" x14ac:dyDescent="0.2">
      <c r="A586" s="87" t="s">
        <v>1845</v>
      </c>
      <c r="B586" s="86">
        <v>36</v>
      </c>
      <c r="C586" s="86">
        <v>36</v>
      </c>
      <c r="D586" s="86">
        <v>36</v>
      </c>
      <c r="E586" s="86">
        <v>36</v>
      </c>
      <c r="F586" s="86">
        <v>36</v>
      </c>
      <c r="G586" s="86">
        <v>36</v>
      </c>
      <c r="H586" s="86">
        <v>36</v>
      </c>
      <c r="I586" s="86">
        <v>36</v>
      </c>
      <c r="J586" s="86">
        <v>36</v>
      </c>
      <c r="K586" s="86">
        <v>36</v>
      </c>
      <c r="L586" s="86">
        <v>36</v>
      </c>
      <c r="M586" s="86">
        <v>36</v>
      </c>
      <c r="N586" s="86">
        <v>36</v>
      </c>
      <c r="P586" s="99"/>
    </row>
    <row r="587" spans="1:16" x14ac:dyDescent="0.2">
      <c r="A587" s="87" t="s">
        <v>1846</v>
      </c>
      <c r="B587" s="86">
        <v>0</v>
      </c>
      <c r="C587" s="86">
        <v>0</v>
      </c>
      <c r="D587" s="86">
        <v>0</v>
      </c>
      <c r="E587" s="86">
        <v>0</v>
      </c>
      <c r="F587" s="86">
        <v>0</v>
      </c>
      <c r="G587" s="86">
        <v>0</v>
      </c>
      <c r="H587" s="86">
        <v>0</v>
      </c>
      <c r="I587" s="86">
        <v>0</v>
      </c>
      <c r="J587" s="86">
        <v>0</v>
      </c>
      <c r="K587" s="86">
        <v>0</v>
      </c>
      <c r="L587" s="86">
        <v>0</v>
      </c>
      <c r="M587" s="86">
        <v>0</v>
      </c>
      <c r="N587" s="86">
        <v>0</v>
      </c>
      <c r="P587" s="99"/>
    </row>
    <row r="588" spans="1:16" x14ac:dyDescent="0.2">
      <c r="A588" s="87" t="s">
        <v>1847</v>
      </c>
      <c r="B588" s="86">
        <v>0</v>
      </c>
      <c r="C588" s="86">
        <v>0</v>
      </c>
      <c r="D588" s="86">
        <v>0</v>
      </c>
      <c r="E588" s="86">
        <v>0</v>
      </c>
      <c r="F588" s="86">
        <v>0</v>
      </c>
      <c r="G588" s="86">
        <v>0</v>
      </c>
      <c r="H588" s="86">
        <v>0</v>
      </c>
      <c r="I588" s="86">
        <v>0</v>
      </c>
      <c r="J588" s="86">
        <v>0</v>
      </c>
      <c r="K588" s="86">
        <v>0</v>
      </c>
      <c r="L588" s="86">
        <v>0</v>
      </c>
      <c r="M588" s="86">
        <v>0</v>
      </c>
      <c r="N588" s="86">
        <v>0</v>
      </c>
      <c r="P588" s="99"/>
    </row>
    <row r="589" spans="1:16" x14ac:dyDescent="0.2">
      <c r="A589" s="87" t="s">
        <v>1848</v>
      </c>
      <c r="B589" s="86">
        <v>14915993.529999999</v>
      </c>
      <c r="C589" s="86">
        <v>14915993.529999999</v>
      </c>
      <c r="D589" s="86">
        <v>14915993.529999999</v>
      </c>
      <c r="E589" s="86">
        <v>14915993.529999999</v>
      </c>
      <c r="F589" s="86">
        <v>14915993.529999999</v>
      </c>
      <c r="G589" s="86">
        <v>14915993.529999999</v>
      </c>
      <c r="H589" s="86">
        <v>14915993.529999999</v>
      </c>
      <c r="I589" s="86">
        <v>14915993.529999999</v>
      </c>
      <c r="J589" s="86">
        <v>14915993.529999999</v>
      </c>
      <c r="K589" s="86">
        <v>14915993.529999999</v>
      </c>
      <c r="L589" s="86">
        <v>14915993.529999999</v>
      </c>
      <c r="M589" s="86">
        <v>14915993.529999999</v>
      </c>
      <c r="N589" s="86">
        <v>11749174.529999999</v>
      </c>
      <c r="P589" s="99"/>
    </row>
    <row r="590" spans="1:16" x14ac:dyDescent="0.2">
      <c r="A590" s="87" t="s">
        <v>1849</v>
      </c>
      <c r="B590" s="86">
        <v>0</v>
      </c>
      <c r="C590" s="86">
        <v>0</v>
      </c>
      <c r="D590" s="86">
        <v>0</v>
      </c>
      <c r="E590" s="86">
        <v>0</v>
      </c>
      <c r="F590" s="86">
        <v>0</v>
      </c>
      <c r="G590" s="86">
        <v>0</v>
      </c>
      <c r="H590" s="86">
        <v>0</v>
      </c>
      <c r="I590" s="86">
        <v>0</v>
      </c>
      <c r="J590" s="86">
        <v>0</v>
      </c>
      <c r="K590" s="86">
        <v>0</v>
      </c>
      <c r="L590" s="86">
        <v>0</v>
      </c>
      <c r="M590" s="86">
        <v>0</v>
      </c>
      <c r="N590" s="86">
        <v>0</v>
      </c>
      <c r="P590" s="99"/>
    </row>
    <row r="591" spans="1:16" x14ac:dyDescent="0.2">
      <c r="A591" s="87" t="s">
        <v>1850</v>
      </c>
      <c r="B591" s="86">
        <v>0</v>
      </c>
      <c r="C591" s="86">
        <v>0</v>
      </c>
      <c r="D591" s="86">
        <v>0</v>
      </c>
      <c r="E591" s="86">
        <v>0</v>
      </c>
      <c r="F591" s="86">
        <v>0</v>
      </c>
      <c r="G591" s="86">
        <v>0</v>
      </c>
      <c r="H591" s="86">
        <v>0</v>
      </c>
      <c r="I591" s="86">
        <v>0</v>
      </c>
      <c r="J591" s="86">
        <v>0</v>
      </c>
      <c r="K591" s="86">
        <v>0</v>
      </c>
      <c r="L591" s="86">
        <v>0</v>
      </c>
      <c r="M591" s="86">
        <v>0</v>
      </c>
      <c r="N591" s="86">
        <v>0</v>
      </c>
      <c r="P591" s="99"/>
    </row>
    <row r="592" spans="1:16" x14ac:dyDescent="0.2">
      <c r="A592" s="87" t="s">
        <v>1851</v>
      </c>
      <c r="B592" s="86">
        <v>-306</v>
      </c>
      <c r="C592" s="86">
        <v>-306</v>
      </c>
      <c r="D592" s="86">
        <v>0</v>
      </c>
      <c r="E592" s="86">
        <v>0</v>
      </c>
      <c r="F592" s="86">
        <v>0</v>
      </c>
      <c r="G592" s="86">
        <v>0</v>
      </c>
      <c r="H592" s="86">
        <v>0</v>
      </c>
      <c r="I592" s="86">
        <v>0</v>
      </c>
      <c r="J592" s="86">
        <v>0</v>
      </c>
      <c r="K592" s="86">
        <v>0</v>
      </c>
      <c r="L592" s="86">
        <v>0</v>
      </c>
      <c r="M592" s="86">
        <v>0</v>
      </c>
      <c r="N592" s="86">
        <v>0</v>
      </c>
      <c r="P592" s="99"/>
    </row>
    <row r="593" spans="1:16" x14ac:dyDescent="0.2">
      <c r="A593" s="87" t="s">
        <v>1852</v>
      </c>
      <c r="B593" s="86">
        <v>0</v>
      </c>
      <c r="C593" s="86">
        <v>0</v>
      </c>
      <c r="D593" s="86">
        <v>0</v>
      </c>
      <c r="E593" s="86">
        <v>0</v>
      </c>
      <c r="F593" s="86">
        <v>0</v>
      </c>
      <c r="G593" s="86">
        <v>0</v>
      </c>
      <c r="H593" s="86">
        <v>0</v>
      </c>
      <c r="I593" s="86">
        <v>0</v>
      </c>
      <c r="J593" s="86">
        <v>0</v>
      </c>
      <c r="K593" s="86">
        <v>0</v>
      </c>
      <c r="L593" s="86">
        <v>0</v>
      </c>
      <c r="M593" s="86">
        <v>0</v>
      </c>
      <c r="N593" s="86">
        <v>0</v>
      </c>
      <c r="P593" s="99"/>
    </row>
    <row r="594" spans="1:16" x14ac:dyDescent="0.2">
      <c r="A594" s="87" t="s">
        <v>1853</v>
      </c>
      <c r="B594" s="86">
        <v>-5520207.9400000004</v>
      </c>
      <c r="C594" s="86">
        <v>-4852550.75</v>
      </c>
      <c r="D594" s="86">
        <v>-4201146.46</v>
      </c>
      <c r="E594" s="86">
        <v>-2077083.64</v>
      </c>
      <c r="F594" s="86">
        <v>111077.63</v>
      </c>
      <c r="G594" s="86">
        <v>918549.67</v>
      </c>
      <c r="H594" s="86">
        <v>-3230451.83</v>
      </c>
      <c r="I594" s="86">
        <v>-7362039.5</v>
      </c>
      <c r="J594" s="86">
        <v>-11447184.34</v>
      </c>
      <c r="K594" s="86">
        <v>-10474269.130000001</v>
      </c>
      <c r="L594" s="86">
        <v>-8247309.5999999996</v>
      </c>
      <c r="M594" s="86">
        <v>-6064792.9699999997</v>
      </c>
      <c r="N594" s="86">
        <v>-5413478.6699999999</v>
      </c>
      <c r="P594" s="99"/>
    </row>
    <row r="595" spans="1:16" x14ac:dyDescent="0.2">
      <c r="A595" s="87" t="s">
        <v>1854</v>
      </c>
      <c r="B595" s="86">
        <v>0</v>
      </c>
      <c r="C595" s="86">
        <v>0</v>
      </c>
      <c r="D595" s="86">
        <v>0</v>
      </c>
      <c r="E595" s="86">
        <v>0</v>
      </c>
      <c r="F595" s="86">
        <v>0</v>
      </c>
      <c r="G595" s="86">
        <v>0</v>
      </c>
      <c r="H595" s="86">
        <v>0</v>
      </c>
      <c r="I595" s="86">
        <v>0</v>
      </c>
      <c r="J595" s="86">
        <v>0</v>
      </c>
      <c r="K595" s="86">
        <v>0</v>
      </c>
      <c r="L595" s="86">
        <v>0</v>
      </c>
      <c r="M595" s="86">
        <v>0</v>
      </c>
      <c r="N595" s="86">
        <v>0</v>
      </c>
      <c r="P595" s="99"/>
    </row>
    <row r="596" spans="1:16" x14ac:dyDescent="0.2">
      <c r="A596" s="87" t="s">
        <v>1855</v>
      </c>
      <c r="B596" s="86">
        <v>1514476.27</v>
      </c>
      <c r="C596" s="86">
        <v>1513728</v>
      </c>
      <c r="D596" s="86">
        <v>1513728</v>
      </c>
      <c r="E596" s="86">
        <v>1513728</v>
      </c>
      <c r="F596" s="86">
        <v>860936</v>
      </c>
      <c r="G596" s="86">
        <v>860936</v>
      </c>
      <c r="H596" s="86">
        <v>0</v>
      </c>
      <c r="I596" s="86">
        <v>0</v>
      </c>
      <c r="J596" s="86">
        <v>0</v>
      </c>
      <c r="K596" s="86">
        <v>0</v>
      </c>
      <c r="L596" s="86">
        <v>940</v>
      </c>
      <c r="M596" s="86">
        <v>940</v>
      </c>
      <c r="N596" s="86">
        <v>940</v>
      </c>
      <c r="P596" s="99"/>
    </row>
    <row r="597" spans="1:16" x14ac:dyDescent="0.2">
      <c r="A597" s="88" t="s">
        <v>1856</v>
      </c>
      <c r="B597" s="89">
        <v>177598655.99000001</v>
      </c>
      <c r="C597" s="89">
        <v>176193030.91999999</v>
      </c>
      <c r="D597" s="89">
        <v>177542850.71000001</v>
      </c>
      <c r="E597" s="89">
        <v>181045854.56</v>
      </c>
      <c r="F597" s="89">
        <v>184162610.19999999</v>
      </c>
      <c r="G597" s="89">
        <v>189898687</v>
      </c>
      <c r="H597" s="89">
        <v>201975139.28999999</v>
      </c>
      <c r="I597" s="89">
        <v>178204011.43000001</v>
      </c>
      <c r="J597" s="89">
        <v>180161820.40000001</v>
      </c>
      <c r="K597" s="89">
        <v>186594914.18000001</v>
      </c>
      <c r="L597" s="89">
        <v>203474424.5</v>
      </c>
      <c r="M597" s="89">
        <v>208969424.33000001</v>
      </c>
      <c r="N597" s="89">
        <v>209439388.96000001</v>
      </c>
      <c r="O597" s="98">
        <f t="shared" ref="O597" si="47">AVERAGE(B597:N597)</f>
        <v>188866216.34384617</v>
      </c>
      <c r="P597" s="99" t="str">
        <f>MID($A597,10,3)</f>
        <v>186</v>
      </c>
    </row>
    <row r="598" spans="1:16" x14ac:dyDescent="0.2">
      <c r="A598" s="87" t="s">
        <v>1857</v>
      </c>
      <c r="P598" s="99"/>
    </row>
    <row r="599" spans="1:16" x14ac:dyDescent="0.2">
      <c r="A599" s="85" t="s">
        <v>1858</v>
      </c>
      <c r="P599" s="99"/>
    </row>
    <row r="600" spans="1:16" x14ac:dyDescent="0.2">
      <c r="A600" s="87" t="s">
        <v>1859</v>
      </c>
      <c r="B600" s="86">
        <v>7124278.1699999999</v>
      </c>
      <c r="C600" s="86">
        <v>7025193.0899999999</v>
      </c>
      <c r="D600" s="86">
        <v>6926108.0099999998</v>
      </c>
      <c r="E600" s="86">
        <v>6827022.9299999997</v>
      </c>
      <c r="F600" s="86">
        <v>6727937.8499999996</v>
      </c>
      <c r="G600" s="86">
        <v>6628852.7699999996</v>
      </c>
      <c r="H600" s="86">
        <v>6529767.6900000004</v>
      </c>
      <c r="I600" s="86">
        <v>6430682.6100000003</v>
      </c>
      <c r="J600" s="86">
        <v>6331597.5300000003</v>
      </c>
      <c r="K600" s="86">
        <v>6232512.4500000002</v>
      </c>
      <c r="L600" s="86">
        <v>6133427.3700000001</v>
      </c>
      <c r="M600" s="86">
        <v>6034342.29</v>
      </c>
      <c r="N600" s="86">
        <v>5935257.21</v>
      </c>
      <c r="P600" s="99"/>
    </row>
    <row r="601" spans="1:16" x14ac:dyDescent="0.2">
      <c r="A601" s="88" t="s">
        <v>1860</v>
      </c>
      <c r="B601" s="89">
        <v>7124278.1699999999</v>
      </c>
      <c r="C601" s="89">
        <v>7025193.0899999999</v>
      </c>
      <c r="D601" s="89">
        <v>6926108.0099999998</v>
      </c>
      <c r="E601" s="89">
        <v>6827022.9299999997</v>
      </c>
      <c r="F601" s="89">
        <v>6727937.8499999996</v>
      </c>
      <c r="G601" s="89">
        <v>6628852.7699999996</v>
      </c>
      <c r="H601" s="89">
        <v>6529767.6900000004</v>
      </c>
      <c r="I601" s="89">
        <v>6430682.6100000003</v>
      </c>
      <c r="J601" s="89">
        <v>6331597.5300000003</v>
      </c>
      <c r="K601" s="89">
        <v>6232512.4500000002</v>
      </c>
      <c r="L601" s="89">
        <v>6133427.3700000001</v>
      </c>
      <c r="M601" s="89">
        <v>6034342.29</v>
      </c>
      <c r="N601" s="89">
        <v>5935257.21</v>
      </c>
      <c r="O601" s="98">
        <f t="shared" ref="O601" si="48">AVERAGE(B601:N601)</f>
        <v>6529767.6899999995</v>
      </c>
      <c r="P601" s="99" t="str">
        <f>MID($A601,10,3)</f>
        <v>189</v>
      </c>
    </row>
    <row r="602" spans="1:16" x14ac:dyDescent="0.2">
      <c r="A602" s="87" t="s">
        <v>1861</v>
      </c>
      <c r="P602" s="99"/>
    </row>
    <row r="603" spans="1:16" x14ac:dyDescent="0.2">
      <c r="A603" s="87" t="s">
        <v>1862</v>
      </c>
      <c r="P603" s="99"/>
    </row>
    <row r="604" spans="1:16" x14ac:dyDescent="0.2">
      <c r="A604" s="85" t="s">
        <v>1863</v>
      </c>
      <c r="P604" s="99"/>
    </row>
    <row r="605" spans="1:16" x14ac:dyDescent="0.2">
      <c r="A605" s="87" t="s">
        <v>1864</v>
      </c>
      <c r="B605" s="86">
        <v>626899588.06999898</v>
      </c>
      <c r="C605" s="86">
        <v>632537006.82999897</v>
      </c>
      <c r="D605" s="86">
        <v>632537006.82999897</v>
      </c>
      <c r="E605" s="86">
        <v>697389126.66999996</v>
      </c>
      <c r="F605" s="86">
        <v>697389126.66999996</v>
      </c>
      <c r="G605" s="86">
        <v>697389126.66999996</v>
      </c>
      <c r="H605" s="86">
        <v>701467829.01999998</v>
      </c>
      <c r="I605" s="86">
        <v>701467829.01999998</v>
      </c>
      <c r="J605" s="86">
        <v>701467829.01999998</v>
      </c>
      <c r="K605" s="86">
        <v>699584977.98000002</v>
      </c>
      <c r="L605" s="86">
        <v>699584977.98000002</v>
      </c>
      <c r="M605" s="86">
        <v>701769408.05999994</v>
      </c>
      <c r="N605" s="86">
        <v>722971869</v>
      </c>
      <c r="P605" s="99"/>
    </row>
    <row r="606" spans="1:16" x14ac:dyDescent="0.2">
      <c r="A606" s="87" t="s">
        <v>1865</v>
      </c>
      <c r="B606" s="86">
        <v>129787320.02</v>
      </c>
      <c r="C606" s="86">
        <v>131349718.78</v>
      </c>
      <c r="D606" s="86">
        <v>131349718.78</v>
      </c>
      <c r="E606" s="86">
        <v>132094040.959999</v>
      </c>
      <c r="F606" s="86">
        <v>132094040.959999</v>
      </c>
      <c r="G606" s="86">
        <v>132094040.959999</v>
      </c>
      <c r="H606" s="86">
        <v>133464206.83</v>
      </c>
      <c r="I606" s="86">
        <v>133464206.83</v>
      </c>
      <c r="J606" s="86">
        <v>133464206.83</v>
      </c>
      <c r="K606" s="86">
        <v>131720204.55</v>
      </c>
      <c r="L606" s="86">
        <v>131720204.55</v>
      </c>
      <c r="M606" s="86">
        <v>132638873.56999999</v>
      </c>
      <c r="N606" s="86">
        <v>130335033.70999999</v>
      </c>
      <c r="P606" s="99"/>
    </row>
    <row r="607" spans="1:16" x14ac:dyDescent="0.2">
      <c r="A607" s="87" t="s">
        <v>1866</v>
      </c>
      <c r="B607" s="86">
        <v>0</v>
      </c>
      <c r="C607" s="86">
        <v>0</v>
      </c>
      <c r="D607" s="86">
        <v>0</v>
      </c>
      <c r="E607" s="86">
        <v>0</v>
      </c>
      <c r="F607" s="86">
        <v>0</v>
      </c>
      <c r="G607" s="86">
        <v>0</v>
      </c>
      <c r="H607" s="86">
        <v>0</v>
      </c>
      <c r="I607" s="86">
        <v>0</v>
      </c>
      <c r="J607" s="86">
        <v>0</v>
      </c>
      <c r="K607" s="86">
        <v>0</v>
      </c>
      <c r="L607" s="86">
        <v>0</v>
      </c>
      <c r="M607" s="86">
        <v>0</v>
      </c>
      <c r="N607" s="86">
        <v>0</v>
      </c>
      <c r="P607" s="99"/>
    </row>
    <row r="608" spans="1:16" x14ac:dyDescent="0.2">
      <c r="A608" s="87" t="s">
        <v>1867</v>
      </c>
      <c r="B608" s="86">
        <v>0</v>
      </c>
      <c r="C608" s="86">
        <v>0</v>
      </c>
      <c r="D608" s="86">
        <v>0</v>
      </c>
      <c r="E608" s="86">
        <v>0</v>
      </c>
      <c r="F608" s="86">
        <v>0</v>
      </c>
      <c r="G608" s="86">
        <v>0</v>
      </c>
      <c r="H608" s="86">
        <v>0</v>
      </c>
      <c r="I608" s="86">
        <v>0</v>
      </c>
      <c r="J608" s="86">
        <v>0</v>
      </c>
      <c r="K608" s="86">
        <v>0</v>
      </c>
      <c r="L608" s="86">
        <v>0</v>
      </c>
      <c r="M608" s="86">
        <v>0</v>
      </c>
      <c r="N608" s="86">
        <v>0</v>
      </c>
      <c r="P608" s="99"/>
    </row>
    <row r="609" spans="1:16" x14ac:dyDescent="0.2">
      <c r="A609" s="87" t="s">
        <v>1868</v>
      </c>
      <c r="B609" s="86">
        <v>0</v>
      </c>
      <c r="C609" s="86">
        <v>0</v>
      </c>
      <c r="D609" s="86">
        <v>0</v>
      </c>
      <c r="E609" s="86">
        <v>0</v>
      </c>
      <c r="F609" s="86">
        <v>0</v>
      </c>
      <c r="G609" s="86">
        <v>0</v>
      </c>
      <c r="H609" s="86">
        <v>0</v>
      </c>
      <c r="I609" s="86">
        <v>0</v>
      </c>
      <c r="J609" s="86">
        <v>0</v>
      </c>
      <c r="K609" s="86">
        <v>0</v>
      </c>
      <c r="L609" s="86">
        <v>0</v>
      </c>
      <c r="M609" s="86">
        <v>0</v>
      </c>
      <c r="N609" s="86">
        <v>0</v>
      </c>
      <c r="P609" s="99"/>
    </row>
    <row r="610" spans="1:16" x14ac:dyDescent="0.2">
      <c r="A610" s="87" t="s">
        <v>1869</v>
      </c>
      <c r="B610" s="86">
        <v>-3289407.33</v>
      </c>
      <c r="C610" s="86">
        <v>-3289407.33</v>
      </c>
      <c r="D610" s="86">
        <v>-3289407.33</v>
      </c>
      <c r="E610" s="86">
        <v>-3289407.33</v>
      </c>
      <c r="F610" s="86">
        <v>-3289407.33</v>
      </c>
      <c r="G610" s="86">
        <v>-3289407.33</v>
      </c>
      <c r="H610" s="86">
        <v>-3289407.33</v>
      </c>
      <c r="I610" s="86">
        <v>-3289407.33</v>
      </c>
      <c r="J610" s="86">
        <v>-3289407.33</v>
      </c>
      <c r="K610" s="86">
        <v>-3844313.55</v>
      </c>
      <c r="L610" s="86">
        <v>-3844313.55</v>
      </c>
      <c r="M610" s="86">
        <v>-3844313.55</v>
      </c>
      <c r="N610" s="86">
        <v>-3844313.55</v>
      </c>
      <c r="P610" s="99"/>
    </row>
    <row r="611" spans="1:16" x14ac:dyDescent="0.2">
      <c r="A611" s="87" t="s">
        <v>1870</v>
      </c>
      <c r="B611" s="86">
        <v>622026.42000000004</v>
      </c>
      <c r="C611" s="86">
        <v>622026.42000000004</v>
      </c>
      <c r="D611" s="86">
        <v>622026.42000000004</v>
      </c>
      <c r="E611" s="86">
        <v>807431.71</v>
      </c>
      <c r="F611" s="86">
        <v>807431.71</v>
      </c>
      <c r="G611" s="86">
        <v>807431.71</v>
      </c>
      <c r="H611" s="86">
        <v>-1050341.6599999999</v>
      </c>
      <c r="I611" s="86">
        <v>-1050341.6599999999</v>
      </c>
      <c r="J611" s="86">
        <v>-1050341.6599999999</v>
      </c>
      <c r="K611" s="86">
        <v>-1028682.82</v>
      </c>
      <c r="L611" s="86">
        <v>-1028682.82</v>
      </c>
      <c r="M611" s="86">
        <v>-1003060.75</v>
      </c>
      <c r="N611" s="86">
        <v>-947083.56</v>
      </c>
      <c r="P611" s="99"/>
    </row>
    <row r="612" spans="1:16" x14ac:dyDescent="0.2">
      <c r="A612" s="87" t="s">
        <v>1871</v>
      </c>
      <c r="B612" s="86">
        <v>134366.04</v>
      </c>
      <c r="C612" s="86">
        <v>134366.04</v>
      </c>
      <c r="D612" s="86">
        <v>134366.04</v>
      </c>
      <c r="E612" s="86">
        <v>185750.73</v>
      </c>
      <c r="F612" s="86">
        <v>185750.73</v>
      </c>
      <c r="G612" s="86">
        <v>185750.73</v>
      </c>
      <c r="H612" s="86">
        <v>-291099.98</v>
      </c>
      <c r="I612" s="86">
        <v>-291099.98</v>
      </c>
      <c r="J612" s="86">
        <v>-291099.98</v>
      </c>
      <c r="K612" s="86">
        <v>-285097.28000000003</v>
      </c>
      <c r="L612" s="86">
        <v>-285097.28000000003</v>
      </c>
      <c r="M612" s="86">
        <v>-277996.17</v>
      </c>
      <c r="N612" s="86">
        <v>-262482.21000000002</v>
      </c>
      <c r="P612" s="99"/>
    </row>
    <row r="613" spans="1:16" x14ac:dyDescent="0.2">
      <c r="A613" s="87" t="s">
        <v>1872</v>
      </c>
      <c r="B613" s="86">
        <v>62525688.009999998</v>
      </c>
      <c r="C613" s="86">
        <v>62525688.009999998</v>
      </c>
      <c r="D613" s="86">
        <v>62525688.009999998</v>
      </c>
      <c r="E613" s="86">
        <v>46739378.009999998</v>
      </c>
      <c r="F613" s="86">
        <v>46739378.009999998</v>
      </c>
      <c r="G613" s="86">
        <v>46739378.009999998</v>
      </c>
      <c r="H613" s="86">
        <v>30953069.010000002</v>
      </c>
      <c r="I613" s="86">
        <v>30953069.010000002</v>
      </c>
      <c r="J613" s="86">
        <v>30953069.010000002</v>
      </c>
      <c r="K613" s="86">
        <v>15631421.01</v>
      </c>
      <c r="L613" s="86">
        <v>15631421.01</v>
      </c>
      <c r="M613" s="86">
        <v>15631421.01</v>
      </c>
      <c r="N613" s="86">
        <v>-0.99</v>
      </c>
      <c r="P613" s="99"/>
    </row>
    <row r="614" spans="1:16" x14ac:dyDescent="0.2">
      <c r="A614" s="87" t="s">
        <v>1873</v>
      </c>
      <c r="B614" s="86">
        <v>60730887.810000002</v>
      </c>
      <c r="C614" s="86">
        <v>60730887.810000002</v>
      </c>
      <c r="D614" s="86">
        <v>60730887.810000002</v>
      </c>
      <c r="E614" s="86">
        <v>60730887.810000002</v>
      </c>
      <c r="F614" s="86">
        <v>60730887.810000002</v>
      </c>
      <c r="G614" s="86">
        <v>60730887.810000002</v>
      </c>
      <c r="H614" s="86">
        <v>60730887.810000002</v>
      </c>
      <c r="I614" s="86">
        <v>60730887.810000002</v>
      </c>
      <c r="J614" s="86">
        <v>60730887.810000002</v>
      </c>
      <c r="K614" s="86">
        <v>58619489.729999997</v>
      </c>
      <c r="L614" s="86">
        <v>58619489.729999997</v>
      </c>
      <c r="M614" s="86">
        <v>64212853.960000001</v>
      </c>
      <c r="N614" s="86">
        <v>54017701.219999999</v>
      </c>
      <c r="P614" s="99"/>
    </row>
    <row r="615" spans="1:16" x14ac:dyDescent="0.2">
      <c r="A615" s="87" t="s">
        <v>1874</v>
      </c>
      <c r="B615" s="86">
        <v>0</v>
      </c>
      <c r="C615" s="86">
        <v>0</v>
      </c>
      <c r="D615" s="86">
        <v>0</v>
      </c>
      <c r="E615" s="86">
        <v>0</v>
      </c>
      <c r="F615" s="86">
        <v>0</v>
      </c>
      <c r="G615" s="86">
        <v>0</v>
      </c>
      <c r="H615" s="86">
        <v>0</v>
      </c>
      <c r="I615" s="86">
        <v>0</v>
      </c>
      <c r="J615" s="86">
        <v>0</v>
      </c>
      <c r="K615" s="86">
        <v>0</v>
      </c>
      <c r="L615" s="86">
        <v>0</v>
      </c>
      <c r="M615" s="86">
        <v>0</v>
      </c>
      <c r="N615" s="86">
        <v>0</v>
      </c>
      <c r="P615" s="99"/>
    </row>
    <row r="616" spans="1:16" x14ac:dyDescent="0.2">
      <c r="A616" s="87" t="s">
        <v>1875</v>
      </c>
      <c r="B616" s="86">
        <v>0</v>
      </c>
      <c r="C616" s="86">
        <v>0</v>
      </c>
      <c r="D616" s="86">
        <v>0</v>
      </c>
      <c r="E616" s="86">
        <v>0</v>
      </c>
      <c r="F616" s="86">
        <v>0</v>
      </c>
      <c r="G616" s="86">
        <v>0</v>
      </c>
      <c r="H616" s="86">
        <v>0</v>
      </c>
      <c r="I616" s="86">
        <v>0</v>
      </c>
      <c r="J616" s="86">
        <v>0</v>
      </c>
      <c r="K616" s="86">
        <v>0</v>
      </c>
      <c r="L616" s="86">
        <v>0</v>
      </c>
      <c r="M616" s="86">
        <v>0</v>
      </c>
      <c r="N616" s="86">
        <v>0</v>
      </c>
      <c r="P616" s="99"/>
    </row>
    <row r="617" spans="1:16" x14ac:dyDescent="0.2">
      <c r="A617" s="88" t="s">
        <v>1876</v>
      </c>
      <c r="B617" s="89">
        <v>877410469.03999996</v>
      </c>
      <c r="C617" s="89">
        <v>884610286.55999994</v>
      </c>
      <c r="D617" s="89">
        <v>884610286.55999994</v>
      </c>
      <c r="E617" s="89">
        <v>934657208.55999994</v>
      </c>
      <c r="F617" s="89">
        <v>934657208.55999994</v>
      </c>
      <c r="G617" s="89">
        <v>934657208.55999994</v>
      </c>
      <c r="H617" s="89">
        <v>921985143.70000005</v>
      </c>
      <c r="I617" s="89">
        <v>921985143.70000005</v>
      </c>
      <c r="J617" s="89">
        <v>921985143.70000005</v>
      </c>
      <c r="K617" s="89">
        <v>900397999.62</v>
      </c>
      <c r="L617" s="89">
        <v>900397999.62</v>
      </c>
      <c r="M617" s="89">
        <v>909127186.13</v>
      </c>
      <c r="N617" s="89">
        <v>902270723.62</v>
      </c>
      <c r="O617" s="98">
        <f t="shared" ref="O617" si="49">AVERAGE(B617:N617)</f>
        <v>909904000.61000001</v>
      </c>
      <c r="P617" s="99" t="str">
        <f>MID($A617,10,3)</f>
        <v>190</v>
      </c>
    </row>
    <row r="618" spans="1:16" x14ac:dyDescent="0.2">
      <c r="A618" s="87" t="s">
        <v>1877</v>
      </c>
      <c r="P618" s="99"/>
    </row>
    <row r="619" spans="1:16" x14ac:dyDescent="0.2">
      <c r="A619" s="91" t="s">
        <v>1878</v>
      </c>
      <c r="B619" s="92">
        <v>21150517559.290001</v>
      </c>
      <c r="C619" s="92">
        <v>21239145862.060001</v>
      </c>
      <c r="D619" s="92">
        <v>21267936825.310001</v>
      </c>
      <c r="E619" s="92">
        <v>21448358327.509998</v>
      </c>
      <c r="F619" s="92">
        <v>21588342585.73</v>
      </c>
      <c r="G619" s="92">
        <v>21838747842.700001</v>
      </c>
      <c r="H619" s="92">
        <v>21993795899.689999</v>
      </c>
      <c r="I619" s="92">
        <v>22138149375.98</v>
      </c>
      <c r="J619" s="92">
        <v>22228382451.740002</v>
      </c>
      <c r="K619" s="92">
        <v>22341608924.98</v>
      </c>
      <c r="L619" s="92">
        <v>22554661467.169899</v>
      </c>
      <c r="M619" s="92">
        <v>22829903048.199902</v>
      </c>
      <c r="N619" s="92">
        <v>23115398705.659901</v>
      </c>
      <c r="P619" s="99"/>
    </row>
    <row r="620" spans="1:16" x14ac:dyDescent="0.2">
      <c r="A620" s="87" t="s">
        <v>1879</v>
      </c>
      <c r="P620" s="99"/>
    </row>
    <row r="621" spans="1:16" x14ac:dyDescent="0.2">
      <c r="A621" s="87" t="s">
        <v>1880</v>
      </c>
      <c r="P621" s="99"/>
    </row>
    <row r="622" spans="1:16" x14ac:dyDescent="0.2">
      <c r="A622" s="85" t="s">
        <v>1881</v>
      </c>
      <c r="P622" s="99"/>
    </row>
    <row r="623" spans="1:16" x14ac:dyDescent="0.2">
      <c r="A623" s="87" t="s">
        <v>777</v>
      </c>
      <c r="P623" s="99"/>
    </row>
    <row r="624" spans="1:16" x14ac:dyDescent="0.2">
      <c r="A624" s="85" t="s">
        <v>1882</v>
      </c>
      <c r="P624" s="99"/>
    </row>
    <row r="625" spans="1:16" x14ac:dyDescent="0.2">
      <c r="A625" s="87" t="s">
        <v>1883</v>
      </c>
      <c r="B625" s="86">
        <v>0</v>
      </c>
      <c r="C625" s="86">
        <v>0</v>
      </c>
      <c r="D625" s="86">
        <v>0</v>
      </c>
      <c r="E625" s="86">
        <v>0</v>
      </c>
      <c r="F625" s="86">
        <v>0</v>
      </c>
      <c r="G625" s="86">
        <v>0</v>
      </c>
      <c r="H625" s="86">
        <v>0</v>
      </c>
      <c r="I625" s="86">
        <v>0</v>
      </c>
      <c r="J625" s="86">
        <v>0</v>
      </c>
      <c r="K625" s="86">
        <v>0</v>
      </c>
      <c r="L625" s="86">
        <v>0</v>
      </c>
      <c r="M625" s="86">
        <v>0</v>
      </c>
      <c r="N625" s="86">
        <v>0</v>
      </c>
      <c r="P625" s="99"/>
    </row>
    <row r="626" spans="1:16" x14ac:dyDescent="0.2">
      <c r="A626" s="88" t="s">
        <v>1884</v>
      </c>
      <c r="B626" s="89">
        <v>0</v>
      </c>
      <c r="C626" s="89">
        <v>0</v>
      </c>
      <c r="D626" s="89">
        <v>0</v>
      </c>
      <c r="E626" s="89">
        <v>0</v>
      </c>
      <c r="F626" s="89">
        <v>0</v>
      </c>
      <c r="G626" s="89">
        <v>0</v>
      </c>
      <c r="H626" s="89">
        <v>0</v>
      </c>
      <c r="I626" s="89">
        <v>0</v>
      </c>
      <c r="J626" s="89">
        <v>0</v>
      </c>
      <c r="K626" s="89">
        <v>0</v>
      </c>
      <c r="L626" s="89">
        <v>0</v>
      </c>
      <c r="M626" s="89">
        <v>0</v>
      </c>
      <c r="N626" s="89">
        <v>0</v>
      </c>
      <c r="O626" s="97">
        <f t="shared" ref="O626" si="50">AVERAGE(B626:N626)</f>
        <v>0</v>
      </c>
      <c r="P626" s="99" t="str">
        <f>MID($A626,10,3)</f>
        <v>201</v>
      </c>
    </row>
    <row r="627" spans="1:16" x14ac:dyDescent="0.2">
      <c r="A627" s="87" t="s">
        <v>1885</v>
      </c>
      <c r="P627" s="99"/>
    </row>
    <row r="628" spans="1:16" x14ac:dyDescent="0.2">
      <c r="A628" s="85" t="s">
        <v>1886</v>
      </c>
      <c r="P628" s="99"/>
    </row>
    <row r="629" spans="1:16" x14ac:dyDescent="0.2">
      <c r="A629" s="87" t="s">
        <v>1887</v>
      </c>
      <c r="B629" s="86">
        <v>0</v>
      </c>
      <c r="C629" s="86">
        <v>0</v>
      </c>
      <c r="D629" s="86">
        <v>0</v>
      </c>
      <c r="E629" s="86">
        <v>0</v>
      </c>
      <c r="F629" s="86">
        <v>0</v>
      </c>
      <c r="G629" s="86">
        <v>0</v>
      </c>
      <c r="H629" s="86">
        <v>0</v>
      </c>
      <c r="I629" s="86">
        <v>0</v>
      </c>
      <c r="J629" s="86">
        <v>0</v>
      </c>
      <c r="K629" s="86">
        <v>0</v>
      </c>
      <c r="L629" s="86">
        <v>0</v>
      </c>
      <c r="M629" s="86">
        <v>0</v>
      </c>
      <c r="N629" s="86">
        <v>0</v>
      </c>
      <c r="P629" s="99"/>
    </row>
    <row r="630" spans="1:16" x14ac:dyDescent="0.2">
      <c r="A630" s="88" t="s">
        <v>1888</v>
      </c>
      <c r="B630" s="89">
        <v>0</v>
      </c>
      <c r="C630" s="89">
        <v>0</v>
      </c>
      <c r="D630" s="89">
        <v>0</v>
      </c>
      <c r="E630" s="89">
        <v>0</v>
      </c>
      <c r="F630" s="89">
        <v>0</v>
      </c>
      <c r="G630" s="89">
        <v>0</v>
      </c>
      <c r="H630" s="89">
        <v>0</v>
      </c>
      <c r="I630" s="89">
        <v>0</v>
      </c>
      <c r="J630" s="89">
        <v>0</v>
      </c>
      <c r="K630" s="89">
        <v>0</v>
      </c>
      <c r="L630" s="89">
        <v>0</v>
      </c>
      <c r="M630" s="89">
        <v>0</v>
      </c>
      <c r="N630" s="89">
        <v>0</v>
      </c>
      <c r="O630" s="97">
        <f t="shared" ref="O630" si="51">AVERAGE(B630:N630)</f>
        <v>0</v>
      </c>
      <c r="P630" s="99" t="str">
        <f>MID($A630,10,3)</f>
        <v>204</v>
      </c>
    </row>
    <row r="631" spans="1:16" x14ac:dyDescent="0.2">
      <c r="A631" s="85" t="s">
        <v>1889</v>
      </c>
      <c r="P631" s="99"/>
    </row>
    <row r="632" spans="1:16" x14ac:dyDescent="0.2">
      <c r="A632" s="85" t="s">
        <v>1890</v>
      </c>
      <c r="P632" s="99"/>
    </row>
    <row r="633" spans="1:16" x14ac:dyDescent="0.2">
      <c r="A633" s="87" t="s">
        <v>1891</v>
      </c>
      <c r="B633" s="86">
        <v>0</v>
      </c>
      <c r="C633" s="86">
        <v>0</v>
      </c>
      <c r="D633" s="86">
        <v>0</v>
      </c>
      <c r="E633" s="86">
        <v>0</v>
      </c>
      <c r="F633" s="86">
        <v>0</v>
      </c>
      <c r="G633" s="86">
        <v>0</v>
      </c>
      <c r="H633" s="86">
        <v>0</v>
      </c>
      <c r="I633" s="86">
        <v>0</v>
      </c>
      <c r="J633" s="86">
        <v>0</v>
      </c>
      <c r="K633" s="86">
        <v>0</v>
      </c>
      <c r="L633" s="86">
        <v>0</v>
      </c>
      <c r="M633" s="86">
        <v>0</v>
      </c>
      <c r="N633" s="86">
        <v>0</v>
      </c>
      <c r="P633" s="99"/>
    </row>
    <row r="634" spans="1:16" x14ac:dyDescent="0.2">
      <c r="A634" s="87" t="s">
        <v>1892</v>
      </c>
      <c r="B634" s="86">
        <v>0</v>
      </c>
      <c r="C634" s="86">
        <v>0</v>
      </c>
      <c r="D634" s="86">
        <v>0</v>
      </c>
      <c r="E634" s="86">
        <v>0</v>
      </c>
      <c r="F634" s="86">
        <v>0</v>
      </c>
      <c r="G634" s="86">
        <v>0</v>
      </c>
      <c r="H634" s="86">
        <v>0</v>
      </c>
      <c r="I634" s="86">
        <v>0</v>
      </c>
      <c r="J634" s="86">
        <v>0</v>
      </c>
      <c r="K634" s="86">
        <v>0</v>
      </c>
      <c r="L634" s="86">
        <v>0</v>
      </c>
      <c r="M634" s="86">
        <v>0</v>
      </c>
      <c r="N634" s="86">
        <v>0</v>
      </c>
      <c r="P634" s="99"/>
    </row>
    <row r="635" spans="1:16" x14ac:dyDescent="0.2">
      <c r="A635" s="88" t="s">
        <v>1893</v>
      </c>
      <c r="B635" s="89">
        <v>0</v>
      </c>
      <c r="C635" s="89">
        <v>0</v>
      </c>
      <c r="D635" s="89">
        <v>0</v>
      </c>
      <c r="E635" s="89">
        <v>0</v>
      </c>
      <c r="F635" s="89">
        <v>0</v>
      </c>
      <c r="G635" s="89">
        <v>0</v>
      </c>
      <c r="H635" s="89">
        <v>0</v>
      </c>
      <c r="I635" s="89">
        <v>0</v>
      </c>
      <c r="J635" s="89">
        <v>0</v>
      </c>
      <c r="K635" s="89">
        <v>0</v>
      </c>
      <c r="L635" s="89">
        <v>0</v>
      </c>
      <c r="M635" s="89">
        <v>0</v>
      </c>
      <c r="N635" s="89">
        <v>0</v>
      </c>
      <c r="O635" s="97">
        <f t="shared" ref="O635" si="52">AVERAGE(B635:N635)</f>
        <v>0</v>
      </c>
      <c r="P635" s="99" t="str">
        <f>MID($A635,10,3)</f>
        <v>207</v>
      </c>
    </row>
    <row r="636" spans="1:16" x14ac:dyDescent="0.2">
      <c r="A636" s="87" t="s">
        <v>1894</v>
      </c>
      <c r="P636" s="99"/>
    </row>
    <row r="637" spans="1:16" x14ac:dyDescent="0.2">
      <c r="A637" s="85" t="s">
        <v>1895</v>
      </c>
      <c r="P637" s="99"/>
    </row>
    <row r="638" spans="1:16" x14ac:dyDescent="0.2">
      <c r="A638" s="87" t="s">
        <v>1896</v>
      </c>
      <c r="B638" s="86">
        <v>-1765290115.8900001</v>
      </c>
      <c r="C638" s="86">
        <v>-1765290115.8900001</v>
      </c>
      <c r="D638" s="86">
        <v>-1765290115.8900001</v>
      </c>
      <c r="E638" s="86">
        <v>-1765290115.8900001</v>
      </c>
      <c r="F638" s="86">
        <v>-1765290115.8900001</v>
      </c>
      <c r="G638" s="86">
        <v>-1765290115.8900001</v>
      </c>
      <c r="H638" s="86">
        <v>-1765290115.8900001</v>
      </c>
      <c r="I638" s="86">
        <v>-1765290115.8900001</v>
      </c>
      <c r="J638" s="86">
        <v>-1765290115.8900001</v>
      </c>
      <c r="K638" s="86">
        <v>-1765290115.8900001</v>
      </c>
      <c r="L638" s="86">
        <v>-1765290115.8900001</v>
      </c>
      <c r="M638" s="86">
        <v>-1765290115.8900001</v>
      </c>
      <c r="N638" s="86">
        <v>-1765290115.8900001</v>
      </c>
      <c r="P638" s="99"/>
    </row>
    <row r="639" spans="1:16" x14ac:dyDescent="0.2">
      <c r="A639" s="87" t="s">
        <v>1897</v>
      </c>
      <c r="B639" s="86">
        <v>0</v>
      </c>
      <c r="C639" s="86">
        <v>0</v>
      </c>
      <c r="D639" s="86">
        <v>0</v>
      </c>
      <c r="E639" s="86">
        <v>0</v>
      </c>
      <c r="F639" s="86">
        <v>0</v>
      </c>
      <c r="G639" s="86">
        <v>0</v>
      </c>
      <c r="H639" s="86">
        <v>0</v>
      </c>
      <c r="I639" s="86">
        <v>0</v>
      </c>
      <c r="J639" s="86">
        <v>0</v>
      </c>
      <c r="K639" s="86">
        <v>0</v>
      </c>
      <c r="L639" s="86">
        <v>0</v>
      </c>
      <c r="M639" s="86">
        <v>0</v>
      </c>
      <c r="N639" s="86">
        <v>0</v>
      </c>
      <c r="P639" s="99"/>
    </row>
    <row r="640" spans="1:16" x14ac:dyDescent="0.2">
      <c r="A640" s="87" t="s">
        <v>1898</v>
      </c>
      <c r="B640" s="86">
        <v>0</v>
      </c>
      <c r="C640" s="86">
        <v>0</v>
      </c>
      <c r="D640" s="86">
        <v>0</v>
      </c>
      <c r="E640" s="86">
        <v>0</v>
      </c>
      <c r="F640" s="86">
        <v>0</v>
      </c>
      <c r="G640" s="86">
        <v>0</v>
      </c>
      <c r="H640" s="86">
        <v>0</v>
      </c>
      <c r="I640" s="86">
        <v>0</v>
      </c>
      <c r="J640" s="86">
        <v>0</v>
      </c>
      <c r="K640" s="86">
        <v>0</v>
      </c>
      <c r="L640" s="86">
        <v>0</v>
      </c>
      <c r="M640" s="86">
        <v>0</v>
      </c>
      <c r="N640" s="86">
        <v>0</v>
      </c>
      <c r="P640" s="99"/>
    </row>
    <row r="641" spans="1:16" x14ac:dyDescent="0.2">
      <c r="A641" s="87" t="s">
        <v>1899</v>
      </c>
      <c r="B641" s="86">
        <v>0</v>
      </c>
      <c r="C641" s="86">
        <v>0</v>
      </c>
      <c r="D641" s="86">
        <v>0</v>
      </c>
      <c r="E641" s="86">
        <v>0</v>
      </c>
      <c r="F641" s="86">
        <v>0</v>
      </c>
      <c r="G641" s="86">
        <v>0</v>
      </c>
      <c r="H641" s="86">
        <v>0</v>
      </c>
      <c r="I641" s="86">
        <v>0</v>
      </c>
      <c r="J641" s="86">
        <v>0</v>
      </c>
      <c r="K641" s="86">
        <v>0</v>
      </c>
      <c r="L641" s="86">
        <v>0</v>
      </c>
      <c r="M641" s="86">
        <v>0</v>
      </c>
      <c r="N641" s="86">
        <v>0</v>
      </c>
      <c r="P641" s="99"/>
    </row>
    <row r="642" spans="1:16" x14ac:dyDescent="0.2">
      <c r="A642" s="87" t="s">
        <v>1900</v>
      </c>
      <c r="B642" s="86">
        <v>0</v>
      </c>
      <c r="C642" s="86">
        <v>0</v>
      </c>
      <c r="D642" s="86">
        <v>0</v>
      </c>
      <c r="E642" s="86">
        <v>0</v>
      </c>
      <c r="F642" s="86">
        <v>0</v>
      </c>
      <c r="G642" s="86">
        <v>0</v>
      </c>
      <c r="H642" s="86">
        <v>0</v>
      </c>
      <c r="I642" s="86">
        <v>0</v>
      </c>
      <c r="J642" s="86">
        <v>0</v>
      </c>
      <c r="K642" s="86">
        <v>0</v>
      </c>
      <c r="L642" s="86">
        <v>0</v>
      </c>
      <c r="M642" s="86">
        <v>0</v>
      </c>
      <c r="N642" s="86">
        <v>0</v>
      </c>
      <c r="P642" s="99"/>
    </row>
    <row r="643" spans="1:16" x14ac:dyDescent="0.2">
      <c r="A643" s="87" t="s">
        <v>1901</v>
      </c>
      <c r="B643" s="86">
        <v>-419213.02</v>
      </c>
      <c r="C643" s="86">
        <v>-419213.02</v>
      </c>
      <c r="D643" s="86">
        <v>-419213.02</v>
      </c>
      <c r="E643" s="86">
        <v>-419213.02</v>
      </c>
      <c r="F643" s="86">
        <v>-419213.02</v>
      </c>
      <c r="G643" s="86">
        <v>-419213.02</v>
      </c>
      <c r="H643" s="86">
        <v>-419213.02</v>
      </c>
      <c r="I643" s="86">
        <v>-419213.02</v>
      </c>
      <c r="J643" s="86">
        <v>-419213.02</v>
      </c>
      <c r="K643" s="86">
        <v>-419213.02</v>
      </c>
      <c r="L643" s="86">
        <v>-419213.02</v>
      </c>
      <c r="M643" s="86">
        <v>-419213.02</v>
      </c>
      <c r="N643" s="86">
        <v>-419213.02</v>
      </c>
      <c r="P643" s="99"/>
    </row>
    <row r="644" spans="1:16" x14ac:dyDescent="0.2">
      <c r="A644" s="87" t="s">
        <v>1902</v>
      </c>
      <c r="B644" s="86">
        <v>-326031.84000000003</v>
      </c>
      <c r="C644" s="86">
        <v>-326031.84000000003</v>
      </c>
      <c r="D644" s="86">
        <v>-326031.84000000003</v>
      </c>
      <c r="E644" s="86">
        <v>-326031.84000000003</v>
      </c>
      <c r="F644" s="86">
        <v>-326031.84000000003</v>
      </c>
      <c r="G644" s="86">
        <v>-326031.84000000003</v>
      </c>
      <c r="H644" s="86">
        <v>-326031.84000000003</v>
      </c>
      <c r="I644" s="86">
        <v>-326031.84000000003</v>
      </c>
      <c r="J644" s="86">
        <v>-326031.84000000003</v>
      </c>
      <c r="K644" s="86">
        <v>-326031.84000000003</v>
      </c>
      <c r="L644" s="86">
        <v>-326031.84000000003</v>
      </c>
      <c r="M644" s="86">
        <v>-326031.84000000003</v>
      </c>
      <c r="N644" s="86">
        <v>-326031.84000000003</v>
      </c>
      <c r="P644" s="99"/>
    </row>
    <row r="645" spans="1:16" x14ac:dyDescent="0.2">
      <c r="A645" s="88" t="s">
        <v>1903</v>
      </c>
      <c r="B645" s="89">
        <v>-1766035360.75</v>
      </c>
      <c r="C645" s="89">
        <v>-1766035360.75</v>
      </c>
      <c r="D645" s="89">
        <v>-1766035360.75</v>
      </c>
      <c r="E645" s="89">
        <v>-1766035360.75</v>
      </c>
      <c r="F645" s="89">
        <v>-1766035360.75</v>
      </c>
      <c r="G645" s="89">
        <v>-1766035360.75</v>
      </c>
      <c r="H645" s="89">
        <v>-1766035360.75</v>
      </c>
      <c r="I645" s="89">
        <v>-1766035360.75</v>
      </c>
      <c r="J645" s="89">
        <v>-1766035360.75</v>
      </c>
      <c r="K645" s="89">
        <v>-1766035360.75</v>
      </c>
      <c r="L645" s="89">
        <v>-1766035360.75</v>
      </c>
      <c r="M645" s="89">
        <v>-1766035360.75</v>
      </c>
      <c r="N645" s="89">
        <v>-1766035360.75</v>
      </c>
      <c r="O645" s="98">
        <f t="shared" ref="O645" si="53">AVERAGE(B645:N645)</f>
        <v>-1766035360.75</v>
      </c>
      <c r="P645" s="99" t="str">
        <f>MID($A645,10,3)</f>
        <v>211</v>
      </c>
    </row>
    <row r="646" spans="1:16" x14ac:dyDescent="0.2">
      <c r="A646" s="87" t="s">
        <v>1904</v>
      </c>
      <c r="P646" s="99"/>
    </row>
    <row r="647" spans="1:16" s="114" customFormat="1" x14ac:dyDescent="0.2">
      <c r="A647" s="113" t="s">
        <v>1905</v>
      </c>
      <c r="B647" s="114">
        <v>-186790</v>
      </c>
      <c r="C647" s="114">
        <v>-186790</v>
      </c>
      <c r="D647" s="114">
        <v>-186790</v>
      </c>
      <c r="E647" s="114">
        <v>-186790</v>
      </c>
      <c r="F647" s="114">
        <v>-186790</v>
      </c>
      <c r="G647" s="114">
        <v>-186790</v>
      </c>
      <c r="H647" s="114">
        <v>-186790</v>
      </c>
      <c r="I647" s="114">
        <v>-186790</v>
      </c>
      <c r="J647" s="114">
        <v>-186790</v>
      </c>
      <c r="K647" s="114">
        <v>-186790</v>
      </c>
      <c r="L647" s="114">
        <v>-186790</v>
      </c>
      <c r="M647" s="114">
        <v>-186790</v>
      </c>
      <c r="N647" s="114">
        <v>-186790</v>
      </c>
      <c r="O647" s="116"/>
      <c r="P647" s="117"/>
    </row>
    <row r="648" spans="1:16" x14ac:dyDescent="0.2">
      <c r="A648" s="88" t="s">
        <v>1906</v>
      </c>
      <c r="B648" s="86">
        <v>0</v>
      </c>
      <c r="C648" s="86">
        <v>0</v>
      </c>
      <c r="D648" s="86">
        <v>0</v>
      </c>
      <c r="E648" s="86">
        <v>0</v>
      </c>
      <c r="F648" s="86">
        <v>0</v>
      </c>
      <c r="G648" s="86">
        <v>0</v>
      </c>
      <c r="H648" s="86">
        <v>0</v>
      </c>
      <c r="I648" s="86">
        <v>0</v>
      </c>
      <c r="J648" s="86">
        <v>0</v>
      </c>
      <c r="K648" s="86">
        <v>0</v>
      </c>
      <c r="L648" s="86">
        <v>0</v>
      </c>
      <c r="M648" s="86">
        <v>0</v>
      </c>
      <c r="N648" s="86">
        <v>0</v>
      </c>
      <c r="P648" s="99"/>
    </row>
    <row r="649" spans="1:16" x14ac:dyDescent="0.2">
      <c r="A649" s="88" t="s">
        <v>1907</v>
      </c>
      <c r="B649" s="86">
        <v>0</v>
      </c>
      <c r="C649" s="86">
        <v>0</v>
      </c>
      <c r="D649" s="86">
        <v>0</v>
      </c>
      <c r="E649" s="86">
        <v>0</v>
      </c>
      <c r="F649" s="86">
        <v>0</v>
      </c>
      <c r="G649" s="86">
        <v>0</v>
      </c>
      <c r="H649" s="86">
        <v>0</v>
      </c>
      <c r="I649" s="86">
        <v>0</v>
      </c>
      <c r="J649" s="86">
        <v>0</v>
      </c>
      <c r="K649" s="86">
        <v>0</v>
      </c>
      <c r="L649" s="86">
        <v>0</v>
      </c>
      <c r="M649" s="86">
        <v>0</v>
      </c>
      <c r="N649" s="86">
        <v>0</v>
      </c>
      <c r="P649" s="99"/>
    </row>
    <row r="650" spans="1:16" x14ac:dyDescent="0.2">
      <c r="A650" s="85" t="s">
        <v>1908</v>
      </c>
      <c r="P650" s="99"/>
    </row>
    <row r="651" spans="1:16" x14ac:dyDescent="0.2">
      <c r="A651" s="87" t="s">
        <v>1909</v>
      </c>
      <c r="B651" s="86">
        <v>-5788570114.8099899</v>
      </c>
      <c r="C651" s="86">
        <v>-5837762789.7899904</v>
      </c>
      <c r="D651" s="86">
        <v>-5863395800.1299896</v>
      </c>
      <c r="E651" s="86">
        <v>-5909668520.8799896</v>
      </c>
      <c r="F651" s="86">
        <v>-5963545245.7899904</v>
      </c>
      <c r="G651" s="86">
        <v>-6050929636.1599903</v>
      </c>
      <c r="H651" s="86">
        <v>-6122321068.9899998</v>
      </c>
      <c r="I651" s="86">
        <v>-6230041464.9300003</v>
      </c>
      <c r="J651" s="86">
        <v>-6331598302.1799898</v>
      </c>
      <c r="K651" s="86">
        <v>-6410772837.7399902</v>
      </c>
      <c r="L651" s="86">
        <v>-6484839414.22999</v>
      </c>
      <c r="M651" s="86">
        <v>-6507879183.5799904</v>
      </c>
      <c r="N651" s="86">
        <v>-6525521592.8699999</v>
      </c>
      <c r="P651" s="99"/>
    </row>
    <row r="652" spans="1:16" x14ac:dyDescent="0.2">
      <c r="A652" s="87" t="s">
        <v>1910</v>
      </c>
      <c r="B652" s="86">
        <v>0</v>
      </c>
      <c r="C652" s="86">
        <v>0</v>
      </c>
      <c r="D652" s="86">
        <v>0</v>
      </c>
      <c r="E652" s="86">
        <v>0</v>
      </c>
      <c r="F652" s="86">
        <v>0</v>
      </c>
      <c r="G652" s="86">
        <v>0</v>
      </c>
      <c r="H652" s="86">
        <v>0</v>
      </c>
      <c r="I652" s="86">
        <v>0</v>
      </c>
      <c r="J652" s="86">
        <v>0</v>
      </c>
      <c r="K652" s="86">
        <v>0</v>
      </c>
      <c r="L652" s="86">
        <v>0</v>
      </c>
      <c r="M652" s="86">
        <v>0</v>
      </c>
      <c r="N652" s="86">
        <v>0</v>
      </c>
      <c r="P652" s="99"/>
    </row>
    <row r="653" spans="1:16" x14ac:dyDescent="0.2">
      <c r="A653" s="87" t="s">
        <v>1911</v>
      </c>
      <c r="B653" s="86">
        <v>736991</v>
      </c>
      <c r="C653" s="86">
        <v>736991</v>
      </c>
      <c r="D653" s="86">
        <v>736991</v>
      </c>
      <c r="E653" s="86">
        <v>736991</v>
      </c>
      <c r="F653" s="86">
        <v>736991</v>
      </c>
      <c r="G653" s="86">
        <v>736991</v>
      </c>
      <c r="H653" s="86">
        <v>736991</v>
      </c>
      <c r="I653" s="86">
        <v>736991</v>
      </c>
      <c r="J653" s="86">
        <v>736991</v>
      </c>
      <c r="K653" s="86">
        <v>736991</v>
      </c>
      <c r="L653" s="86">
        <v>736991</v>
      </c>
      <c r="M653" s="86">
        <v>736991</v>
      </c>
      <c r="N653" s="86">
        <v>736991</v>
      </c>
      <c r="P653" s="99"/>
    </row>
    <row r="654" spans="1:16" x14ac:dyDescent="0.2">
      <c r="A654" s="87" t="s">
        <v>1912</v>
      </c>
      <c r="B654" s="86">
        <v>-537713.89999880898</v>
      </c>
      <c r="C654" s="86">
        <v>-393711.89999848098</v>
      </c>
      <c r="D654" s="86">
        <v>-393711.89999848098</v>
      </c>
      <c r="E654" s="86">
        <v>-393711.89999848098</v>
      </c>
      <c r="F654" s="86">
        <v>-393711.89999848098</v>
      </c>
      <c r="G654" s="86">
        <v>-393711.89999848098</v>
      </c>
      <c r="H654" s="86">
        <v>-393711.89999848098</v>
      </c>
      <c r="I654" s="86">
        <v>-393711.89999848098</v>
      </c>
      <c r="J654" s="86">
        <v>-393711.89999848098</v>
      </c>
      <c r="K654" s="86">
        <v>-393711.89999848098</v>
      </c>
      <c r="L654" s="86">
        <v>-393711.89999848098</v>
      </c>
      <c r="M654" s="86">
        <v>-393711.89999848098</v>
      </c>
      <c r="N654" s="86">
        <v>-393711.89999848098</v>
      </c>
      <c r="P654" s="99"/>
    </row>
    <row r="655" spans="1:16" x14ac:dyDescent="0.2">
      <c r="A655" s="87" t="s">
        <v>1913</v>
      </c>
      <c r="B655" s="86">
        <v>233483750.65000001</v>
      </c>
      <c r="C655" s="86">
        <v>219414456.16</v>
      </c>
      <c r="D655" s="86">
        <v>215217778.69999999</v>
      </c>
      <c r="E655" s="86">
        <v>209737984.81</v>
      </c>
      <c r="F655" s="86">
        <v>219533925.97999999</v>
      </c>
      <c r="G655" s="86">
        <v>283888202.73000002</v>
      </c>
      <c r="H655" s="86">
        <v>200581103.37</v>
      </c>
      <c r="I655" s="86">
        <v>228309555.97999999</v>
      </c>
      <c r="J655" s="86">
        <v>243310794.83000001</v>
      </c>
      <c r="K655" s="86">
        <v>214292189.59</v>
      </c>
      <c r="L655" s="86">
        <v>205298094.93000001</v>
      </c>
      <c r="M655" s="86">
        <v>230964018.84</v>
      </c>
      <c r="N655" s="86">
        <v>145724992.03</v>
      </c>
      <c r="P655" s="99"/>
    </row>
    <row r="656" spans="1:16" x14ac:dyDescent="0.2">
      <c r="A656" s="87" t="s">
        <v>1914</v>
      </c>
      <c r="B656" s="86">
        <v>-233483750.64999601</v>
      </c>
      <c r="C656" s="86">
        <v>-219414456.16</v>
      </c>
      <c r="D656" s="86">
        <v>-215217778.700001</v>
      </c>
      <c r="E656" s="86">
        <v>-209737984.80999801</v>
      </c>
      <c r="F656" s="86">
        <v>-219533925.97999799</v>
      </c>
      <c r="G656" s="86">
        <v>-283888202.72999799</v>
      </c>
      <c r="H656" s="86">
        <v>-200581103.37</v>
      </c>
      <c r="I656" s="86">
        <v>-228309555.979996</v>
      </c>
      <c r="J656" s="86">
        <v>-243310794.82999399</v>
      </c>
      <c r="K656" s="86">
        <v>-214292189.58999699</v>
      </c>
      <c r="L656" s="86">
        <v>-205298094.92999899</v>
      </c>
      <c r="M656" s="86">
        <v>-230964018.84</v>
      </c>
      <c r="N656" s="86">
        <v>-145724992.02999899</v>
      </c>
      <c r="P656" s="99"/>
    </row>
    <row r="657" spans="1:16" s="114" customFormat="1" x14ac:dyDescent="0.2">
      <c r="A657" s="113" t="s">
        <v>1915</v>
      </c>
      <c r="B657" s="130">
        <f>SUM(B647:B656)</f>
        <v>-5788557627.7099848</v>
      </c>
      <c r="C657" s="130">
        <f t="shared" ref="C657:N657" si="54">SUM(C647:C656)</f>
        <v>-5837606300.6899891</v>
      </c>
      <c r="D657" s="130">
        <f t="shared" si="54"/>
        <v>-5863239311.0299892</v>
      </c>
      <c r="E657" s="130">
        <f t="shared" si="54"/>
        <v>-5909512031.7799854</v>
      </c>
      <c r="F657" s="130">
        <f t="shared" si="54"/>
        <v>-5963388756.6899872</v>
      </c>
      <c r="G657" s="130">
        <f t="shared" si="54"/>
        <v>-6050773147.0599861</v>
      </c>
      <c r="H657" s="130">
        <f t="shared" si="54"/>
        <v>-6122164579.8899984</v>
      </c>
      <c r="I657" s="130">
        <f t="shared" si="54"/>
        <v>-6229884975.8299952</v>
      </c>
      <c r="J657" s="130">
        <f t="shared" si="54"/>
        <v>-6331441813.0799828</v>
      </c>
      <c r="K657" s="130">
        <f t="shared" si="54"/>
        <v>-6410616348.639986</v>
      </c>
      <c r="L657" s="130">
        <f t="shared" si="54"/>
        <v>-6484682925.1299877</v>
      </c>
      <c r="M657" s="130">
        <f t="shared" si="54"/>
        <v>-6507722694.4799891</v>
      </c>
      <c r="N657" s="130">
        <f t="shared" si="54"/>
        <v>-6525365103.7699976</v>
      </c>
      <c r="O657" s="116">
        <f t="shared" ref="O657" si="55">AVERAGE(B657:N657)</f>
        <v>-6155765816.5984507</v>
      </c>
      <c r="P657" s="117" t="str">
        <f>MID($A657,10,3)</f>
        <v>216</v>
      </c>
    </row>
    <row r="658" spans="1:16" x14ac:dyDescent="0.2">
      <c r="A658" s="87" t="s">
        <v>1916</v>
      </c>
      <c r="P658" s="99"/>
    </row>
    <row r="659" spans="1:16" x14ac:dyDescent="0.2">
      <c r="A659" s="85" t="s">
        <v>1917</v>
      </c>
      <c r="P659" s="99"/>
    </row>
    <row r="660" spans="1:16" x14ac:dyDescent="0.2">
      <c r="A660" s="87" t="s">
        <v>1918</v>
      </c>
      <c r="B660" s="86">
        <v>0</v>
      </c>
      <c r="C660" s="86">
        <v>0</v>
      </c>
      <c r="D660" s="86">
        <v>0</v>
      </c>
      <c r="E660" s="86">
        <v>0</v>
      </c>
      <c r="F660" s="86">
        <v>0</v>
      </c>
      <c r="G660" s="86">
        <v>0</v>
      </c>
      <c r="H660" s="86">
        <v>0</v>
      </c>
      <c r="I660" s="86">
        <v>0</v>
      </c>
      <c r="J660" s="86">
        <v>0</v>
      </c>
      <c r="K660" s="86">
        <v>0</v>
      </c>
      <c r="L660" s="86">
        <v>0</v>
      </c>
      <c r="M660" s="86">
        <v>0</v>
      </c>
      <c r="N660" s="86">
        <v>0</v>
      </c>
      <c r="P660" s="99"/>
    </row>
    <row r="661" spans="1:16" x14ac:dyDescent="0.2">
      <c r="A661" s="87" t="s">
        <v>1919</v>
      </c>
      <c r="B661" s="86">
        <v>0</v>
      </c>
      <c r="C661" s="86">
        <v>0</v>
      </c>
      <c r="D661" s="86">
        <v>0</v>
      </c>
      <c r="E661" s="86">
        <v>0</v>
      </c>
      <c r="F661" s="86">
        <v>0</v>
      </c>
      <c r="G661" s="86">
        <v>0</v>
      </c>
      <c r="H661" s="86">
        <v>0</v>
      </c>
      <c r="I661" s="86">
        <v>0</v>
      </c>
      <c r="J661" s="86">
        <v>0</v>
      </c>
      <c r="K661" s="86">
        <v>0</v>
      </c>
      <c r="L661" s="86">
        <v>0</v>
      </c>
      <c r="M661" s="86">
        <v>0</v>
      </c>
      <c r="N661" s="86">
        <v>0</v>
      </c>
      <c r="P661" s="99"/>
    </row>
    <row r="662" spans="1:16" x14ac:dyDescent="0.2">
      <c r="A662" s="87" t="s">
        <v>1920</v>
      </c>
      <c r="B662" s="86">
        <v>0</v>
      </c>
      <c r="C662" s="86">
        <v>0</v>
      </c>
      <c r="D662" s="86">
        <v>0</v>
      </c>
      <c r="E662" s="86">
        <v>0</v>
      </c>
      <c r="F662" s="86">
        <v>0</v>
      </c>
      <c r="G662" s="86">
        <v>0</v>
      </c>
      <c r="H662" s="86">
        <v>0</v>
      </c>
      <c r="I662" s="86">
        <v>0</v>
      </c>
      <c r="J662" s="86">
        <v>0</v>
      </c>
      <c r="K662" s="86">
        <v>0</v>
      </c>
      <c r="L662" s="86">
        <v>0</v>
      </c>
      <c r="M662" s="86">
        <v>0</v>
      </c>
      <c r="N662" s="86">
        <v>0</v>
      </c>
      <c r="P662" s="99"/>
    </row>
    <row r="663" spans="1:16" x14ac:dyDescent="0.2">
      <c r="A663" s="87" t="s">
        <v>1921</v>
      </c>
      <c r="B663" s="86">
        <v>0</v>
      </c>
      <c r="C663" s="86">
        <v>0</v>
      </c>
      <c r="D663" s="86">
        <v>0</v>
      </c>
      <c r="E663" s="86">
        <v>0</v>
      </c>
      <c r="F663" s="86">
        <v>0</v>
      </c>
      <c r="G663" s="86">
        <v>0</v>
      </c>
      <c r="H663" s="86">
        <v>0</v>
      </c>
      <c r="I663" s="86">
        <v>0</v>
      </c>
      <c r="J663" s="86">
        <v>0</v>
      </c>
      <c r="K663" s="86">
        <v>0</v>
      </c>
      <c r="L663" s="86">
        <v>0</v>
      </c>
      <c r="M663" s="86">
        <v>0</v>
      </c>
      <c r="N663" s="86">
        <v>0</v>
      </c>
      <c r="P663" s="99"/>
    </row>
    <row r="664" spans="1:16" x14ac:dyDescent="0.2">
      <c r="A664" s="87" t="s">
        <v>1922</v>
      </c>
      <c r="B664" s="86">
        <v>0</v>
      </c>
      <c r="C664" s="86">
        <v>0</v>
      </c>
      <c r="D664" s="86">
        <v>0</v>
      </c>
      <c r="E664" s="86">
        <v>0</v>
      </c>
      <c r="F664" s="86">
        <v>0</v>
      </c>
      <c r="G664" s="86">
        <v>0</v>
      </c>
      <c r="H664" s="86">
        <v>0</v>
      </c>
      <c r="I664" s="86">
        <v>0</v>
      </c>
      <c r="J664" s="86">
        <v>0</v>
      </c>
      <c r="K664" s="86">
        <v>0</v>
      </c>
      <c r="L664" s="86">
        <v>0</v>
      </c>
      <c r="M664" s="86">
        <v>0</v>
      </c>
      <c r="N664" s="86">
        <v>0</v>
      </c>
      <c r="P664" s="99"/>
    </row>
    <row r="665" spans="1:16" x14ac:dyDescent="0.2">
      <c r="A665" s="87" t="s">
        <v>1923</v>
      </c>
      <c r="B665" s="86">
        <v>0</v>
      </c>
      <c r="C665" s="86">
        <v>0</v>
      </c>
      <c r="D665" s="86">
        <v>0</v>
      </c>
      <c r="E665" s="86">
        <v>0</v>
      </c>
      <c r="F665" s="86">
        <v>0</v>
      </c>
      <c r="G665" s="86">
        <v>0</v>
      </c>
      <c r="H665" s="86">
        <v>0</v>
      </c>
      <c r="I665" s="86">
        <v>0</v>
      </c>
      <c r="J665" s="86">
        <v>0</v>
      </c>
      <c r="K665" s="86">
        <v>0</v>
      </c>
      <c r="L665" s="86">
        <v>0</v>
      </c>
      <c r="M665" s="86">
        <v>0</v>
      </c>
      <c r="N665" s="86">
        <v>0</v>
      </c>
      <c r="P665" s="99"/>
    </row>
    <row r="666" spans="1:16" x14ac:dyDescent="0.2">
      <c r="A666" s="87" t="s">
        <v>1924</v>
      </c>
      <c r="B666" s="86">
        <v>0</v>
      </c>
      <c r="C666" s="86">
        <v>0</v>
      </c>
      <c r="D666" s="86">
        <v>0</v>
      </c>
      <c r="E666" s="86">
        <v>0</v>
      </c>
      <c r="F666" s="86">
        <v>0</v>
      </c>
      <c r="G666" s="86">
        <v>0</v>
      </c>
      <c r="H666" s="86">
        <v>0</v>
      </c>
      <c r="I666" s="86">
        <v>0</v>
      </c>
      <c r="J666" s="86">
        <v>0</v>
      </c>
      <c r="K666" s="86">
        <v>0</v>
      </c>
      <c r="L666" s="86">
        <v>0</v>
      </c>
      <c r="M666" s="86">
        <v>0</v>
      </c>
      <c r="N666" s="86">
        <v>0</v>
      </c>
      <c r="P666" s="99"/>
    </row>
    <row r="667" spans="1:16" x14ac:dyDescent="0.2">
      <c r="A667" s="87" t="s">
        <v>1925</v>
      </c>
      <c r="B667" s="86">
        <v>-641602</v>
      </c>
      <c r="C667" s="86">
        <v>-641602</v>
      </c>
      <c r="D667" s="86">
        <v>-641602</v>
      </c>
      <c r="E667" s="86">
        <v>-641602</v>
      </c>
      <c r="F667" s="86">
        <v>-641602</v>
      </c>
      <c r="G667" s="86">
        <v>-641602</v>
      </c>
      <c r="H667" s="86">
        <v>-641602</v>
      </c>
      <c r="I667" s="86">
        <v>-641602</v>
      </c>
      <c r="J667" s="86">
        <v>-641602</v>
      </c>
      <c r="K667" s="86">
        <v>-641602</v>
      </c>
      <c r="L667" s="86">
        <v>-641602</v>
      </c>
      <c r="M667" s="86">
        <v>-641602</v>
      </c>
      <c r="N667" s="86">
        <v>-641602</v>
      </c>
      <c r="P667" s="99"/>
    </row>
    <row r="668" spans="1:16" x14ac:dyDescent="0.2">
      <c r="A668" s="87" t="s">
        <v>1926</v>
      </c>
      <c r="B668" s="86">
        <v>0</v>
      </c>
      <c r="C668" s="86">
        <v>0</v>
      </c>
      <c r="D668" s="86">
        <v>0</v>
      </c>
      <c r="E668" s="86">
        <v>0</v>
      </c>
      <c r="F668" s="86">
        <v>0</v>
      </c>
      <c r="G668" s="86">
        <v>0</v>
      </c>
      <c r="H668" s="86">
        <v>0</v>
      </c>
      <c r="I668" s="86">
        <v>0</v>
      </c>
      <c r="J668" s="86">
        <v>0</v>
      </c>
      <c r="K668" s="86">
        <v>0</v>
      </c>
      <c r="L668" s="86">
        <v>0</v>
      </c>
      <c r="M668" s="86">
        <v>0</v>
      </c>
      <c r="N668" s="86">
        <v>0</v>
      </c>
      <c r="P668" s="99"/>
    </row>
    <row r="669" spans="1:16" x14ac:dyDescent="0.2">
      <c r="A669" s="87" t="s">
        <v>1927</v>
      </c>
      <c r="B669" s="86">
        <v>0</v>
      </c>
      <c r="C669" s="86">
        <v>0</v>
      </c>
      <c r="D669" s="86">
        <v>0</v>
      </c>
      <c r="E669" s="86">
        <v>0</v>
      </c>
      <c r="F669" s="86">
        <v>0</v>
      </c>
      <c r="G669" s="86">
        <v>0</v>
      </c>
      <c r="H669" s="86">
        <v>0</v>
      </c>
      <c r="I669" s="86">
        <v>0</v>
      </c>
      <c r="J669" s="86">
        <v>0</v>
      </c>
      <c r="K669" s="86">
        <v>0</v>
      </c>
      <c r="L669" s="86">
        <v>0</v>
      </c>
      <c r="M669" s="86">
        <v>0</v>
      </c>
      <c r="N669" s="86">
        <v>0</v>
      </c>
      <c r="P669" s="99"/>
    </row>
    <row r="670" spans="1:16" x14ac:dyDescent="0.2">
      <c r="A670" s="87" t="s">
        <v>1928</v>
      </c>
      <c r="B670" s="86">
        <v>-3686862.02</v>
      </c>
      <c r="C670" s="86">
        <v>-3687128.48</v>
      </c>
      <c r="D670" s="86">
        <v>-3641024.03</v>
      </c>
      <c r="E670" s="86">
        <v>-2989384.74</v>
      </c>
      <c r="F670" s="86">
        <v>-2991221.52</v>
      </c>
      <c r="G670" s="86">
        <v>-3086563.72</v>
      </c>
      <c r="H670" s="86">
        <v>-3309682.73</v>
      </c>
      <c r="I670" s="86">
        <v>-3309467.15</v>
      </c>
      <c r="J670" s="86">
        <v>-3479395.58</v>
      </c>
      <c r="K670" s="86">
        <v>-3228203.73</v>
      </c>
      <c r="L670" s="86">
        <v>-3230523.96</v>
      </c>
      <c r="M670" s="86">
        <v>-3131815.99</v>
      </c>
      <c r="N670" s="86">
        <v>-2921234.94</v>
      </c>
      <c r="P670" s="99"/>
    </row>
    <row r="671" spans="1:16" x14ac:dyDescent="0.2">
      <c r="A671" s="88" t="s">
        <v>1929</v>
      </c>
      <c r="B671" s="89">
        <v>-4328464.0199999996</v>
      </c>
      <c r="C671" s="89">
        <v>-4328730.4800000004</v>
      </c>
      <c r="D671" s="89">
        <v>-4282626.02999999</v>
      </c>
      <c r="E671" s="89">
        <v>-3630986.74</v>
      </c>
      <c r="F671" s="89">
        <v>-3632823.52</v>
      </c>
      <c r="G671" s="89">
        <v>-3728165.71999999</v>
      </c>
      <c r="H671" s="89">
        <v>-3951284.73</v>
      </c>
      <c r="I671" s="89">
        <v>-3951069.15</v>
      </c>
      <c r="J671" s="89">
        <v>-4120997.58</v>
      </c>
      <c r="K671" s="89">
        <v>-3869805.73</v>
      </c>
      <c r="L671" s="89">
        <v>-3872125.96</v>
      </c>
      <c r="M671" s="89">
        <v>-3773417.98999999</v>
      </c>
      <c r="N671" s="89">
        <v>-3562836.9399999902</v>
      </c>
      <c r="O671" s="98">
        <f t="shared" ref="O671" si="56">AVERAGE(B671:N671)</f>
        <v>-3925641.1223076889</v>
      </c>
      <c r="P671" s="99" t="str">
        <f>MID($A671,10,3)</f>
        <v>219</v>
      </c>
    </row>
    <row r="672" spans="1:16" x14ac:dyDescent="0.2">
      <c r="A672" s="87" t="s">
        <v>1930</v>
      </c>
      <c r="P672" s="99"/>
    </row>
    <row r="673" spans="1:16" x14ac:dyDescent="0.2">
      <c r="A673" s="85" t="s">
        <v>1931</v>
      </c>
      <c r="P673" s="99"/>
    </row>
    <row r="674" spans="1:16" x14ac:dyDescent="0.2">
      <c r="A674" s="87" t="s">
        <v>1932</v>
      </c>
      <c r="B674" s="86">
        <v>0</v>
      </c>
      <c r="C674" s="86">
        <v>0</v>
      </c>
      <c r="D674" s="86">
        <v>0</v>
      </c>
      <c r="E674" s="86">
        <v>0</v>
      </c>
      <c r="F674" s="86">
        <v>0</v>
      </c>
      <c r="G674" s="86">
        <v>0</v>
      </c>
      <c r="H674" s="86">
        <v>0</v>
      </c>
      <c r="I674" s="86">
        <v>0</v>
      </c>
      <c r="J674" s="86">
        <v>0</v>
      </c>
      <c r="K674" s="86">
        <v>0</v>
      </c>
      <c r="L674" s="86">
        <v>0</v>
      </c>
      <c r="M674" s="86">
        <v>0</v>
      </c>
      <c r="N674" s="86">
        <v>0</v>
      </c>
      <c r="P674" s="99"/>
    </row>
    <row r="675" spans="1:16" x14ac:dyDescent="0.2">
      <c r="A675" s="87" t="s">
        <v>1933</v>
      </c>
      <c r="B675" s="86">
        <v>0</v>
      </c>
      <c r="C675" s="86">
        <v>0</v>
      </c>
      <c r="D675" s="86">
        <v>0</v>
      </c>
      <c r="E675" s="86">
        <v>0</v>
      </c>
      <c r="F675" s="86">
        <v>0</v>
      </c>
      <c r="G675" s="86">
        <v>0</v>
      </c>
      <c r="H675" s="86">
        <v>0</v>
      </c>
      <c r="I675" s="86">
        <v>0</v>
      </c>
      <c r="J675" s="86">
        <v>0</v>
      </c>
      <c r="K675" s="86">
        <v>0</v>
      </c>
      <c r="L675" s="86">
        <v>0</v>
      </c>
      <c r="M675" s="86">
        <v>0</v>
      </c>
      <c r="N675" s="86">
        <v>-650000000</v>
      </c>
      <c r="P675" s="99"/>
    </row>
    <row r="676" spans="1:16" x14ac:dyDescent="0.2">
      <c r="A676" s="87" t="s">
        <v>1934</v>
      </c>
      <c r="B676" s="86">
        <v>0</v>
      </c>
      <c r="C676" s="86">
        <v>0</v>
      </c>
      <c r="D676" s="86">
        <v>0</v>
      </c>
      <c r="E676" s="86">
        <v>0</v>
      </c>
      <c r="F676" s="86">
        <v>0</v>
      </c>
      <c r="G676" s="86">
        <v>0</v>
      </c>
      <c r="H676" s="86">
        <v>0</v>
      </c>
      <c r="I676" s="86">
        <v>0</v>
      </c>
      <c r="J676" s="86">
        <v>0</v>
      </c>
      <c r="K676" s="86">
        <v>0</v>
      </c>
      <c r="L676" s="86">
        <v>0</v>
      </c>
      <c r="M676" s="86">
        <v>0</v>
      </c>
      <c r="N676" s="86">
        <v>-500000000</v>
      </c>
      <c r="P676" s="99"/>
    </row>
    <row r="677" spans="1:16" x14ac:dyDescent="0.2">
      <c r="A677" s="87" t="s">
        <v>1935</v>
      </c>
      <c r="B677" s="86">
        <v>-600000000</v>
      </c>
      <c r="C677" s="86">
        <v>-600000000</v>
      </c>
      <c r="D677" s="86">
        <v>-600000000</v>
      </c>
      <c r="E677" s="86">
        <v>-600000000</v>
      </c>
      <c r="F677" s="86">
        <v>-600000000</v>
      </c>
      <c r="G677" s="86">
        <v>-600000000</v>
      </c>
      <c r="H677" s="86">
        <v>-600000000</v>
      </c>
      <c r="I677" s="86">
        <v>-600000000</v>
      </c>
      <c r="J677" s="86">
        <v>-600000000</v>
      </c>
      <c r="K677" s="86">
        <v>-600000000</v>
      </c>
      <c r="L677" s="86">
        <v>-600000000</v>
      </c>
      <c r="M677" s="86">
        <v>-600000000</v>
      </c>
      <c r="N677" s="86">
        <v>-600000000</v>
      </c>
      <c r="P677" s="99"/>
    </row>
    <row r="678" spans="1:16" x14ac:dyDescent="0.2">
      <c r="A678" s="87" t="s">
        <v>1936</v>
      </c>
      <c r="B678" s="86">
        <v>-400000000</v>
      </c>
      <c r="C678" s="86">
        <v>-400000000</v>
      </c>
      <c r="D678" s="86">
        <v>-400000000</v>
      </c>
      <c r="E678" s="86">
        <v>-400000000</v>
      </c>
      <c r="F678" s="86">
        <v>-400000000</v>
      </c>
      <c r="G678" s="86">
        <v>-400000000</v>
      </c>
      <c r="H678" s="86">
        <v>-400000000</v>
      </c>
      <c r="I678" s="86">
        <v>-400000000</v>
      </c>
      <c r="J678" s="86">
        <v>-400000000</v>
      </c>
      <c r="K678" s="86">
        <v>-400000000</v>
      </c>
      <c r="L678" s="86">
        <v>-400000000</v>
      </c>
      <c r="M678" s="86">
        <v>-400000000</v>
      </c>
      <c r="N678" s="86">
        <v>-400000000</v>
      </c>
      <c r="P678" s="99"/>
    </row>
    <row r="679" spans="1:16" x14ac:dyDescent="0.2">
      <c r="A679" s="87" t="s">
        <v>1937</v>
      </c>
      <c r="B679" s="86">
        <v>-500000000</v>
      </c>
      <c r="C679" s="86">
        <v>-500000000</v>
      </c>
      <c r="D679" s="86">
        <v>-500000000</v>
      </c>
      <c r="E679" s="86">
        <v>-500000000</v>
      </c>
      <c r="F679" s="86">
        <v>-500000000</v>
      </c>
      <c r="G679" s="86">
        <v>-500000000</v>
      </c>
      <c r="H679" s="86">
        <v>-500000000</v>
      </c>
      <c r="I679" s="86">
        <v>-500000000</v>
      </c>
      <c r="J679" s="86">
        <v>-500000000</v>
      </c>
      <c r="K679" s="86">
        <v>-500000000</v>
      </c>
      <c r="L679" s="86">
        <v>-500000000</v>
      </c>
      <c r="M679" s="86">
        <v>-500000000</v>
      </c>
      <c r="N679" s="86">
        <v>-500000000</v>
      </c>
      <c r="P679" s="99"/>
    </row>
    <row r="680" spans="1:16" x14ac:dyDescent="0.2">
      <c r="A680" s="87" t="s">
        <v>1938</v>
      </c>
      <c r="B680" s="86">
        <v>-600000000</v>
      </c>
      <c r="C680" s="86">
        <v>-600000000</v>
      </c>
      <c r="D680" s="86">
        <v>-600000000</v>
      </c>
      <c r="E680" s="86">
        <v>-600000000</v>
      </c>
      <c r="F680" s="86">
        <v>-600000000</v>
      </c>
      <c r="G680" s="86">
        <v>-600000000</v>
      </c>
      <c r="H680" s="86">
        <v>-600000000</v>
      </c>
      <c r="I680" s="86">
        <v>-600000000</v>
      </c>
      <c r="J680" s="86">
        <v>-600000000</v>
      </c>
      <c r="K680" s="86">
        <v>-600000000</v>
      </c>
      <c r="L680" s="86">
        <v>-600000000</v>
      </c>
      <c r="M680" s="86">
        <v>-600000000</v>
      </c>
      <c r="N680" s="86">
        <v>-600000000</v>
      </c>
      <c r="P680" s="99"/>
    </row>
    <row r="681" spans="1:16" x14ac:dyDescent="0.2">
      <c r="A681" s="87" t="s">
        <v>1939</v>
      </c>
      <c r="B681" s="86">
        <v>0</v>
      </c>
      <c r="C681" s="86">
        <v>0</v>
      </c>
      <c r="D681" s="86">
        <v>0</v>
      </c>
      <c r="E681" s="86">
        <v>0</v>
      </c>
      <c r="F681" s="86">
        <v>0</v>
      </c>
      <c r="G681" s="86">
        <v>0</v>
      </c>
      <c r="H681" s="86">
        <v>0</v>
      </c>
      <c r="I681" s="86">
        <v>0</v>
      </c>
      <c r="J681" s="86">
        <v>0</v>
      </c>
      <c r="K681" s="86">
        <v>0</v>
      </c>
      <c r="L681" s="86">
        <v>0</v>
      </c>
      <c r="M681" s="86">
        <v>0</v>
      </c>
      <c r="N681" s="86">
        <v>0</v>
      </c>
      <c r="P681" s="99"/>
    </row>
    <row r="682" spans="1:16" x14ac:dyDescent="0.2">
      <c r="A682" s="87" t="s">
        <v>1940</v>
      </c>
      <c r="B682" s="86">
        <v>-650000000</v>
      </c>
      <c r="C682" s="86">
        <v>-650000000</v>
      </c>
      <c r="D682" s="86">
        <v>-650000000</v>
      </c>
      <c r="E682" s="86">
        <v>-650000000</v>
      </c>
      <c r="F682" s="86">
        <v>-650000000</v>
      </c>
      <c r="G682" s="86">
        <v>-650000000</v>
      </c>
      <c r="H682" s="86">
        <v>-650000000</v>
      </c>
      <c r="I682" s="86">
        <v>-650000000</v>
      </c>
      <c r="J682" s="86">
        <v>-650000000</v>
      </c>
      <c r="K682" s="86">
        <v>-650000000</v>
      </c>
      <c r="L682" s="86">
        <v>-650000000</v>
      </c>
      <c r="M682" s="86">
        <v>-650000000</v>
      </c>
      <c r="N682" s="86">
        <v>-650000000</v>
      </c>
      <c r="P682" s="99"/>
    </row>
    <row r="683" spans="1:16" x14ac:dyDescent="0.2">
      <c r="A683" s="87" t="s">
        <v>1941</v>
      </c>
      <c r="B683" s="86">
        <v>-700000000</v>
      </c>
      <c r="C683" s="86">
        <v>-700000000</v>
      </c>
      <c r="D683" s="86">
        <v>-700000000</v>
      </c>
      <c r="E683" s="86">
        <v>-700000000</v>
      </c>
      <c r="F683" s="86">
        <v>-700000000</v>
      </c>
      <c r="G683" s="86">
        <v>-700000000</v>
      </c>
      <c r="H683" s="86">
        <v>-700000000</v>
      </c>
      <c r="I683" s="86">
        <v>-700000000</v>
      </c>
      <c r="J683" s="86">
        <v>-700000000</v>
      </c>
      <c r="K683" s="86">
        <v>-700000000</v>
      </c>
      <c r="L683" s="86">
        <v>-700000000</v>
      </c>
      <c r="M683" s="86">
        <v>-700000000</v>
      </c>
      <c r="N683" s="86">
        <v>-700000000</v>
      </c>
      <c r="P683" s="99"/>
    </row>
    <row r="684" spans="1:16" x14ac:dyDescent="0.2">
      <c r="A684" s="87" t="s">
        <v>1942</v>
      </c>
      <c r="B684" s="86">
        <v>-200000000</v>
      </c>
      <c r="C684" s="86">
        <v>-200000000</v>
      </c>
      <c r="D684" s="86">
        <v>-200000000</v>
      </c>
      <c r="E684" s="86">
        <v>-200000000</v>
      </c>
      <c r="F684" s="86">
        <v>-200000000</v>
      </c>
      <c r="G684" s="86">
        <v>-200000000</v>
      </c>
      <c r="H684" s="86">
        <v>-200000000</v>
      </c>
      <c r="I684" s="86">
        <v>-200000000</v>
      </c>
      <c r="J684" s="86">
        <v>-200000000</v>
      </c>
      <c r="K684" s="86">
        <v>-200000000</v>
      </c>
      <c r="L684" s="86">
        <v>-200000000</v>
      </c>
      <c r="M684" s="86">
        <v>0</v>
      </c>
      <c r="N684" s="86">
        <v>0</v>
      </c>
      <c r="P684" s="99"/>
    </row>
    <row r="685" spans="1:16" x14ac:dyDescent="0.2">
      <c r="A685" s="87" t="s">
        <v>1943</v>
      </c>
      <c r="B685" s="86">
        <v>0</v>
      </c>
      <c r="C685" s="86">
        <v>0</v>
      </c>
      <c r="D685" s="86">
        <v>0</v>
      </c>
      <c r="E685" s="86">
        <v>0</v>
      </c>
      <c r="F685" s="86">
        <v>0</v>
      </c>
      <c r="G685" s="86">
        <v>0</v>
      </c>
      <c r="H685" s="86">
        <v>0</v>
      </c>
      <c r="I685" s="86">
        <v>0</v>
      </c>
      <c r="J685" s="86">
        <v>0</v>
      </c>
      <c r="K685" s="86">
        <v>0</v>
      </c>
      <c r="L685" s="86">
        <v>0</v>
      </c>
      <c r="M685" s="86">
        <v>0</v>
      </c>
      <c r="N685" s="86">
        <v>0</v>
      </c>
      <c r="P685" s="99"/>
    </row>
    <row r="686" spans="1:16" x14ac:dyDescent="0.2">
      <c r="A686" s="87" t="s">
        <v>1944</v>
      </c>
      <c r="B686" s="86">
        <v>0</v>
      </c>
      <c r="C686" s="86">
        <v>0</v>
      </c>
      <c r="D686" s="86">
        <v>0</v>
      </c>
      <c r="E686" s="86">
        <v>0</v>
      </c>
      <c r="F686" s="86">
        <v>0</v>
      </c>
      <c r="G686" s="86">
        <v>0</v>
      </c>
      <c r="H686" s="86">
        <v>0</v>
      </c>
      <c r="I686" s="86">
        <v>0</v>
      </c>
      <c r="J686" s="86">
        <v>0</v>
      </c>
      <c r="K686" s="86">
        <v>0</v>
      </c>
      <c r="L686" s="86">
        <v>0</v>
      </c>
      <c r="M686" s="86">
        <v>0</v>
      </c>
      <c r="N686" s="86">
        <v>0</v>
      </c>
      <c r="P686" s="99"/>
    </row>
    <row r="687" spans="1:16" x14ac:dyDescent="0.2">
      <c r="A687" s="87" t="s">
        <v>1945</v>
      </c>
      <c r="B687" s="86">
        <v>0</v>
      </c>
      <c r="C687" s="86">
        <v>0</v>
      </c>
      <c r="D687" s="86">
        <v>0</v>
      </c>
      <c r="E687" s="86">
        <v>0</v>
      </c>
      <c r="F687" s="86">
        <v>0</v>
      </c>
      <c r="G687" s="86">
        <v>0</v>
      </c>
      <c r="H687" s="86">
        <v>0</v>
      </c>
      <c r="I687" s="86">
        <v>0</v>
      </c>
      <c r="J687" s="86">
        <v>0</v>
      </c>
      <c r="K687" s="86">
        <v>0</v>
      </c>
      <c r="L687" s="86">
        <v>0</v>
      </c>
      <c r="M687" s="86">
        <v>0</v>
      </c>
      <c r="N687" s="86">
        <v>0</v>
      </c>
      <c r="P687" s="99"/>
    </row>
    <row r="688" spans="1:16" x14ac:dyDescent="0.2">
      <c r="A688" s="87" t="s">
        <v>1946</v>
      </c>
      <c r="B688" s="86">
        <v>0</v>
      </c>
      <c r="C688" s="86">
        <v>0</v>
      </c>
      <c r="D688" s="86">
        <v>0</v>
      </c>
      <c r="E688" s="86">
        <v>0</v>
      </c>
      <c r="F688" s="86">
        <v>0</v>
      </c>
      <c r="G688" s="86">
        <v>0</v>
      </c>
      <c r="H688" s="86">
        <v>0</v>
      </c>
      <c r="I688" s="86">
        <v>0</v>
      </c>
      <c r="J688" s="86">
        <v>0</v>
      </c>
      <c r="K688" s="86">
        <v>0</v>
      </c>
      <c r="L688" s="86">
        <v>0</v>
      </c>
      <c r="M688" s="86">
        <v>0</v>
      </c>
      <c r="N688" s="86">
        <v>0</v>
      </c>
      <c r="P688" s="99"/>
    </row>
    <row r="689" spans="1:16" x14ac:dyDescent="0.2">
      <c r="A689" s="87" t="s">
        <v>1947</v>
      </c>
      <c r="B689" s="86">
        <v>-225000000</v>
      </c>
      <c r="C689" s="86">
        <v>-225000000</v>
      </c>
      <c r="D689" s="86">
        <v>-225000000</v>
      </c>
      <c r="E689" s="86">
        <v>-225000000</v>
      </c>
      <c r="F689" s="86">
        <v>-225000000</v>
      </c>
      <c r="G689" s="86">
        <v>-225000000</v>
      </c>
      <c r="H689" s="86">
        <v>-225000000</v>
      </c>
      <c r="I689" s="86">
        <v>-225000000</v>
      </c>
      <c r="J689" s="86">
        <v>-225000000</v>
      </c>
      <c r="K689" s="86">
        <v>-225000000</v>
      </c>
      <c r="L689" s="86">
        <v>-225000000</v>
      </c>
      <c r="M689" s="86">
        <v>-225000000</v>
      </c>
      <c r="N689" s="86">
        <v>-225000000</v>
      </c>
      <c r="P689" s="99"/>
    </row>
    <row r="690" spans="1:16" x14ac:dyDescent="0.2">
      <c r="A690" s="87" t="s">
        <v>1948</v>
      </c>
      <c r="B690" s="86">
        <v>0</v>
      </c>
      <c r="C690" s="86">
        <v>0</v>
      </c>
      <c r="D690" s="86">
        <v>0</v>
      </c>
      <c r="E690" s="86">
        <v>0</v>
      </c>
      <c r="F690" s="86">
        <v>0</v>
      </c>
      <c r="G690" s="86">
        <v>0</v>
      </c>
      <c r="H690" s="86">
        <v>0</v>
      </c>
      <c r="I690" s="86">
        <v>0</v>
      </c>
      <c r="J690" s="86">
        <v>0</v>
      </c>
      <c r="K690" s="86">
        <v>0</v>
      </c>
      <c r="L690" s="86">
        <v>0</v>
      </c>
      <c r="M690" s="86">
        <v>0</v>
      </c>
      <c r="N690" s="86">
        <v>0</v>
      </c>
      <c r="P690" s="99"/>
    </row>
    <row r="691" spans="1:16" x14ac:dyDescent="0.2">
      <c r="A691" s="87" t="s">
        <v>1949</v>
      </c>
      <c r="B691" s="86">
        <v>-500000000</v>
      </c>
      <c r="C691" s="86">
        <v>-500000000</v>
      </c>
      <c r="D691" s="86">
        <v>-500000000</v>
      </c>
      <c r="E691" s="86">
        <v>-500000000</v>
      </c>
      <c r="F691" s="86">
        <v>-500000000</v>
      </c>
      <c r="G691" s="86">
        <v>-500000000</v>
      </c>
      <c r="H691" s="86">
        <v>-500000000</v>
      </c>
      <c r="I691" s="86">
        <v>-500000000</v>
      </c>
      <c r="J691" s="86">
        <v>-500000000</v>
      </c>
      <c r="K691" s="86">
        <v>-500000000</v>
      </c>
      <c r="L691" s="86">
        <v>-500000000</v>
      </c>
      <c r="M691" s="86">
        <v>-500000000</v>
      </c>
      <c r="N691" s="86">
        <v>-500000000</v>
      </c>
      <c r="P691" s="99"/>
    </row>
    <row r="692" spans="1:16" x14ac:dyDescent="0.2">
      <c r="A692" s="87" t="s">
        <v>1950</v>
      </c>
      <c r="B692" s="86">
        <v>0</v>
      </c>
      <c r="C692" s="86">
        <v>0</v>
      </c>
      <c r="D692" s="86">
        <v>0</v>
      </c>
      <c r="E692" s="86">
        <v>0</v>
      </c>
      <c r="F692" s="86">
        <v>0</v>
      </c>
      <c r="G692" s="86">
        <v>0</v>
      </c>
      <c r="H692" s="86">
        <v>0</v>
      </c>
      <c r="I692" s="86">
        <v>0</v>
      </c>
      <c r="J692" s="86">
        <v>0</v>
      </c>
      <c r="K692" s="86">
        <v>0</v>
      </c>
      <c r="L692" s="86">
        <v>0</v>
      </c>
      <c r="M692" s="86">
        <v>0</v>
      </c>
      <c r="N692" s="86">
        <v>0</v>
      </c>
      <c r="P692" s="99"/>
    </row>
    <row r="693" spans="1:16" x14ac:dyDescent="0.2">
      <c r="A693" s="87" t="s">
        <v>1951</v>
      </c>
      <c r="B693" s="86">
        <v>0</v>
      </c>
      <c r="C693" s="86">
        <v>0</v>
      </c>
      <c r="D693" s="86">
        <v>0</v>
      </c>
      <c r="E693" s="86">
        <v>0</v>
      </c>
      <c r="F693" s="86">
        <v>0</v>
      </c>
      <c r="G693" s="86">
        <v>0</v>
      </c>
      <c r="H693" s="86">
        <v>0</v>
      </c>
      <c r="I693" s="86">
        <v>0</v>
      </c>
      <c r="J693" s="86">
        <v>0</v>
      </c>
      <c r="K693" s="86">
        <v>0</v>
      </c>
      <c r="L693" s="86">
        <v>0</v>
      </c>
      <c r="M693" s="86">
        <v>0</v>
      </c>
      <c r="N693" s="86">
        <v>0</v>
      </c>
      <c r="P693" s="99"/>
    </row>
    <row r="694" spans="1:16" x14ac:dyDescent="0.2">
      <c r="A694" s="87" t="s">
        <v>1952</v>
      </c>
      <c r="B694" s="86">
        <v>0</v>
      </c>
      <c r="C694" s="86">
        <v>0</v>
      </c>
      <c r="D694" s="86">
        <v>0</v>
      </c>
      <c r="E694" s="86">
        <v>0</v>
      </c>
      <c r="F694" s="86">
        <v>0</v>
      </c>
      <c r="G694" s="86">
        <v>0</v>
      </c>
      <c r="H694" s="86">
        <v>0</v>
      </c>
      <c r="I694" s="86">
        <v>0</v>
      </c>
      <c r="J694" s="86">
        <v>0</v>
      </c>
      <c r="K694" s="86">
        <v>0</v>
      </c>
      <c r="L694" s="86">
        <v>0</v>
      </c>
      <c r="M694" s="86">
        <v>0</v>
      </c>
      <c r="N694" s="86">
        <v>0</v>
      </c>
      <c r="P694" s="99"/>
    </row>
    <row r="695" spans="1:16" x14ac:dyDescent="0.2">
      <c r="A695" s="87" t="s">
        <v>1953</v>
      </c>
      <c r="B695" s="86">
        <v>-350000000</v>
      </c>
      <c r="C695" s="86">
        <v>-350000000</v>
      </c>
      <c r="D695" s="86">
        <v>-350000000</v>
      </c>
      <c r="E695" s="86">
        <v>-350000000</v>
      </c>
      <c r="F695" s="86">
        <v>-350000000</v>
      </c>
      <c r="G695" s="86">
        <v>-350000000</v>
      </c>
      <c r="H695" s="86">
        <v>-350000000</v>
      </c>
      <c r="I695" s="86">
        <v>-350000000</v>
      </c>
      <c r="J695" s="86">
        <v>-350000000</v>
      </c>
      <c r="K695" s="86">
        <v>-350000000</v>
      </c>
      <c r="L695" s="86">
        <v>-350000000</v>
      </c>
      <c r="M695" s="86">
        <v>-350000000</v>
      </c>
      <c r="N695" s="86">
        <v>-350000000</v>
      </c>
      <c r="P695" s="99"/>
    </row>
    <row r="696" spans="1:16" x14ac:dyDescent="0.2">
      <c r="A696" s="87" t="s">
        <v>1954</v>
      </c>
      <c r="B696" s="86">
        <v>-300000000</v>
      </c>
      <c r="C696" s="86">
        <v>-300000000</v>
      </c>
      <c r="D696" s="86">
        <v>-300000000</v>
      </c>
      <c r="E696" s="86">
        <v>-300000000</v>
      </c>
      <c r="F696" s="86">
        <v>-300000000</v>
      </c>
      <c r="G696" s="86">
        <v>-300000000</v>
      </c>
      <c r="H696" s="86">
        <v>-300000000</v>
      </c>
      <c r="I696" s="86">
        <v>-300000000</v>
      </c>
      <c r="J696" s="86">
        <v>0</v>
      </c>
      <c r="K696" s="86">
        <v>0</v>
      </c>
      <c r="L696" s="86">
        <v>0</v>
      </c>
      <c r="M696" s="86">
        <v>0</v>
      </c>
      <c r="N696" s="86">
        <v>0</v>
      </c>
      <c r="P696" s="99"/>
    </row>
    <row r="697" spans="1:16" x14ac:dyDescent="0.2">
      <c r="A697" s="87" t="s">
        <v>1955</v>
      </c>
      <c r="B697" s="86">
        <v>-1000000000</v>
      </c>
      <c r="C697" s="86">
        <v>-1000000000</v>
      </c>
      <c r="D697" s="86">
        <v>-1000000000</v>
      </c>
      <c r="E697" s="86">
        <v>-1000000000</v>
      </c>
      <c r="F697" s="86">
        <v>-1000000000</v>
      </c>
      <c r="G697" s="86">
        <v>-1000000000</v>
      </c>
      <c r="H697" s="86">
        <v>-1000000000</v>
      </c>
      <c r="I697" s="86">
        <v>-1000000000</v>
      </c>
      <c r="J697" s="86">
        <v>-1000000000</v>
      </c>
      <c r="K697" s="86">
        <v>-1000000000</v>
      </c>
      <c r="L697" s="86">
        <v>-1000000000</v>
      </c>
      <c r="M697" s="86">
        <v>-1000000000</v>
      </c>
      <c r="N697" s="86">
        <v>-1000000000</v>
      </c>
      <c r="P697" s="99"/>
    </row>
    <row r="698" spans="1:16" x14ac:dyDescent="0.2">
      <c r="A698" s="87" t="s">
        <v>1956</v>
      </c>
      <c r="B698" s="86">
        <v>-400000000</v>
      </c>
      <c r="C698" s="86">
        <v>-400000000</v>
      </c>
      <c r="D698" s="86">
        <v>-400000000</v>
      </c>
      <c r="E698" s="86">
        <v>-400000000</v>
      </c>
      <c r="F698" s="86">
        <v>-400000000</v>
      </c>
      <c r="G698" s="86">
        <v>-400000000</v>
      </c>
      <c r="H698" s="86">
        <v>-400000000</v>
      </c>
      <c r="I698" s="86">
        <v>-400000000</v>
      </c>
      <c r="J698" s="86">
        <v>-400000000</v>
      </c>
      <c r="K698" s="86">
        <v>-400000000</v>
      </c>
      <c r="L698" s="86">
        <v>-400000000</v>
      </c>
      <c r="M698" s="86">
        <v>-400000000</v>
      </c>
      <c r="N698" s="86">
        <v>-400000000</v>
      </c>
      <c r="P698" s="99"/>
    </row>
    <row r="699" spans="1:16" x14ac:dyDescent="0.2">
      <c r="A699" s="87" t="s">
        <v>1957</v>
      </c>
      <c r="B699" s="86">
        <v>0</v>
      </c>
      <c r="C699" s="86">
        <v>0</v>
      </c>
      <c r="D699" s="86">
        <v>0</v>
      </c>
      <c r="E699" s="86">
        <v>0</v>
      </c>
      <c r="F699" s="86">
        <v>0</v>
      </c>
      <c r="G699" s="86">
        <v>0</v>
      </c>
      <c r="H699" s="86">
        <v>0</v>
      </c>
      <c r="I699" s="86">
        <v>0</v>
      </c>
      <c r="J699" s="86">
        <v>0</v>
      </c>
      <c r="K699" s="86">
        <v>0</v>
      </c>
      <c r="L699" s="86">
        <v>0</v>
      </c>
      <c r="M699" s="86">
        <v>0</v>
      </c>
      <c r="N699" s="86">
        <v>0</v>
      </c>
      <c r="P699" s="99"/>
    </row>
    <row r="700" spans="1:16" x14ac:dyDescent="0.2">
      <c r="A700" s="88" t="s">
        <v>1958</v>
      </c>
      <c r="B700" s="89">
        <v>-6425000000</v>
      </c>
      <c r="C700" s="89">
        <v>-6425000000</v>
      </c>
      <c r="D700" s="89">
        <v>-6425000000</v>
      </c>
      <c r="E700" s="89">
        <v>-6425000000</v>
      </c>
      <c r="F700" s="89">
        <v>-6425000000</v>
      </c>
      <c r="G700" s="89">
        <v>-6425000000</v>
      </c>
      <c r="H700" s="89">
        <v>-6425000000</v>
      </c>
      <c r="I700" s="89">
        <v>-6425000000</v>
      </c>
      <c r="J700" s="89">
        <v>-6125000000</v>
      </c>
      <c r="K700" s="89">
        <v>-6125000000</v>
      </c>
      <c r="L700" s="89">
        <v>-6125000000</v>
      </c>
      <c r="M700" s="89">
        <v>-5925000000</v>
      </c>
      <c r="N700" s="89">
        <v>-7075000000</v>
      </c>
      <c r="O700" s="98">
        <f t="shared" ref="O700" si="57">AVERAGE(B700:N700)</f>
        <v>-6367307692.3076925</v>
      </c>
      <c r="P700" s="99" t="str">
        <f>MID($A700,10,3)</f>
        <v>221</v>
      </c>
    </row>
    <row r="701" spans="1:16" x14ac:dyDescent="0.2">
      <c r="A701" s="87" t="s">
        <v>1959</v>
      </c>
      <c r="P701" s="99"/>
    </row>
    <row r="702" spans="1:16" x14ac:dyDescent="0.2">
      <c r="A702" s="85" t="s">
        <v>1960</v>
      </c>
      <c r="P702" s="99"/>
    </row>
    <row r="703" spans="1:16" x14ac:dyDescent="0.2">
      <c r="A703" s="87" t="s">
        <v>1961</v>
      </c>
      <c r="B703" s="86">
        <v>-250000000</v>
      </c>
      <c r="C703" s="86">
        <v>-250000000</v>
      </c>
      <c r="D703" s="86">
        <v>-250000000</v>
      </c>
      <c r="E703" s="86">
        <v>-250000000</v>
      </c>
      <c r="F703" s="86">
        <v>-236109919</v>
      </c>
      <c r="G703" s="86">
        <v>-250000000</v>
      </c>
      <c r="H703" s="86">
        <v>-250000000</v>
      </c>
      <c r="I703" s="86">
        <v>-250000000</v>
      </c>
      <c r="J703" s="86">
        <v>-250000000</v>
      </c>
      <c r="K703" s="86">
        <v>-250000000</v>
      </c>
      <c r="L703" s="86">
        <v>-250000000</v>
      </c>
      <c r="M703" s="86">
        <v>-250000000</v>
      </c>
      <c r="N703" s="86">
        <v>-250000000</v>
      </c>
      <c r="P703" s="99"/>
    </row>
    <row r="704" spans="1:16" x14ac:dyDescent="0.2">
      <c r="A704" s="87" t="s">
        <v>1962</v>
      </c>
      <c r="B704" s="86">
        <v>-150000000</v>
      </c>
      <c r="C704" s="86">
        <v>-150000000</v>
      </c>
      <c r="D704" s="86">
        <v>-150000000</v>
      </c>
      <c r="E704" s="86">
        <v>-150000000</v>
      </c>
      <c r="F704" s="86">
        <v>-150000000</v>
      </c>
      <c r="G704" s="86">
        <v>-150000000</v>
      </c>
      <c r="H704" s="86">
        <v>-150000000</v>
      </c>
      <c r="I704" s="86">
        <v>-150000000</v>
      </c>
      <c r="J704" s="86">
        <v>-150000000</v>
      </c>
      <c r="K704" s="86">
        <v>-150000000</v>
      </c>
      <c r="L704" s="86">
        <v>-150000000</v>
      </c>
      <c r="M704" s="86">
        <v>-150000000</v>
      </c>
      <c r="N704" s="86">
        <v>-150000000</v>
      </c>
      <c r="P704" s="99"/>
    </row>
    <row r="705" spans="1:16" x14ac:dyDescent="0.2">
      <c r="A705" s="87" t="s">
        <v>1963</v>
      </c>
      <c r="B705" s="86">
        <v>0</v>
      </c>
      <c r="C705" s="86">
        <v>0</v>
      </c>
      <c r="D705" s="86">
        <v>0</v>
      </c>
      <c r="E705" s="86">
        <v>0</v>
      </c>
      <c r="F705" s="86">
        <v>0</v>
      </c>
      <c r="G705" s="86">
        <v>0</v>
      </c>
      <c r="H705" s="86">
        <v>0</v>
      </c>
      <c r="I705" s="86">
        <v>0</v>
      </c>
      <c r="J705" s="86">
        <v>0</v>
      </c>
      <c r="K705" s="86">
        <v>0</v>
      </c>
      <c r="L705" s="86">
        <v>0</v>
      </c>
      <c r="M705" s="86">
        <v>0</v>
      </c>
      <c r="N705" s="86">
        <v>0</v>
      </c>
      <c r="P705" s="99"/>
    </row>
    <row r="706" spans="1:16" x14ac:dyDescent="0.2">
      <c r="A706" s="87" t="s">
        <v>1964</v>
      </c>
      <c r="B706" s="86">
        <v>0</v>
      </c>
      <c r="C706" s="86">
        <v>0</v>
      </c>
      <c r="D706" s="86">
        <v>0</v>
      </c>
      <c r="E706" s="86">
        <v>0</v>
      </c>
      <c r="F706" s="86">
        <v>0</v>
      </c>
      <c r="G706" s="86">
        <v>0</v>
      </c>
      <c r="H706" s="86">
        <v>0</v>
      </c>
      <c r="I706" s="86">
        <v>0</v>
      </c>
      <c r="J706" s="86">
        <v>0</v>
      </c>
      <c r="K706" s="86">
        <v>0</v>
      </c>
      <c r="L706" s="86">
        <v>0</v>
      </c>
      <c r="M706" s="86">
        <v>0</v>
      </c>
      <c r="N706" s="86">
        <v>0</v>
      </c>
      <c r="P706" s="99"/>
    </row>
    <row r="707" spans="1:16" x14ac:dyDescent="0.2">
      <c r="A707" s="87" t="s">
        <v>1965</v>
      </c>
      <c r="B707" s="86">
        <v>0</v>
      </c>
      <c r="C707" s="86">
        <v>0</v>
      </c>
      <c r="D707" s="86">
        <v>0</v>
      </c>
      <c r="E707" s="86">
        <v>0</v>
      </c>
      <c r="F707" s="86">
        <v>0</v>
      </c>
      <c r="G707" s="86">
        <v>0</v>
      </c>
      <c r="H707" s="86">
        <v>0</v>
      </c>
      <c r="I707" s="86">
        <v>0</v>
      </c>
      <c r="J707" s="86">
        <v>0</v>
      </c>
      <c r="K707" s="86">
        <v>0</v>
      </c>
      <c r="L707" s="86">
        <v>0</v>
      </c>
      <c r="M707" s="86">
        <v>0</v>
      </c>
      <c r="N707" s="86">
        <v>0</v>
      </c>
      <c r="P707" s="99"/>
    </row>
    <row r="708" spans="1:16" s="114" customFormat="1" x14ac:dyDescent="0.2">
      <c r="A708" s="113" t="s">
        <v>1966</v>
      </c>
      <c r="B708" s="130">
        <f>SUM(B703:B707)</f>
        <v>-400000000</v>
      </c>
      <c r="C708" s="130">
        <f t="shared" ref="C708:N708" si="58">SUM(C703:C707)</f>
        <v>-400000000</v>
      </c>
      <c r="D708" s="130">
        <f t="shared" si="58"/>
        <v>-400000000</v>
      </c>
      <c r="E708" s="130">
        <f t="shared" si="58"/>
        <v>-400000000</v>
      </c>
      <c r="F708" s="130">
        <f t="shared" si="58"/>
        <v>-386109919</v>
      </c>
      <c r="G708" s="130">
        <f t="shared" si="58"/>
        <v>-400000000</v>
      </c>
      <c r="H708" s="130">
        <f t="shared" si="58"/>
        <v>-400000000</v>
      </c>
      <c r="I708" s="130">
        <f t="shared" si="58"/>
        <v>-400000000</v>
      </c>
      <c r="J708" s="130">
        <f t="shared" si="58"/>
        <v>-400000000</v>
      </c>
      <c r="K708" s="130">
        <f t="shared" si="58"/>
        <v>-400000000</v>
      </c>
      <c r="L708" s="130">
        <f t="shared" si="58"/>
        <v>-400000000</v>
      </c>
      <c r="M708" s="130">
        <f t="shared" si="58"/>
        <v>-400000000</v>
      </c>
      <c r="N708" s="130">
        <f t="shared" si="58"/>
        <v>-400000000</v>
      </c>
      <c r="O708" s="116">
        <f t="shared" ref="O708" si="59">AVERAGE(B708:N708)</f>
        <v>-398931532.23076922</v>
      </c>
      <c r="P708" s="117" t="str">
        <f>MID($A708,11,3)</f>
        <v>224</v>
      </c>
    </row>
    <row r="709" spans="1:16" x14ac:dyDescent="0.2">
      <c r="A709" s="87" t="s">
        <v>1967</v>
      </c>
      <c r="P709" s="99"/>
    </row>
    <row r="710" spans="1:16" x14ac:dyDescent="0.2">
      <c r="A710" s="85" t="s">
        <v>1968</v>
      </c>
      <c r="P710" s="99"/>
    </row>
    <row r="711" spans="1:16" x14ac:dyDescent="0.2">
      <c r="A711" s="87" t="s">
        <v>1969</v>
      </c>
      <c r="B711" s="86">
        <v>0</v>
      </c>
      <c r="C711" s="86">
        <v>0</v>
      </c>
      <c r="D711" s="86">
        <v>0</v>
      </c>
      <c r="E711" s="86">
        <v>0</v>
      </c>
      <c r="F711" s="86">
        <v>0</v>
      </c>
      <c r="G711" s="86">
        <v>0</v>
      </c>
      <c r="H711" s="86">
        <v>0</v>
      </c>
      <c r="I711" s="86">
        <v>0</v>
      </c>
      <c r="J711" s="86">
        <v>0</v>
      </c>
      <c r="K711" s="86">
        <v>0</v>
      </c>
      <c r="L711" s="86">
        <v>0</v>
      </c>
      <c r="M711" s="86">
        <v>0</v>
      </c>
      <c r="N711" s="86">
        <v>0</v>
      </c>
      <c r="P711" s="99"/>
    </row>
    <row r="712" spans="1:16" x14ac:dyDescent="0.2">
      <c r="A712" s="87" t="s">
        <v>1970</v>
      </c>
      <c r="B712" s="86">
        <v>38111.760000000002</v>
      </c>
      <c r="C712" s="86">
        <v>33007.51</v>
      </c>
      <c r="D712" s="86">
        <v>27903.26</v>
      </c>
      <c r="E712" s="86">
        <v>22799</v>
      </c>
      <c r="F712" s="86">
        <v>17694.75</v>
      </c>
      <c r="G712" s="86">
        <v>12590.5</v>
      </c>
      <c r="H712" s="86">
        <v>7486.24</v>
      </c>
      <c r="I712" s="86">
        <v>2381.9899999999998</v>
      </c>
      <c r="J712" s="86">
        <v>0</v>
      </c>
      <c r="K712" s="86">
        <v>0</v>
      </c>
      <c r="L712" s="86">
        <v>0</v>
      </c>
      <c r="M712" s="86">
        <v>0</v>
      </c>
      <c r="N712" s="86">
        <v>0</v>
      </c>
      <c r="P712" s="99"/>
    </row>
    <row r="713" spans="1:16" x14ac:dyDescent="0.2">
      <c r="A713" s="87" t="s">
        <v>1971</v>
      </c>
      <c r="B713" s="86">
        <v>126.97</v>
      </c>
      <c r="C713" s="86">
        <v>126.97</v>
      </c>
      <c r="D713" s="86">
        <v>126.97</v>
      </c>
      <c r="E713" s="86">
        <v>126.97</v>
      </c>
      <c r="F713" s="86">
        <v>126.97</v>
      </c>
      <c r="G713" s="86">
        <v>126.97</v>
      </c>
      <c r="H713" s="86">
        <v>126.97</v>
      </c>
      <c r="I713" s="86">
        <v>0</v>
      </c>
      <c r="J713" s="86">
        <v>0</v>
      </c>
      <c r="K713" s="86">
        <v>0</v>
      </c>
      <c r="L713" s="86">
        <v>0</v>
      </c>
      <c r="M713" s="86">
        <v>0</v>
      </c>
      <c r="N713" s="86">
        <v>0</v>
      </c>
      <c r="P713" s="99"/>
    </row>
    <row r="714" spans="1:16" x14ac:dyDescent="0.2">
      <c r="A714" s="87" t="s">
        <v>1972</v>
      </c>
      <c r="B714" s="86">
        <v>831274.84</v>
      </c>
      <c r="C714" s="86">
        <v>822086.09</v>
      </c>
      <c r="D714" s="86">
        <v>812897.35</v>
      </c>
      <c r="E714" s="86">
        <v>803708.61</v>
      </c>
      <c r="F714" s="86">
        <v>794519.87</v>
      </c>
      <c r="G714" s="86">
        <v>785331.13</v>
      </c>
      <c r="H714" s="86">
        <v>776142.39</v>
      </c>
      <c r="I714" s="86">
        <v>766953.64</v>
      </c>
      <c r="J714" s="86">
        <v>757764.9</v>
      </c>
      <c r="K714" s="86">
        <v>748576.16</v>
      </c>
      <c r="L714" s="86">
        <v>739387.42</v>
      </c>
      <c r="M714" s="86">
        <v>730198.68</v>
      </c>
      <c r="N714" s="86">
        <v>721009.94</v>
      </c>
      <c r="P714" s="99"/>
    </row>
    <row r="715" spans="1:16" x14ac:dyDescent="0.2">
      <c r="A715" s="87" t="s">
        <v>1973</v>
      </c>
      <c r="B715" s="86">
        <v>509255.73</v>
      </c>
      <c r="C715" s="86">
        <v>507714.71</v>
      </c>
      <c r="D715" s="86">
        <v>506173.69</v>
      </c>
      <c r="E715" s="86">
        <v>504632.67</v>
      </c>
      <c r="F715" s="86">
        <v>503091.65</v>
      </c>
      <c r="G715" s="86">
        <v>501550.63</v>
      </c>
      <c r="H715" s="86">
        <v>500009.61</v>
      </c>
      <c r="I715" s="86">
        <v>498468.59</v>
      </c>
      <c r="J715" s="86">
        <v>496927.57</v>
      </c>
      <c r="K715" s="86">
        <v>495386.55</v>
      </c>
      <c r="L715" s="86">
        <v>493845.53</v>
      </c>
      <c r="M715" s="86">
        <v>492304.51</v>
      </c>
      <c r="N715" s="86">
        <v>490763.49</v>
      </c>
      <c r="P715" s="99"/>
    </row>
    <row r="716" spans="1:16" x14ac:dyDescent="0.2">
      <c r="A716" s="87" t="s">
        <v>1974</v>
      </c>
      <c r="B716" s="86">
        <v>646986.68000000005</v>
      </c>
      <c r="C716" s="86">
        <v>641284.68000000005</v>
      </c>
      <c r="D716" s="86">
        <v>635582.68000000005</v>
      </c>
      <c r="E716" s="86">
        <v>629880.68999999994</v>
      </c>
      <c r="F716" s="86">
        <v>624178.68999999994</v>
      </c>
      <c r="G716" s="86">
        <v>618476.68999999994</v>
      </c>
      <c r="H716" s="86">
        <v>612774.68999999994</v>
      </c>
      <c r="I716" s="86">
        <v>607072.68999999994</v>
      </c>
      <c r="J716" s="86">
        <v>601370.69999999995</v>
      </c>
      <c r="K716" s="86">
        <v>595668.69999999995</v>
      </c>
      <c r="L716" s="86">
        <v>589966.69999999995</v>
      </c>
      <c r="M716" s="86">
        <v>584264.69999999995</v>
      </c>
      <c r="N716" s="86">
        <v>4394541.05</v>
      </c>
      <c r="P716" s="99"/>
    </row>
    <row r="717" spans="1:16" x14ac:dyDescent="0.2">
      <c r="A717" s="87" t="s">
        <v>1975</v>
      </c>
      <c r="B717" s="86">
        <v>2888416.18</v>
      </c>
      <c r="C717" s="86">
        <v>2879068.56</v>
      </c>
      <c r="D717" s="86">
        <v>2869720.93</v>
      </c>
      <c r="E717" s="86">
        <v>2860373.31</v>
      </c>
      <c r="F717" s="86">
        <v>2851025.68</v>
      </c>
      <c r="G717" s="86">
        <v>2841678.06</v>
      </c>
      <c r="H717" s="86">
        <v>2832330.43</v>
      </c>
      <c r="I717" s="86">
        <v>2822982.81</v>
      </c>
      <c r="J717" s="86">
        <v>2813635.18</v>
      </c>
      <c r="K717" s="86">
        <v>2804287.56</v>
      </c>
      <c r="L717" s="86">
        <v>2794939.93</v>
      </c>
      <c r="M717" s="86">
        <v>2785592.31</v>
      </c>
      <c r="N717" s="86">
        <v>2776244.68</v>
      </c>
      <c r="P717" s="99"/>
    </row>
    <row r="718" spans="1:16" x14ac:dyDescent="0.2">
      <c r="A718" s="87" t="s">
        <v>1976</v>
      </c>
      <c r="B718" s="86">
        <v>0</v>
      </c>
      <c r="C718" s="86">
        <v>0</v>
      </c>
      <c r="D718" s="86">
        <v>0</v>
      </c>
      <c r="E718" s="86">
        <v>0</v>
      </c>
      <c r="F718" s="86">
        <v>0</v>
      </c>
      <c r="G718" s="86">
        <v>0</v>
      </c>
      <c r="H718" s="86">
        <v>0</v>
      </c>
      <c r="I718" s="86">
        <v>0</v>
      </c>
      <c r="J718" s="86">
        <v>0</v>
      </c>
      <c r="K718" s="86">
        <v>0</v>
      </c>
      <c r="L718" s="86">
        <v>0</v>
      </c>
      <c r="M718" s="86">
        <v>0</v>
      </c>
      <c r="N718" s="86">
        <v>0</v>
      </c>
      <c r="P718" s="99"/>
    </row>
    <row r="719" spans="1:16" x14ac:dyDescent="0.2">
      <c r="A719" s="87" t="s">
        <v>1977</v>
      </c>
      <c r="B719" s="86">
        <v>234929.34</v>
      </c>
      <c r="C719" s="86">
        <v>231687.44</v>
      </c>
      <c r="D719" s="86">
        <v>228445.55</v>
      </c>
      <c r="E719" s="86">
        <v>225203.65</v>
      </c>
      <c r="F719" s="86">
        <v>221961.76</v>
      </c>
      <c r="G719" s="86">
        <v>218719.86</v>
      </c>
      <c r="H719" s="86">
        <v>215477.97</v>
      </c>
      <c r="I719" s="86">
        <v>212236.07</v>
      </c>
      <c r="J719" s="86">
        <v>208994.18</v>
      </c>
      <c r="K719" s="86">
        <v>205752.28</v>
      </c>
      <c r="L719" s="86">
        <v>202510.39</v>
      </c>
      <c r="M719" s="86">
        <v>199268.49</v>
      </c>
      <c r="N719" s="86">
        <v>196026.6</v>
      </c>
      <c r="P719" s="99"/>
    </row>
    <row r="720" spans="1:16" x14ac:dyDescent="0.2">
      <c r="A720" s="87" t="s">
        <v>1978</v>
      </c>
      <c r="B720" s="86">
        <v>330349.51</v>
      </c>
      <c r="C720" s="86">
        <v>327262.13</v>
      </c>
      <c r="D720" s="86">
        <v>324174.76</v>
      </c>
      <c r="E720" s="86">
        <v>321087.38</v>
      </c>
      <c r="F720" s="86">
        <v>318000</v>
      </c>
      <c r="G720" s="86">
        <v>314912.62</v>
      </c>
      <c r="H720" s="86">
        <v>311825.24</v>
      </c>
      <c r="I720" s="86">
        <v>308737.86</v>
      </c>
      <c r="J720" s="86">
        <v>305650.48</v>
      </c>
      <c r="K720" s="86">
        <v>302563.11</v>
      </c>
      <c r="L720" s="86">
        <v>299475.73</v>
      </c>
      <c r="M720" s="86">
        <v>296388.34999999998</v>
      </c>
      <c r="N720" s="86">
        <v>293300.96999999997</v>
      </c>
      <c r="P720" s="99"/>
    </row>
    <row r="721" spans="1:16" x14ac:dyDescent="0.2">
      <c r="A721" s="87" t="s">
        <v>1979</v>
      </c>
      <c r="B721" s="86">
        <v>103183.73</v>
      </c>
      <c r="C721" s="86">
        <v>101969.88</v>
      </c>
      <c r="D721" s="86">
        <v>100756.03</v>
      </c>
      <c r="E721" s="86">
        <v>99542.18</v>
      </c>
      <c r="F721" s="86">
        <v>98328.34</v>
      </c>
      <c r="G721" s="86">
        <v>97114.49</v>
      </c>
      <c r="H721" s="86">
        <v>95900.64</v>
      </c>
      <c r="I721" s="86">
        <v>94686.79</v>
      </c>
      <c r="J721" s="86">
        <v>93472.94</v>
      </c>
      <c r="K721" s="86">
        <v>92259.09</v>
      </c>
      <c r="L721" s="86">
        <v>91045.24</v>
      </c>
      <c r="M721" s="86">
        <v>89831.39</v>
      </c>
      <c r="N721" s="86">
        <v>88617.55</v>
      </c>
      <c r="P721" s="99"/>
    </row>
    <row r="722" spans="1:16" x14ac:dyDescent="0.2">
      <c r="A722" s="87" t="s">
        <v>1980</v>
      </c>
      <c r="B722" s="86">
        <v>0</v>
      </c>
      <c r="C722" s="86">
        <v>0</v>
      </c>
      <c r="D722" s="86">
        <v>0</v>
      </c>
      <c r="E722" s="86">
        <v>0</v>
      </c>
      <c r="F722" s="86">
        <v>0</v>
      </c>
      <c r="G722" s="86">
        <v>0</v>
      </c>
      <c r="H722" s="86">
        <v>0</v>
      </c>
      <c r="I722" s="86">
        <v>0</v>
      </c>
      <c r="J722" s="86">
        <v>0</v>
      </c>
      <c r="K722" s="86">
        <v>0</v>
      </c>
      <c r="L722" s="86">
        <v>0</v>
      </c>
      <c r="M722" s="86">
        <v>0</v>
      </c>
      <c r="N722" s="86">
        <v>0</v>
      </c>
      <c r="P722" s="99"/>
    </row>
    <row r="723" spans="1:16" x14ac:dyDescent="0.2">
      <c r="A723" s="87" t="s">
        <v>1981</v>
      </c>
      <c r="B723" s="86">
        <v>231140.91</v>
      </c>
      <c r="C723" s="86">
        <v>229557.8</v>
      </c>
      <c r="D723" s="86">
        <v>227974.7</v>
      </c>
      <c r="E723" s="86">
        <v>226391.6</v>
      </c>
      <c r="F723" s="86">
        <v>224808.5</v>
      </c>
      <c r="G723" s="86">
        <v>223225.39</v>
      </c>
      <c r="H723" s="86">
        <v>221642.29</v>
      </c>
      <c r="I723" s="86">
        <v>220059.19</v>
      </c>
      <c r="J723" s="86">
        <v>218476.09</v>
      </c>
      <c r="K723" s="86">
        <v>216892.98</v>
      </c>
      <c r="L723" s="86">
        <v>215309.88</v>
      </c>
      <c r="M723" s="86">
        <v>213726.78</v>
      </c>
      <c r="N723" s="86">
        <v>212143.68</v>
      </c>
      <c r="P723" s="99"/>
    </row>
    <row r="724" spans="1:16" x14ac:dyDescent="0.2">
      <c r="A724" s="87" t="s">
        <v>1982</v>
      </c>
      <c r="B724" s="86">
        <v>0</v>
      </c>
      <c r="C724" s="86">
        <v>0</v>
      </c>
      <c r="D724" s="86">
        <v>0</v>
      </c>
      <c r="E724" s="86">
        <v>0</v>
      </c>
      <c r="F724" s="86">
        <v>0</v>
      </c>
      <c r="G724" s="86">
        <v>0</v>
      </c>
      <c r="H724" s="86">
        <v>0</v>
      </c>
      <c r="I724" s="86">
        <v>0</v>
      </c>
      <c r="J724" s="86">
        <v>0</v>
      </c>
      <c r="K724" s="86">
        <v>0</v>
      </c>
      <c r="L724" s="86">
        <v>0</v>
      </c>
      <c r="M724" s="86">
        <v>0</v>
      </c>
      <c r="N724" s="86">
        <v>0</v>
      </c>
      <c r="P724" s="99"/>
    </row>
    <row r="725" spans="1:16" x14ac:dyDescent="0.2">
      <c r="A725" s="87" t="s">
        <v>1983</v>
      </c>
      <c r="B725" s="86">
        <v>367594.68</v>
      </c>
      <c r="C725" s="86">
        <v>365760.84</v>
      </c>
      <c r="D725" s="86">
        <v>363927</v>
      </c>
      <c r="E725" s="86">
        <v>362093.15</v>
      </c>
      <c r="F725" s="86">
        <v>360259.31</v>
      </c>
      <c r="G725" s="86">
        <v>358425.47</v>
      </c>
      <c r="H725" s="86">
        <v>356591.63</v>
      </c>
      <c r="I725" s="86">
        <v>354757.78</v>
      </c>
      <c r="J725" s="86">
        <v>352923.94</v>
      </c>
      <c r="K725" s="86">
        <v>351090.1</v>
      </c>
      <c r="L725" s="86">
        <v>349256.26</v>
      </c>
      <c r="M725" s="86">
        <v>347422.41</v>
      </c>
      <c r="N725" s="86">
        <v>345588.57</v>
      </c>
      <c r="P725" s="99"/>
    </row>
    <row r="726" spans="1:16" x14ac:dyDescent="0.2">
      <c r="A726" s="87" t="s">
        <v>1984</v>
      </c>
      <c r="B726" s="86">
        <v>0</v>
      </c>
      <c r="C726" s="86">
        <v>0</v>
      </c>
      <c r="D726" s="86">
        <v>0</v>
      </c>
      <c r="E726" s="86">
        <v>0</v>
      </c>
      <c r="F726" s="86">
        <v>0</v>
      </c>
      <c r="G726" s="86">
        <v>0</v>
      </c>
      <c r="H726" s="86">
        <v>0</v>
      </c>
      <c r="I726" s="86">
        <v>0</v>
      </c>
      <c r="J726" s="86">
        <v>0</v>
      </c>
      <c r="K726" s="86">
        <v>0</v>
      </c>
      <c r="L726" s="86">
        <v>0</v>
      </c>
      <c r="M726" s="86">
        <v>0</v>
      </c>
      <c r="N726" s="86">
        <v>0</v>
      </c>
      <c r="P726" s="99"/>
    </row>
    <row r="727" spans="1:16" x14ac:dyDescent="0.2">
      <c r="A727" s="87" t="s">
        <v>1985</v>
      </c>
      <c r="B727" s="86">
        <v>0</v>
      </c>
      <c r="C727" s="86">
        <v>0</v>
      </c>
      <c r="D727" s="86">
        <v>0</v>
      </c>
      <c r="E727" s="86">
        <v>0</v>
      </c>
      <c r="F727" s="86">
        <v>0</v>
      </c>
      <c r="G727" s="86">
        <v>0</v>
      </c>
      <c r="H727" s="86">
        <v>0</v>
      </c>
      <c r="I727" s="86">
        <v>0</v>
      </c>
      <c r="J727" s="86">
        <v>0</v>
      </c>
      <c r="K727" s="86">
        <v>0</v>
      </c>
      <c r="L727" s="86">
        <v>0</v>
      </c>
      <c r="M727" s="86">
        <v>0</v>
      </c>
      <c r="N727" s="86">
        <v>0</v>
      </c>
      <c r="P727" s="99"/>
    </row>
    <row r="728" spans="1:16" x14ac:dyDescent="0.2">
      <c r="A728" s="87" t="s">
        <v>1986</v>
      </c>
      <c r="B728" s="86">
        <v>-4.96</v>
      </c>
      <c r="C728" s="86">
        <v>-4.96</v>
      </c>
      <c r="D728" s="86">
        <v>-4.96</v>
      </c>
      <c r="E728" s="86">
        <v>-4.96</v>
      </c>
      <c r="F728" s="86">
        <v>-4.96</v>
      </c>
      <c r="G728" s="86">
        <v>-4.96</v>
      </c>
      <c r="H728" s="86">
        <v>-4.96</v>
      </c>
      <c r="I728" s="86">
        <v>0</v>
      </c>
      <c r="J728" s="86">
        <v>0</v>
      </c>
      <c r="K728" s="86">
        <v>0</v>
      </c>
      <c r="L728" s="86">
        <v>0</v>
      </c>
      <c r="M728" s="86">
        <v>0</v>
      </c>
      <c r="N728" s="86">
        <v>0</v>
      </c>
      <c r="P728" s="99"/>
    </row>
    <row r="729" spans="1:16" x14ac:dyDescent="0.2">
      <c r="A729" s="87" t="s">
        <v>1987</v>
      </c>
      <c r="B729" s="86">
        <v>935972.26</v>
      </c>
      <c r="C729" s="86">
        <v>931920.34</v>
      </c>
      <c r="D729" s="86">
        <v>927868.43</v>
      </c>
      <c r="E729" s="86">
        <v>923816.51</v>
      </c>
      <c r="F729" s="86">
        <v>919764.6</v>
      </c>
      <c r="G729" s="86">
        <v>915712.68</v>
      </c>
      <c r="H729" s="86">
        <v>911660.77</v>
      </c>
      <c r="I729" s="86">
        <v>907608.85</v>
      </c>
      <c r="J729" s="86">
        <v>903556.93</v>
      </c>
      <c r="K729" s="86">
        <v>899505.02</v>
      </c>
      <c r="L729" s="86">
        <v>895453.1</v>
      </c>
      <c r="M729" s="86">
        <v>891401.19</v>
      </c>
      <c r="N729" s="86">
        <v>887349.27</v>
      </c>
      <c r="P729" s="99"/>
    </row>
    <row r="730" spans="1:16" x14ac:dyDescent="0.2">
      <c r="A730" s="87" t="s">
        <v>1988</v>
      </c>
      <c r="B730" s="86">
        <v>-12.87</v>
      </c>
      <c r="C730" s="86">
        <v>-12.87</v>
      </c>
      <c r="D730" s="86">
        <v>-12.87</v>
      </c>
      <c r="E730" s="86">
        <v>-12.87</v>
      </c>
      <c r="F730" s="86">
        <v>-12.87</v>
      </c>
      <c r="G730" s="86">
        <v>-12.87</v>
      </c>
      <c r="H730" s="86">
        <v>-12.87</v>
      </c>
      <c r="I730" s="86">
        <v>0</v>
      </c>
      <c r="J730" s="86">
        <v>0</v>
      </c>
      <c r="K730" s="86">
        <v>0</v>
      </c>
      <c r="L730" s="86">
        <v>0</v>
      </c>
      <c r="M730" s="86">
        <v>0</v>
      </c>
      <c r="N730" s="86">
        <v>0</v>
      </c>
      <c r="P730" s="99"/>
    </row>
    <row r="731" spans="1:16" x14ac:dyDescent="0.2">
      <c r="A731" s="87" t="s">
        <v>1989</v>
      </c>
      <c r="B731" s="86">
        <v>2456063.41</v>
      </c>
      <c r="C731" s="86">
        <v>2444337.9300000002</v>
      </c>
      <c r="D731" s="86">
        <v>2432612.4500000002</v>
      </c>
      <c r="E731" s="86">
        <v>2420886.98</v>
      </c>
      <c r="F731" s="86">
        <v>2409161.5</v>
      </c>
      <c r="G731" s="86">
        <v>2397436.02</v>
      </c>
      <c r="H731" s="86">
        <v>2385710.54</v>
      </c>
      <c r="I731" s="86">
        <v>2373985.06</v>
      </c>
      <c r="J731" s="86">
        <v>2362259.58</v>
      </c>
      <c r="K731" s="86">
        <v>2350534.1</v>
      </c>
      <c r="L731" s="86">
        <v>2338808.62</v>
      </c>
      <c r="M731" s="86">
        <v>2327083.14</v>
      </c>
      <c r="N731" s="86">
        <v>2315357.66</v>
      </c>
      <c r="P731" s="99"/>
    </row>
    <row r="732" spans="1:16" x14ac:dyDescent="0.2">
      <c r="A732" s="87" t="s">
        <v>1990</v>
      </c>
      <c r="B732" s="86">
        <v>924894.87</v>
      </c>
      <c r="C732" s="86">
        <v>921371.02</v>
      </c>
      <c r="D732" s="86">
        <v>917847.16</v>
      </c>
      <c r="E732" s="86">
        <v>914323.31</v>
      </c>
      <c r="F732" s="86">
        <v>910799.46</v>
      </c>
      <c r="G732" s="86">
        <v>907275.6</v>
      </c>
      <c r="H732" s="86">
        <v>903751.75</v>
      </c>
      <c r="I732" s="86">
        <v>900227.9</v>
      </c>
      <c r="J732" s="86">
        <v>896704.04</v>
      </c>
      <c r="K732" s="86">
        <v>893180.19</v>
      </c>
      <c r="L732" s="86">
        <v>889656.33</v>
      </c>
      <c r="M732" s="86">
        <v>886132.48</v>
      </c>
      <c r="N732" s="86">
        <v>882608.63</v>
      </c>
      <c r="P732" s="99"/>
    </row>
    <row r="733" spans="1:16" x14ac:dyDescent="0.2">
      <c r="A733" s="87" t="s">
        <v>1991</v>
      </c>
      <c r="B733" s="86">
        <v>0</v>
      </c>
      <c r="C733" s="86">
        <v>0</v>
      </c>
      <c r="D733" s="86">
        <v>0</v>
      </c>
      <c r="E733" s="86">
        <v>0</v>
      </c>
      <c r="F733" s="86">
        <v>0</v>
      </c>
      <c r="G733" s="86">
        <v>0</v>
      </c>
      <c r="H733" s="86">
        <v>0</v>
      </c>
      <c r="I733" s="86">
        <v>0</v>
      </c>
      <c r="J733" s="86">
        <v>0</v>
      </c>
      <c r="K733" s="86">
        <v>0</v>
      </c>
      <c r="L733" s="86">
        <v>0</v>
      </c>
      <c r="M733" s="86">
        <v>0</v>
      </c>
      <c r="N733" s="86">
        <v>0</v>
      </c>
      <c r="P733" s="99"/>
    </row>
    <row r="734" spans="1:16" x14ac:dyDescent="0.2">
      <c r="A734" s="87" t="s">
        <v>1992</v>
      </c>
      <c r="B734" s="86">
        <v>0</v>
      </c>
      <c r="C734" s="86">
        <v>0</v>
      </c>
      <c r="D734" s="86">
        <v>0</v>
      </c>
      <c r="E734" s="86">
        <v>0</v>
      </c>
      <c r="F734" s="86">
        <v>0</v>
      </c>
      <c r="G734" s="86">
        <v>0</v>
      </c>
      <c r="H734" s="86">
        <v>0</v>
      </c>
      <c r="I734" s="86">
        <v>0</v>
      </c>
      <c r="J734" s="86">
        <v>0</v>
      </c>
      <c r="K734" s="86">
        <v>0</v>
      </c>
      <c r="L734" s="86">
        <v>0</v>
      </c>
      <c r="M734" s="86">
        <v>0</v>
      </c>
      <c r="N734" s="86">
        <v>0</v>
      </c>
      <c r="P734" s="99"/>
    </row>
    <row r="735" spans="1:16" x14ac:dyDescent="0.2">
      <c r="A735" s="88" t="s">
        <v>1993</v>
      </c>
      <c r="B735" s="89">
        <v>10498283.039999999</v>
      </c>
      <c r="C735" s="89">
        <v>10437138.0699999</v>
      </c>
      <c r="D735" s="89">
        <v>10375993.1299999</v>
      </c>
      <c r="E735" s="89">
        <v>10314848.18</v>
      </c>
      <c r="F735" s="89">
        <v>10253703.25</v>
      </c>
      <c r="G735" s="89">
        <v>10192558.279999999</v>
      </c>
      <c r="H735" s="89">
        <v>10131413.33</v>
      </c>
      <c r="I735" s="89">
        <v>10070159.2199999</v>
      </c>
      <c r="J735" s="89">
        <v>10011736.529999999</v>
      </c>
      <c r="K735" s="89">
        <v>9955695.8399999999</v>
      </c>
      <c r="L735" s="89">
        <v>9899655.1300000008</v>
      </c>
      <c r="M735" s="89">
        <v>9843614.4299999997</v>
      </c>
      <c r="N735" s="89">
        <v>13603552.09</v>
      </c>
      <c r="O735" s="98">
        <f t="shared" ref="O735" si="60">AVERAGE(B735:N735)</f>
        <v>10429873.116923055</v>
      </c>
      <c r="P735" s="99" t="s">
        <v>106</v>
      </c>
    </row>
    <row r="736" spans="1:16" x14ac:dyDescent="0.2">
      <c r="A736" s="87" t="s">
        <v>1994</v>
      </c>
      <c r="P736" s="99"/>
    </row>
    <row r="737" spans="1:16" x14ac:dyDescent="0.2">
      <c r="A737" s="85" t="s">
        <v>1995</v>
      </c>
      <c r="P737" s="99"/>
    </row>
    <row r="738" spans="1:16" x14ac:dyDescent="0.2">
      <c r="A738" s="87" t="s">
        <v>1996</v>
      </c>
      <c r="B738" s="86">
        <v>-61539252.890000001</v>
      </c>
      <c r="C738" s="86">
        <v>-60157309.43</v>
      </c>
      <c r="D738" s="86">
        <v>-58765675.240000002</v>
      </c>
      <c r="E738" s="86">
        <v>-57925433.869999997</v>
      </c>
      <c r="F738" s="86">
        <v>-57121313.43</v>
      </c>
      <c r="G738" s="86">
        <v>-55767300.109999999</v>
      </c>
      <c r="H738" s="86">
        <v>-52435588.009999998</v>
      </c>
      <c r="I738" s="86">
        <v>-49080048.119999997</v>
      </c>
      <c r="J738" s="86">
        <v>-45700509.700000003</v>
      </c>
      <c r="K738" s="86">
        <v>-44362732.700000003</v>
      </c>
      <c r="L738" s="86">
        <v>-43462290.210000001</v>
      </c>
      <c r="M738" s="86">
        <v>-42555669.640000001</v>
      </c>
      <c r="N738" s="86">
        <v>-41039799.549999997</v>
      </c>
      <c r="P738" s="99"/>
    </row>
    <row r="739" spans="1:16" x14ac:dyDescent="0.2">
      <c r="A739" s="87" t="s">
        <v>1997</v>
      </c>
      <c r="B739" s="86">
        <v>0</v>
      </c>
      <c r="C739" s="86">
        <v>0</v>
      </c>
      <c r="D739" s="86">
        <v>0</v>
      </c>
      <c r="E739" s="86">
        <v>0</v>
      </c>
      <c r="F739" s="86">
        <v>0</v>
      </c>
      <c r="G739" s="86">
        <v>0</v>
      </c>
      <c r="H739" s="86">
        <v>0</v>
      </c>
      <c r="I739" s="86">
        <v>0</v>
      </c>
      <c r="J739" s="86">
        <v>0</v>
      </c>
      <c r="K739" s="86">
        <v>0</v>
      </c>
      <c r="L739" s="86">
        <v>0</v>
      </c>
      <c r="M739" s="86">
        <v>0</v>
      </c>
      <c r="N739" s="86">
        <v>0</v>
      </c>
      <c r="P739" s="99"/>
    </row>
    <row r="740" spans="1:16" x14ac:dyDescent="0.2">
      <c r="A740" s="87" t="s">
        <v>1998</v>
      </c>
      <c r="B740" s="86">
        <v>0</v>
      </c>
      <c r="C740" s="86">
        <v>0</v>
      </c>
      <c r="D740" s="86">
        <v>0</v>
      </c>
      <c r="E740" s="86">
        <v>0</v>
      </c>
      <c r="F740" s="86">
        <v>0</v>
      </c>
      <c r="G740" s="86">
        <v>0</v>
      </c>
      <c r="H740" s="86">
        <v>0</v>
      </c>
      <c r="I740" s="86">
        <v>0</v>
      </c>
      <c r="J740" s="86">
        <v>0</v>
      </c>
      <c r="K740" s="86">
        <v>0</v>
      </c>
      <c r="L740" s="86">
        <v>0</v>
      </c>
      <c r="M740" s="86">
        <v>0</v>
      </c>
      <c r="N740" s="86">
        <v>0</v>
      </c>
      <c r="P740" s="99"/>
    </row>
    <row r="741" spans="1:16" x14ac:dyDescent="0.2">
      <c r="A741" s="87" t="s">
        <v>1999</v>
      </c>
      <c r="B741" s="86">
        <v>-300366569.48000002</v>
      </c>
      <c r="C741" s="86">
        <v>-297156884.69</v>
      </c>
      <c r="D741" s="86">
        <v>-293933955.88999999</v>
      </c>
      <c r="E741" s="86">
        <v>-291612412.26999998</v>
      </c>
      <c r="F741" s="86">
        <v>-289305766.40999901</v>
      </c>
      <c r="G741" s="86">
        <v>-286155553.35000002</v>
      </c>
      <c r="H741" s="86">
        <v>-280007186.63999999</v>
      </c>
      <c r="I741" s="86">
        <v>-273857013.11000001</v>
      </c>
      <c r="J741" s="86">
        <v>-267734056.549999</v>
      </c>
      <c r="K741" s="86">
        <v>-264584086.209999</v>
      </c>
      <c r="L741" s="86">
        <v>-262231573.38</v>
      </c>
      <c r="M741" s="86">
        <v>-259827195.58000001</v>
      </c>
      <c r="N741" s="86">
        <v>-256487062.25999999</v>
      </c>
      <c r="P741" s="99"/>
    </row>
    <row r="742" spans="1:16" x14ac:dyDescent="0.2">
      <c r="A742" s="88" t="s">
        <v>2000</v>
      </c>
      <c r="B742" s="89">
        <v>-361905822.37</v>
      </c>
      <c r="C742" s="89">
        <v>-357314194.12</v>
      </c>
      <c r="D742" s="89">
        <v>-352699631.13</v>
      </c>
      <c r="E742" s="89">
        <v>-349537846.13999999</v>
      </c>
      <c r="F742" s="89">
        <v>-346427079.83999997</v>
      </c>
      <c r="G742" s="89">
        <v>-341922853.45999998</v>
      </c>
      <c r="H742" s="89">
        <v>-332442774.64999998</v>
      </c>
      <c r="I742" s="89">
        <v>-322937061.23000002</v>
      </c>
      <c r="J742" s="89">
        <v>-313434566.25</v>
      </c>
      <c r="K742" s="89">
        <v>-308946818.90999901</v>
      </c>
      <c r="L742" s="89">
        <v>-305693863.58999997</v>
      </c>
      <c r="M742" s="89">
        <v>-302382865.21999902</v>
      </c>
      <c r="N742" s="89">
        <v>-297526861.81</v>
      </c>
      <c r="O742" s="98">
        <f t="shared" ref="O742" si="61">AVERAGE(B742:N742)</f>
        <v>-330244018.36307675</v>
      </c>
      <c r="P742" s="99" t="str">
        <f>MID($A742,11,3)</f>
        <v>227</v>
      </c>
    </row>
    <row r="743" spans="1:16" x14ac:dyDescent="0.2">
      <c r="A743" s="87" t="s">
        <v>2001</v>
      </c>
      <c r="P743" s="99"/>
    </row>
    <row r="744" spans="1:16" x14ac:dyDescent="0.2">
      <c r="A744" s="85" t="s">
        <v>2002</v>
      </c>
      <c r="P744" s="99"/>
    </row>
    <row r="745" spans="1:16" x14ac:dyDescent="0.2">
      <c r="A745" s="87" t="s">
        <v>2003</v>
      </c>
      <c r="B745" s="86">
        <v>77855684.450000003</v>
      </c>
      <c r="C745" s="86">
        <v>64969434.450000003</v>
      </c>
      <c r="D745" s="86">
        <v>52083184.450000003</v>
      </c>
      <c r="E745" s="86">
        <v>39194934.450000003</v>
      </c>
      <c r="F745" s="86">
        <v>26305684.449999999</v>
      </c>
      <c r="G745" s="86">
        <v>13414434.449999999</v>
      </c>
      <c r="H745" s="86">
        <v>522184.45</v>
      </c>
      <c r="I745" s="86">
        <v>7531077.04</v>
      </c>
      <c r="J745" s="86">
        <v>-7016469.77999999</v>
      </c>
      <c r="K745" s="86">
        <v>-21743436.600000001</v>
      </c>
      <c r="L745" s="86">
        <v>-37154326.600000001</v>
      </c>
      <c r="M745" s="86">
        <v>-51277441.210000001</v>
      </c>
      <c r="N745" s="86">
        <v>-65355465.880000003</v>
      </c>
      <c r="P745" s="99"/>
    </row>
    <row r="746" spans="1:16" x14ac:dyDescent="0.2">
      <c r="A746" s="87" t="s">
        <v>2004</v>
      </c>
      <c r="B746" s="86">
        <v>5191965.34</v>
      </c>
      <c r="C746" s="86">
        <v>4526598.34</v>
      </c>
      <c r="D746" s="86">
        <v>3799665.34</v>
      </c>
      <c r="E746" s="86">
        <v>3182035.34</v>
      </c>
      <c r="F746" s="86">
        <v>2570337.34</v>
      </c>
      <c r="G746" s="86">
        <v>1872737.34</v>
      </c>
      <c r="H746" s="86">
        <v>4534084.37</v>
      </c>
      <c r="I746" s="86">
        <v>3902570.37</v>
      </c>
      <c r="J746" s="86">
        <v>3152343.37</v>
      </c>
      <c r="K746" s="86">
        <v>2469078.37</v>
      </c>
      <c r="L746" s="86">
        <v>1739298.37</v>
      </c>
      <c r="M746" s="86">
        <v>1279893.3700000001</v>
      </c>
      <c r="N746" s="86">
        <v>778005.03</v>
      </c>
      <c r="P746" s="99"/>
    </row>
    <row r="747" spans="1:16" x14ac:dyDescent="0.2">
      <c r="A747" s="88" t="s">
        <v>2005</v>
      </c>
      <c r="B747" s="86">
        <v>83047649.789999902</v>
      </c>
      <c r="C747" s="86">
        <v>69496032.789999902</v>
      </c>
      <c r="D747" s="86">
        <v>55882849.789999999</v>
      </c>
      <c r="E747" s="86">
        <v>42376969.789999999</v>
      </c>
      <c r="F747" s="86">
        <v>28876021.789999999</v>
      </c>
      <c r="G747" s="86">
        <v>15287171.789999999</v>
      </c>
      <c r="H747" s="86">
        <v>5056268.82</v>
      </c>
      <c r="I747" s="86">
        <v>11433647.41</v>
      </c>
      <c r="J747" s="86">
        <v>-3864126.4099999899</v>
      </c>
      <c r="K747" s="86">
        <v>-19274358.23</v>
      </c>
      <c r="L747" s="86">
        <v>-35415028.229999997</v>
      </c>
      <c r="M747" s="86">
        <v>-49997547.840000004</v>
      </c>
      <c r="N747" s="86">
        <v>-64577460.850000001</v>
      </c>
      <c r="P747" s="99"/>
    </row>
    <row r="748" spans="1:16" x14ac:dyDescent="0.2">
      <c r="A748" s="87" t="s">
        <v>2006</v>
      </c>
      <c r="P748" s="99"/>
    </row>
    <row r="749" spans="1:16" x14ac:dyDescent="0.2">
      <c r="A749" s="87" t="s">
        <v>2007</v>
      </c>
      <c r="B749" s="86">
        <v>-2044674</v>
      </c>
      <c r="C749" s="86">
        <v>-2044674</v>
      </c>
      <c r="D749" s="86">
        <v>-2044674</v>
      </c>
      <c r="E749" s="86">
        <v>-2044674</v>
      </c>
      <c r="F749" s="86">
        <v>-2044674</v>
      </c>
      <c r="G749" s="86">
        <v>-2044674</v>
      </c>
      <c r="H749" s="86">
        <v>-2044674</v>
      </c>
      <c r="I749" s="86">
        <v>-2044674</v>
      </c>
      <c r="J749" s="86">
        <v>-2044674</v>
      </c>
      <c r="K749" s="86">
        <v>-2044674</v>
      </c>
      <c r="L749" s="86">
        <v>-2044674</v>
      </c>
      <c r="M749" s="86">
        <v>-2044674</v>
      </c>
      <c r="N749" s="86">
        <v>-2044674</v>
      </c>
      <c r="P749" s="99"/>
    </row>
    <row r="750" spans="1:16" x14ac:dyDescent="0.2">
      <c r="A750" s="87" t="s">
        <v>2008</v>
      </c>
      <c r="B750" s="86">
        <v>-1554000</v>
      </c>
      <c r="C750" s="86">
        <v>-1554000</v>
      </c>
      <c r="D750" s="86">
        <v>-1554000</v>
      </c>
      <c r="E750" s="86">
        <v>-2330000</v>
      </c>
      <c r="F750" s="86">
        <v>-2330000</v>
      </c>
      <c r="G750" s="86">
        <v>-2330000</v>
      </c>
      <c r="H750" s="86">
        <v>-2330000</v>
      </c>
      <c r="I750" s="86">
        <v>-2330000</v>
      </c>
      <c r="J750" s="86">
        <v>-2330000</v>
      </c>
      <c r="K750" s="86">
        <v>-4830000</v>
      </c>
      <c r="L750" s="86">
        <v>-4830000</v>
      </c>
      <c r="M750" s="86">
        <v>-4830000</v>
      </c>
      <c r="N750" s="86">
        <v>-5830000</v>
      </c>
      <c r="P750" s="99"/>
    </row>
    <row r="751" spans="1:16" x14ac:dyDescent="0.2">
      <c r="A751" s="87" t="s">
        <v>2009</v>
      </c>
      <c r="B751" s="86">
        <v>-23590851.640000001</v>
      </c>
      <c r="C751" s="86">
        <v>-23590851.640000001</v>
      </c>
      <c r="D751" s="86">
        <v>-21923349.640000001</v>
      </c>
      <c r="E751" s="86">
        <v>-21923349.640000001</v>
      </c>
      <c r="F751" s="86">
        <v>-21923349.640000001</v>
      </c>
      <c r="G751" s="86">
        <v>-21923349.640000001</v>
      </c>
      <c r="H751" s="86">
        <v>-21923349.640000001</v>
      </c>
      <c r="I751" s="86">
        <v>-21923349.640000001</v>
      </c>
      <c r="J751" s="86">
        <v>-21923349.640000001</v>
      </c>
      <c r="K751" s="86">
        <v>-21923349.640000001</v>
      </c>
      <c r="L751" s="86">
        <v>-21923349.640000001</v>
      </c>
      <c r="M751" s="86">
        <v>-21923349.640000001</v>
      </c>
      <c r="N751" s="86">
        <v>-19370528.640000001</v>
      </c>
      <c r="P751" s="99"/>
    </row>
    <row r="752" spans="1:16" x14ac:dyDescent="0.2">
      <c r="A752" s="87" t="s">
        <v>2010</v>
      </c>
      <c r="B752" s="86">
        <v>0</v>
      </c>
      <c r="C752" s="86">
        <v>0</v>
      </c>
      <c r="D752" s="86">
        <v>0</v>
      </c>
      <c r="E752" s="86">
        <v>0</v>
      </c>
      <c r="F752" s="86">
        <v>0</v>
      </c>
      <c r="G752" s="86">
        <v>0</v>
      </c>
      <c r="H752" s="86">
        <v>0</v>
      </c>
      <c r="I752" s="86">
        <v>0</v>
      </c>
      <c r="J752" s="86">
        <v>0</v>
      </c>
      <c r="K752" s="86">
        <v>0</v>
      </c>
      <c r="L752" s="86">
        <v>0</v>
      </c>
      <c r="M752" s="86">
        <v>0</v>
      </c>
      <c r="N752" s="86">
        <v>0</v>
      </c>
      <c r="P752" s="99"/>
    </row>
    <row r="753" spans="1:16" x14ac:dyDescent="0.2">
      <c r="A753" s="88" t="s">
        <v>2011</v>
      </c>
      <c r="B753" s="86">
        <v>-27189525.640000001</v>
      </c>
      <c r="C753" s="86">
        <v>-27189525.640000001</v>
      </c>
      <c r="D753" s="86">
        <v>-25522023.640000001</v>
      </c>
      <c r="E753" s="86">
        <v>-26298023.640000001</v>
      </c>
      <c r="F753" s="86">
        <v>-26298023.640000001</v>
      </c>
      <c r="G753" s="86">
        <v>-26298023.640000001</v>
      </c>
      <c r="H753" s="86">
        <v>-26298023.640000001</v>
      </c>
      <c r="I753" s="86">
        <v>-26298023.640000001</v>
      </c>
      <c r="J753" s="86">
        <v>-26298023.640000001</v>
      </c>
      <c r="K753" s="86">
        <v>-28798023.640000001</v>
      </c>
      <c r="L753" s="86">
        <v>-28798023.640000001</v>
      </c>
      <c r="M753" s="86">
        <v>-28798023.640000001</v>
      </c>
      <c r="N753" s="86">
        <v>-27245202.640000001</v>
      </c>
      <c r="P753" s="99"/>
    </row>
    <row r="754" spans="1:16" x14ac:dyDescent="0.2">
      <c r="A754" s="87" t="s">
        <v>2012</v>
      </c>
      <c r="P754" s="99"/>
    </row>
    <row r="755" spans="1:16" x14ac:dyDescent="0.2">
      <c r="A755" s="87" t="s">
        <v>2013</v>
      </c>
      <c r="B755" s="86">
        <v>0</v>
      </c>
      <c r="C755" s="86">
        <v>0</v>
      </c>
      <c r="D755" s="86">
        <v>0</v>
      </c>
      <c r="E755" s="86">
        <v>0</v>
      </c>
      <c r="F755" s="86">
        <v>0</v>
      </c>
      <c r="G755" s="86">
        <v>0</v>
      </c>
      <c r="H755" s="86">
        <v>0</v>
      </c>
      <c r="I755" s="86">
        <v>0</v>
      </c>
      <c r="J755" s="86">
        <v>0</v>
      </c>
      <c r="K755" s="86">
        <v>0</v>
      </c>
      <c r="L755" s="86">
        <v>0</v>
      </c>
      <c r="M755" s="86">
        <v>0</v>
      </c>
      <c r="N755" s="86">
        <v>0</v>
      </c>
      <c r="P755" s="99"/>
    </row>
    <row r="756" spans="1:16" x14ac:dyDescent="0.2">
      <c r="A756" s="87" t="s">
        <v>2014</v>
      </c>
      <c r="B756" s="86">
        <v>-32968108.189999901</v>
      </c>
      <c r="C756" s="86">
        <v>-32802015.510000002</v>
      </c>
      <c r="D756" s="86">
        <v>-32742815.57</v>
      </c>
      <c r="E756" s="86">
        <v>-32703488.170000002</v>
      </c>
      <c r="F756" s="86">
        <v>-32579218.829999998</v>
      </c>
      <c r="G756" s="86">
        <v>-32454949.489999998</v>
      </c>
      <c r="H756" s="86">
        <v>-32332358.77</v>
      </c>
      <c r="I756" s="86">
        <v>-32210996.649999999</v>
      </c>
      <c r="J756" s="86">
        <v>-32090320.82</v>
      </c>
      <c r="K756" s="86">
        <v>-31970415.649999999</v>
      </c>
      <c r="L756" s="86">
        <v>-31852740.82</v>
      </c>
      <c r="M756" s="86">
        <v>-33593313.93</v>
      </c>
      <c r="N756" s="86">
        <v>-30954308.199999999</v>
      </c>
      <c r="P756" s="99"/>
    </row>
    <row r="757" spans="1:16" x14ac:dyDescent="0.2">
      <c r="A757" s="87" t="s">
        <v>2015</v>
      </c>
      <c r="B757" s="86">
        <v>-95997644.859999999</v>
      </c>
      <c r="C757" s="86">
        <v>-95413948.890000001</v>
      </c>
      <c r="D757" s="86">
        <v>-94728390.299999997</v>
      </c>
      <c r="E757" s="86">
        <v>-94226026.760000005</v>
      </c>
      <c r="F757" s="86">
        <v>-93782049.939999998</v>
      </c>
      <c r="G757" s="86">
        <v>-93319580.780000001</v>
      </c>
      <c r="H757" s="86">
        <v>-92954346.920000002</v>
      </c>
      <c r="I757" s="86">
        <v>-92355157.459999993</v>
      </c>
      <c r="J757" s="86">
        <v>-91877578.170000002</v>
      </c>
      <c r="K757" s="86">
        <v>-90780700.870000005</v>
      </c>
      <c r="L757" s="86">
        <v>-90848931.969999999</v>
      </c>
      <c r="M757" s="86">
        <v>-90895936.310000002</v>
      </c>
      <c r="N757" s="86">
        <v>-81251474.25</v>
      </c>
      <c r="P757" s="99"/>
    </row>
    <row r="758" spans="1:16" x14ac:dyDescent="0.2">
      <c r="A758" s="87" t="s">
        <v>2016</v>
      </c>
      <c r="B758" s="86">
        <v>0</v>
      </c>
      <c r="C758" s="86">
        <v>0</v>
      </c>
      <c r="D758" s="86">
        <v>0</v>
      </c>
      <c r="E758" s="86">
        <v>0</v>
      </c>
      <c r="F758" s="86">
        <v>0</v>
      </c>
      <c r="G758" s="86">
        <v>0</v>
      </c>
      <c r="H758" s="86">
        <v>0</v>
      </c>
      <c r="I758" s="86">
        <v>0</v>
      </c>
      <c r="J758" s="86">
        <v>0</v>
      </c>
      <c r="K758" s="86">
        <v>0</v>
      </c>
      <c r="L758" s="86">
        <v>0</v>
      </c>
      <c r="M758" s="86">
        <v>0</v>
      </c>
      <c r="N758" s="86">
        <v>0</v>
      </c>
      <c r="P758" s="99"/>
    </row>
    <row r="759" spans="1:16" x14ac:dyDescent="0.2">
      <c r="A759" s="87" t="s">
        <v>2017</v>
      </c>
      <c r="B759" s="86">
        <v>-5580636.9000000004</v>
      </c>
      <c r="C759" s="86">
        <v>-5532876.5300000003</v>
      </c>
      <c r="D759" s="86">
        <v>-5484653.3700000001</v>
      </c>
      <c r="E759" s="86">
        <v>-5436893</v>
      </c>
      <c r="F759" s="86">
        <v>-5389132.6299999999</v>
      </c>
      <c r="G759" s="86">
        <v>-5340913.49</v>
      </c>
      <c r="H759" s="86">
        <v>-5796820.2199999997</v>
      </c>
      <c r="I759" s="86">
        <v>-5749059.8499999996</v>
      </c>
      <c r="J759" s="86">
        <v>-5702185.1100000003</v>
      </c>
      <c r="K759" s="86">
        <v>-5654669.5899999999</v>
      </c>
      <c r="L759" s="86">
        <v>-5607794.8499999996</v>
      </c>
      <c r="M759" s="86">
        <v>-5560920.1100000003</v>
      </c>
      <c r="N759" s="86">
        <v>-5514045.3700000001</v>
      </c>
      <c r="P759" s="99"/>
    </row>
    <row r="760" spans="1:16" x14ac:dyDescent="0.2">
      <c r="A760" s="87" t="s">
        <v>2018</v>
      </c>
      <c r="B760" s="86">
        <v>-8264669.7000000002</v>
      </c>
      <c r="C760" s="86">
        <v>-8150488.2199999997</v>
      </c>
      <c r="D760" s="86">
        <v>-8039817.4900000002</v>
      </c>
      <c r="E760" s="86">
        <v>-8415093.8399999999</v>
      </c>
      <c r="F760" s="86">
        <v>-8309691.2300000004</v>
      </c>
      <c r="G760" s="86">
        <v>-8202021.0999999996</v>
      </c>
      <c r="H760" s="86">
        <v>-6852220.6500000004</v>
      </c>
      <c r="I760" s="86">
        <v>-6734898.6900000004</v>
      </c>
      <c r="J760" s="86">
        <v>-6696235.8099999996</v>
      </c>
      <c r="K760" s="86">
        <v>-7199449.9400000004</v>
      </c>
      <c r="L760" s="86">
        <v>-7101787.6200000001</v>
      </c>
      <c r="M760" s="86">
        <v>-7014795.9699999997</v>
      </c>
      <c r="N760" s="86">
        <v>-7436711.8200000003</v>
      </c>
      <c r="P760" s="99"/>
    </row>
    <row r="761" spans="1:16" x14ac:dyDescent="0.2">
      <c r="A761" s="87" t="s">
        <v>2019</v>
      </c>
      <c r="B761" s="86">
        <v>-5228351.38</v>
      </c>
      <c r="C761" s="86">
        <v>-5188311.99</v>
      </c>
      <c r="D761" s="86">
        <v>-5171928.5999999996</v>
      </c>
      <c r="E761" s="86">
        <v>-5143717.21</v>
      </c>
      <c r="F761" s="86">
        <v>-5115505.82</v>
      </c>
      <c r="G761" s="86">
        <v>-5087294.43</v>
      </c>
      <c r="H761" s="86">
        <v>-5059083.04</v>
      </c>
      <c r="I761" s="86">
        <v>-5030871.6500000004</v>
      </c>
      <c r="J761" s="86">
        <v>-5002660.26</v>
      </c>
      <c r="K761" s="86">
        <v>-4974448.87</v>
      </c>
      <c r="L761" s="86">
        <v>-4946237.4800000004</v>
      </c>
      <c r="M761" s="86">
        <v>-5382634.0899999999</v>
      </c>
      <c r="N761" s="86">
        <v>-4873700.7</v>
      </c>
      <c r="P761" s="99"/>
    </row>
    <row r="762" spans="1:16" x14ac:dyDescent="0.2">
      <c r="A762" s="87" t="s">
        <v>2020</v>
      </c>
      <c r="B762" s="86">
        <v>0</v>
      </c>
      <c r="C762" s="86">
        <v>0</v>
      </c>
      <c r="D762" s="86">
        <v>-45909427.68</v>
      </c>
      <c r="E762" s="86">
        <v>-46170816.68</v>
      </c>
      <c r="F762" s="86">
        <v>-46432205.68</v>
      </c>
      <c r="G762" s="86">
        <v>-46693594.68</v>
      </c>
      <c r="H762" s="86">
        <v>-46954983.68</v>
      </c>
      <c r="I762" s="86">
        <v>-47216372.68</v>
      </c>
      <c r="J762" s="86">
        <v>-47477761.68</v>
      </c>
      <c r="K762" s="86">
        <v>-47739150.68</v>
      </c>
      <c r="L762" s="86">
        <v>-48000539.68</v>
      </c>
      <c r="M762" s="86">
        <v>-48261928.68</v>
      </c>
      <c r="N762" s="86">
        <v>-601128.68000000005</v>
      </c>
      <c r="P762" s="99"/>
    </row>
    <row r="763" spans="1:16" x14ac:dyDescent="0.2">
      <c r="A763" s="87" t="s">
        <v>2021</v>
      </c>
      <c r="B763" s="86">
        <v>-44782662</v>
      </c>
      <c r="C763" s="86">
        <v>-44782662</v>
      </c>
      <c r="D763" s="86">
        <v>0</v>
      </c>
      <c r="E763" s="86">
        <v>0</v>
      </c>
      <c r="F763" s="86">
        <v>0</v>
      </c>
      <c r="G763" s="86">
        <v>0</v>
      </c>
      <c r="H763" s="86">
        <v>0</v>
      </c>
      <c r="I763" s="86">
        <v>0</v>
      </c>
      <c r="J763" s="86">
        <v>0</v>
      </c>
      <c r="K763" s="86">
        <v>0</v>
      </c>
      <c r="L763" s="86">
        <v>0</v>
      </c>
      <c r="M763" s="86">
        <v>0</v>
      </c>
      <c r="N763" s="86">
        <v>0</v>
      </c>
      <c r="P763" s="99"/>
    </row>
    <row r="764" spans="1:16" x14ac:dyDescent="0.2">
      <c r="A764" s="87" t="s">
        <v>2022</v>
      </c>
      <c r="B764" s="86">
        <v>0</v>
      </c>
      <c r="C764" s="86">
        <v>0</v>
      </c>
      <c r="D764" s="86">
        <v>0</v>
      </c>
      <c r="E764" s="86">
        <v>0</v>
      </c>
      <c r="F764" s="86">
        <v>0</v>
      </c>
      <c r="G764" s="86">
        <v>0</v>
      </c>
      <c r="H764" s="86">
        <v>0</v>
      </c>
      <c r="I764" s="86">
        <v>0</v>
      </c>
      <c r="J764" s="86">
        <v>0</v>
      </c>
      <c r="K764" s="86">
        <v>0</v>
      </c>
      <c r="L764" s="86">
        <v>0</v>
      </c>
      <c r="M764" s="86">
        <v>0</v>
      </c>
      <c r="N764" s="86">
        <v>0</v>
      </c>
      <c r="P764" s="99"/>
    </row>
    <row r="765" spans="1:16" x14ac:dyDescent="0.2">
      <c r="A765" s="87" t="s">
        <v>2023</v>
      </c>
      <c r="B765" s="86">
        <v>0</v>
      </c>
      <c r="C765" s="86">
        <v>0</v>
      </c>
      <c r="D765" s="86">
        <v>0</v>
      </c>
      <c r="E765" s="86">
        <v>0</v>
      </c>
      <c r="F765" s="86">
        <v>0</v>
      </c>
      <c r="G765" s="86">
        <v>0</v>
      </c>
      <c r="H765" s="86">
        <v>0</v>
      </c>
      <c r="I765" s="86">
        <v>0</v>
      </c>
      <c r="J765" s="86">
        <v>0</v>
      </c>
      <c r="K765" s="86">
        <v>0</v>
      </c>
      <c r="L765" s="86">
        <v>0</v>
      </c>
      <c r="M765" s="86">
        <v>0</v>
      </c>
      <c r="N765" s="86">
        <v>0</v>
      </c>
      <c r="P765" s="99"/>
    </row>
    <row r="766" spans="1:16" x14ac:dyDescent="0.2">
      <c r="A766" s="87" t="s">
        <v>2024</v>
      </c>
      <c r="B766" s="86">
        <v>-452285</v>
      </c>
      <c r="C766" s="86">
        <v>-452285</v>
      </c>
      <c r="D766" s="86">
        <v>-452285</v>
      </c>
      <c r="E766" s="86">
        <v>-452285</v>
      </c>
      <c r="F766" s="86">
        <v>-452285</v>
      </c>
      <c r="G766" s="86">
        <v>-452285</v>
      </c>
      <c r="H766" s="86">
        <v>-452285</v>
      </c>
      <c r="I766" s="86">
        <v>-452285</v>
      </c>
      <c r="J766" s="86">
        <v>-452285</v>
      </c>
      <c r="K766" s="86">
        <v>-452285</v>
      </c>
      <c r="L766" s="86">
        <v>-452285</v>
      </c>
      <c r="M766" s="86">
        <v>-452285</v>
      </c>
      <c r="N766" s="86">
        <v>-429370</v>
      </c>
      <c r="P766" s="99"/>
    </row>
    <row r="767" spans="1:16" s="114" customFormat="1" x14ac:dyDescent="0.2">
      <c r="A767" s="113" t="s">
        <v>2025</v>
      </c>
      <c r="B767" s="114">
        <f>SUM(B755:B766)</f>
        <v>-193274358.02999988</v>
      </c>
      <c r="C767" s="114">
        <f t="shared" ref="C767:N767" si="62">SUM(C755:C766)</f>
        <v>-192322588.14000002</v>
      </c>
      <c r="D767" s="114">
        <f t="shared" si="62"/>
        <v>-192529318.01000002</v>
      </c>
      <c r="E767" s="114">
        <f t="shared" si="62"/>
        <v>-192548320.66000003</v>
      </c>
      <c r="F767" s="114">
        <f t="shared" si="62"/>
        <v>-192060089.13</v>
      </c>
      <c r="G767" s="114">
        <f t="shared" si="62"/>
        <v>-191550638.97</v>
      </c>
      <c r="H767" s="114">
        <f t="shared" si="62"/>
        <v>-190402098.28</v>
      </c>
      <c r="I767" s="114">
        <f t="shared" si="62"/>
        <v>-189749641.97999999</v>
      </c>
      <c r="J767" s="114">
        <f t="shared" si="62"/>
        <v>-189299026.84999999</v>
      </c>
      <c r="K767" s="114">
        <f t="shared" si="62"/>
        <v>-188771120.60000002</v>
      </c>
      <c r="L767" s="114">
        <f t="shared" si="62"/>
        <v>-188810317.41999999</v>
      </c>
      <c r="M767" s="114">
        <f t="shared" si="62"/>
        <v>-191161814.09000003</v>
      </c>
      <c r="N767" s="114">
        <f t="shared" si="62"/>
        <v>-131060739.02000003</v>
      </c>
      <c r="O767" s="116"/>
      <c r="P767" s="117"/>
    </row>
    <row r="768" spans="1:16" x14ac:dyDescent="0.2">
      <c r="A768" s="87" t="s">
        <v>2026</v>
      </c>
      <c r="P768" s="99"/>
    </row>
    <row r="769" spans="1:16" x14ac:dyDescent="0.2">
      <c r="A769" s="87" t="s">
        <v>2027</v>
      </c>
      <c r="B769" s="86">
        <v>0</v>
      </c>
      <c r="C769" s="86">
        <v>0</v>
      </c>
      <c r="D769" s="86">
        <v>0</v>
      </c>
      <c r="E769" s="86">
        <v>0</v>
      </c>
      <c r="F769" s="86">
        <v>0</v>
      </c>
      <c r="G769" s="86">
        <v>0</v>
      </c>
      <c r="H769" s="86">
        <v>0</v>
      </c>
      <c r="I769" s="86">
        <v>0</v>
      </c>
      <c r="J769" s="86">
        <v>0</v>
      </c>
      <c r="K769" s="86">
        <v>0</v>
      </c>
      <c r="L769" s="86">
        <v>0</v>
      </c>
      <c r="M769" s="86">
        <v>0</v>
      </c>
      <c r="N769" s="86">
        <v>0</v>
      </c>
      <c r="P769" s="99"/>
    </row>
    <row r="770" spans="1:16" x14ac:dyDescent="0.2">
      <c r="A770" s="87" t="s">
        <v>2028</v>
      </c>
      <c r="B770" s="86">
        <v>-29690918.84</v>
      </c>
      <c r="C770" s="86">
        <v>-29482989.879999999</v>
      </c>
      <c r="D770" s="86">
        <v>-29409106.920000002</v>
      </c>
      <c r="E770" s="86">
        <v>-29268200.960000001</v>
      </c>
      <c r="F770" s="86">
        <v>-29127295</v>
      </c>
      <c r="G770" s="86">
        <v>-28986389.039999999</v>
      </c>
      <c r="H770" s="86">
        <v>-28845483.079999998</v>
      </c>
      <c r="I770" s="86">
        <v>-28704577.120000001</v>
      </c>
      <c r="J770" s="86">
        <v>-28563671.16</v>
      </c>
      <c r="K770" s="86">
        <v>-28422765.199999999</v>
      </c>
      <c r="L770" s="86">
        <v>-28290043.440000001</v>
      </c>
      <c r="M770" s="86">
        <v>-30658967.68</v>
      </c>
      <c r="N770" s="86">
        <v>-27489104.32</v>
      </c>
      <c r="P770" s="99"/>
    </row>
    <row r="771" spans="1:16" x14ac:dyDescent="0.2">
      <c r="A771" s="87" t="s">
        <v>2029</v>
      </c>
      <c r="B771" s="86">
        <v>0</v>
      </c>
      <c r="C771" s="86">
        <v>0</v>
      </c>
      <c r="D771" s="86">
        <v>0</v>
      </c>
      <c r="E771" s="86">
        <v>0</v>
      </c>
      <c r="F771" s="86">
        <v>0</v>
      </c>
      <c r="G771" s="86">
        <v>0</v>
      </c>
      <c r="H771" s="86">
        <v>0</v>
      </c>
      <c r="I771" s="86">
        <v>0</v>
      </c>
      <c r="J771" s="86">
        <v>0</v>
      </c>
      <c r="K771" s="86">
        <v>0</v>
      </c>
      <c r="L771" s="86">
        <v>0</v>
      </c>
      <c r="M771" s="86">
        <v>0</v>
      </c>
      <c r="N771" s="86">
        <v>0</v>
      </c>
      <c r="P771" s="99"/>
    </row>
    <row r="772" spans="1:16" x14ac:dyDescent="0.2">
      <c r="A772" s="87" t="s">
        <v>2030</v>
      </c>
      <c r="B772" s="86">
        <v>-1756839.88</v>
      </c>
      <c r="C772" s="86">
        <v>-1819191.92</v>
      </c>
      <c r="D772" s="86">
        <v>-1858786.57</v>
      </c>
      <c r="E772" s="86">
        <v>-1924451.84</v>
      </c>
      <c r="F772" s="86">
        <v>-1722694.11</v>
      </c>
      <c r="G772" s="86">
        <v>-1735077.43</v>
      </c>
      <c r="H772" s="86">
        <v>-1749641.83</v>
      </c>
      <c r="I772" s="86">
        <v>-1772448.13</v>
      </c>
      <c r="J772" s="86">
        <v>-1796641.8</v>
      </c>
      <c r="K772" s="86">
        <v>-1764565.87</v>
      </c>
      <c r="L772" s="86">
        <v>-1804142.44</v>
      </c>
      <c r="M772" s="86">
        <v>-1777374.75</v>
      </c>
      <c r="N772" s="86">
        <v>-1822385.83</v>
      </c>
      <c r="P772" s="99"/>
    </row>
    <row r="773" spans="1:16" x14ac:dyDescent="0.2">
      <c r="A773" s="87" t="s">
        <v>2031</v>
      </c>
      <c r="B773" s="86">
        <v>0</v>
      </c>
      <c r="C773" s="86">
        <v>0</v>
      </c>
      <c r="D773" s="86">
        <v>0</v>
      </c>
      <c r="E773" s="86">
        <v>0</v>
      </c>
      <c r="F773" s="86">
        <v>0</v>
      </c>
      <c r="G773" s="86">
        <v>0</v>
      </c>
      <c r="H773" s="86">
        <v>0</v>
      </c>
      <c r="I773" s="86">
        <v>0</v>
      </c>
      <c r="J773" s="86">
        <v>0</v>
      </c>
      <c r="K773" s="86">
        <v>0</v>
      </c>
      <c r="L773" s="86">
        <v>0</v>
      </c>
      <c r="M773" s="86">
        <v>0</v>
      </c>
      <c r="N773" s="86">
        <v>0</v>
      </c>
      <c r="P773" s="99"/>
    </row>
    <row r="774" spans="1:16" x14ac:dyDescent="0.2">
      <c r="A774" s="87" t="s">
        <v>2032</v>
      </c>
      <c r="B774" s="86">
        <v>0</v>
      </c>
      <c r="C774" s="86">
        <v>0</v>
      </c>
      <c r="D774" s="86">
        <v>0</v>
      </c>
      <c r="E774" s="86">
        <v>0</v>
      </c>
      <c r="F774" s="86">
        <v>0</v>
      </c>
      <c r="G774" s="86">
        <v>0</v>
      </c>
      <c r="H774" s="86">
        <v>0</v>
      </c>
      <c r="I774" s="86">
        <v>0</v>
      </c>
      <c r="J774" s="86">
        <v>0</v>
      </c>
      <c r="K774" s="86">
        <v>0</v>
      </c>
      <c r="L774" s="86">
        <v>0</v>
      </c>
      <c r="M774" s="86">
        <v>0</v>
      </c>
      <c r="N774" s="86">
        <v>0</v>
      </c>
      <c r="P774" s="99"/>
    </row>
    <row r="775" spans="1:16" x14ac:dyDescent="0.2">
      <c r="A775" s="87" t="s">
        <v>2033</v>
      </c>
      <c r="B775" s="86">
        <v>0</v>
      </c>
      <c r="C775" s="86">
        <v>0</v>
      </c>
      <c r="D775" s="86">
        <v>0</v>
      </c>
      <c r="E775" s="86">
        <v>0</v>
      </c>
      <c r="F775" s="86">
        <v>0</v>
      </c>
      <c r="G775" s="86">
        <v>0</v>
      </c>
      <c r="H775" s="86">
        <v>0</v>
      </c>
      <c r="I775" s="86">
        <v>0</v>
      </c>
      <c r="J775" s="86">
        <v>0</v>
      </c>
      <c r="K775" s="86">
        <v>0</v>
      </c>
      <c r="L775" s="86">
        <v>0</v>
      </c>
      <c r="M775" s="86">
        <v>0</v>
      </c>
      <c r="N775" s="86">
        <v>0</v>
      </c>
      <c r="P775" s="99"/>
    </row>
    <row r="776" spans="1:16" x14ac:dyDescent="0.2">
      <c r="A776" s="87" t="s">
        <v>2034</v>
      </c>
      <c r="B776" s="86">
        <v>-12000</v>
      </c>
      <c r="C776" s="86">
        <v>-11737</v>
      </c>
      <c r="D776" s="86">
        <v>-11737</v>
      </c>
      <c r="E776" s="86">
        <v>0</v>
      </c>
      <c r="F776" s="86">
        <v>0</v>
      </c>
      <c r="G776" s="86">
        <v>0</v>
      </c>
      <c r="H776" s="86">
        <v>0</v>
      </c>
      <c r="I776" s="86">
        <v>0</v>
      </c>
      <c r="J776" s="86">
        <v>0</v>
      </c>
      <c r="K776" s="86">
        <v>0</v>
      </c>
      <c r="L776" s="86">
        <v>0</v>
      </c>
      <c r="M776" s="86">
        <v>0</v>
      </c>
      <c r="N776" s="86">
        <v>0</v>
      </c>
      <c r="P776" s="99"/>
    </row>
    <row r="777" spans="1:16" x14ac:dyDescent="0.2">
      <c r="A777" s="87" t="s">
        <v>2035</v>
      </c>
      <c r="B777" s="86">
        <v>-1013722.99999999</v>
      </c>
      <c r="C777" s="86">
        <v>-983282.299999999</v>
      </c>
      <c r="D777" s="86">
        <v>-947659.35999999905</v>
      </c>
      <c r="E777" s="86">
        <v>-989423</v>
      </c>
      <c r="F777" s="86">
        <v>-944217.3</v>
      </c>
      <c r="G777" s="86">
        <v>-897061.54</v>
      </c>
      <c r="H777" s="86">
        <v>-979423</v>
      </c>
      <c r="I777" s="86">
        <v>-947436.27999999898</v>
      </c>
      <c r="J777" s="86">
        <v>-921222.18999999901</v>
      </c>
      <c r="K777" s="86">
        <v>-979422.99999999895</v>
      </c>
      <c r="L777" s="86">
        <v>-950083.179999999</v>
      </c>
      <c r="M777" s="86">
        <v>-916627.08999999904</v>
      </c>
      <c r="N777" s="86">
        <v>-915122.99999999895</v>
      </c>
      <c r="P777" s="99"/>
    </row>
    <row r="778" spans="1:16" x14ac:dyDescent="0.2">
      <c r="A778" s="88" t="s">
        <v>2036</v>
      </c>
      <c r="B778" s="86">
        <v>-32473481.719999898</v>
      </c>
      <c r="C778" s="86">
        <v>-32297201.099999901</v>
      </c>
      <c r="D778" s="86">
        <v>-32227289.850000001</v>
      </c>
      <c r="E778" s="86">
        <v>-32182075.800000001</v>
      </c>
      <c r="F778" s="86">
        <v>-31794206.41</v>
      </c>
      <c r="G778" s="86">
        <v>-31618528.009999901</v>
      </c>
      <c r="H778" s="86">
        <v>-31574547.9099999</v>
      </c>
      <c r="I778" s="86">
        <v>-31424461.530000001</v>
      </c>
      <c r="J778" s="86">
        <v>-31281535.149999999</v>
      </c>
      <c r="K778" s="86">
        <v>-31166754.0699999</v>
      </c>
      <c r="L778" s="86">
        <v>-31044269.059999999</v>
      </c>
      <c r="M778" s="86">
        <v>-33352969.52</v>
      </c>
      <c r="N778" s="86">
        <v>-30226613.149999999</v>
      </c>
      <c r="P778" s="99"/>
    </row>
    <row r="779" spans="1:16" s="114" customFormat="1" x14ac:dyDescent="0.2">
      <c r="A779" s="113" t="s">
        <v>2037</v>
      </c>
      <c r="B779" s="130">
        <f>SUM(B778,B767,B753,B747)</f>
        <v>-169889715.5999999</v>
      </c>
      <c r="C779" s="130">
        <f t="shared" ref="C779:N779" si="63">SUM(C778,C767,C753,C747)</f>
        <v>-182313282.09000003</v>
      </c>
      <c r="D779" s="130">
        <f t="shared" si="63"/>
        <v>-194395781.71000001</v>
      </c>
      <c r="E779" s="130">
        <f t="shared" si="63"/>
        <v>-208651450.31000003</v>
      </c>
      <c r="F779" s="130">
        <f t="shared" si="63"/>
        <v>-221276297.39000002</v>
      </c>
      <c r="G779" s="130">
        <f t="shared" si="63"/>
        <v>-234180018.82999989</v>
      </c>
      <c r="H779" s="130">
        <f t="shared" si="63"/>
        <v>-243218401.00999993</v>
      </c>
      <c r="I779" s="130">
        <f t="shared" si="63"/>
        <v>-236038479.73999998</v>
      </c>
      <c r="J779" s="130">
        <f t="shared" si="63"/>
        <v>-250742712.04999998</v>
      </c>
      <c r="K779" s="130">
        <f t="shared" si="63"/>
        <v>-268010256.53999993</v>
      </c>
      <c r="L779" s="130">
        <f t="shared" si="63"/>
        <v>-284067638.35000002</v>
      </c>
      <c r="M779" s="130">
        <f t="shared" si="63"/>
        <v>-303310355.09000003</v>
      </c>
      <c r="N779" s="130">
        <f t="shared" si="63"/>
        <v>-253110015.66</v>
      </c>
      <c r="O779" s="116">
        <f t="shared" ref="O779" si="64">AVERAGE(B779:N779)</f>
        <v>-234554184.95153841</v>
      </c>
      <c r="P779" s="117" t="str">
        <f t="shared" ref="P779" si="65">MID($A779,11,3)</f>
        <v>228</v>
      </c>
    </row>
    <row r="780" spans="1:16" x14ac:dyDescent="0.2">
      <c r="A780" s="87" t="s">
        <v>2038</v>
      </c>
      <c r="P780" s="99"/>
    </row>
    <row r="781" spans="1:16" x14ac:dyDescent="0.2">
      <c r="A781" s="85" t="s">
        <v>2039</v>
      </c>
      <c r="P781" s="99"/>
    </row>
    <row r="782" spans="1:16" x14ac:dyDescent="0.2">
      <c r="A782" s="87" t="s">
        <v>2040</v>
      </c>
      <c r="B782" s="86">
        <v>0</v>
      </c>
      <c r="C782" s="86">
        <v>0</v>
      </c>
      <c r="D782" s="86">
        <v>0</v>
      </c>
      <c r="E782" s="86">
        <v>0</v>
      </c>
      <c r="F782" s="86">
        <v>0</v>
      </c>
      <c r="G782" s="86">
        <v>0</v>
      </c>
      <c r="H782" s="86">
        <v>0</v>
      </c>
      <c r="I782" s="86">
        <v>0</v>
      </c>
      <c r="J782" s="86">
        <v>0</v>
      </c>
      <c r="K782" s="86">
        <v>0</v>
      </c>
      <c r="L782" s="86">
        <v>0</v>
      </c>
      <c r="M782" s="86">
        <v>0</v>
      </c>
      <c r="N782" s="86">
        <v>0</v>
      </c>
      <c r="P782" s="99"/>
    </row>
    <row r="783" spans="1:16" x14ac:dyDescent="0.2">
      <c r="A783" s="87" t="s">
        <v>2041</v>
      </c>
      <c r="B783" s="86">
        <v>0</v>
      </c>
      <c r="C783" s="86">
        <v>0</v>
      </c>
      <c r="D783" s="86">
        <v>0</v>
      </c>
      <c r="E783" s="86">
        <v>0</v>
      </c>
      <c r="F783" s="86">
        <v>0</v>
      </c>
      <c r="G783" s="86">
        <v>0</v>
      </c>
      <c r="H783" s="86">
        <v>0</v>
      </c>
      <c r="I783" s="86">
        <v>0</v>
      </c>
      <c r="J783" s="86">
        <v>0</v>
      </c>
      <c r="K783" s="86">
        <v>0</v>
      </c>
      <c r="L783" s="86">
        <v>0</v>
      </c>
      <c r="M783" s="86">
        <v>0</v>
      </c>
      <c r="N783" s="86">
        <v>0</v>
      </c>
      <c r="P783" s="99"/>
    </row>
    <row r="784" spans="1:16" x14ac:dyDescent="0.2">
      <c r="A784" s="88" t="s">
        <v>2042</v>
      </c>
      <c r="B784" s="89">
        <v>0</v>
      </c>
      <c r="C784" s="89">
        <v>0</v>
      </c>
      <c r="D784" s="89">
        <v>0</v>
      </c>
      <c r="E784" s="89">
        <v>0</v>
      </c>
      <c r="F784" s="89">
        <v>0</v>
      </c>
      <c r="G784" s="89">
        <v>0</v>
      </c>
      <c r="H784" s="89">
        <v>0</v>
      </c>
      <c r="I784" s="89">
        <v>0</v>
      </c>
      <c r="J784" s="89">
        <v>0</v>
      </c>
      <c r="K784" s="89">
        <v>0</v>
      </c>
      <c r="L784" s="89">
        <v>0</v>
      </c>
      <c r="M784" s="89">
        <v>0</v>
      </c>
      <c r="N784" s="89">
        <v>0</v>
      </c>
      <c r="O784" s="97">
        <f t="shared" ref="O784" si="66">AVERAGE(B784:N784)</f>
        <v>0</v>
      </c>
      <c r="P784" s="99" t="str">
        <f>MID($A784,11,3)</f>
        <v>229</v>
      </c>
    </row>
    <row r="785" spans="1:16" x14ac:dyDescent="0.2">
      <c r="A785" s="87" t="s">
        <v>2043</v>
      </c>
      <c r="P785" s="99"/>
    </row>
    <row r="786" spans="1:16" x14ac:dyDescent="0.2">
      <c r="A786" s="85" t="s">
        <v>2044</v>
      </c>
      <c r="P786" s="99"/>
    </row>
    <row r="787" spans="1:16" x14ac:dyDescent="0.2">
      <c r="A787" s="87" t="s">
        <v>2045</v>
      </c>
      <c r="B787" s="86">
        <v>0</v>
      </c>
      <c r="C787" s="86">
        <v>0</v>
      </c>
      <c r="D787" s="86">
        <v>0</v>
      </c>
      <c r="E787" s="86">
        <v>0</v>
      </c>
      <c r="F787" s="86">
        <v>0</v>
      </c>
      <c r="G787" s="86">
        <v>0</v>
      </c>
      <c r="H787" s="86">
        <v>0</v>
      </c>
      <c r="I787" s="86">
        <v>0</v>
      </c>
      <c r="J787" s="86">
        <v>0</v>
      </c>
      <c r="K787" s="86">
        <v>0</v>
      </c>
      <c r="L787" s="86">
        <v>0</v>
      </c>
      <c r="M787" s="86">
        <v>0</v>
      </c>
      <c r="N787" s="86">
        <v>0</v>
      </c>
      <c r="P787" s="99"/>
    </row>
    <row r="788" spans="1:16" x14ac:dyDescent="0.2">
      <c r="A788" s="87" t="s">
        <v>2046</v>
      </c>
      <c r="B788" s="86">
        <v>0</v>
      </c>
      <c r="C788" s="86">
        <v>0</v>
      </c>
      <c r="D788" s="86">
        <v>0</v>
      </c>
      <c r="E788" s="86">
        <v>0</v>
      </c>
      <c r="F788" s="86">
        <v>0</v>
      </c>
      <c r="G788" s="86">
        <v>0</v>
      </c>
      <c r="H788" s="86">
        <v>0</v>
      </c>
      <c r="I788" s="86">
        <v>0</v>
      </c>
      <c r="J788" s="86">
        <v>0</v>
      </c>
      <c r="K788" s="86">
        <v>0</v>
      </c>
      <c r="L788" s="86">
        <v>0</v>
      </c>
      <c r="M788" s="86">
        <v>0</v>
      </c>
      <c r="N788" s="86">
        <v>0</v>
      </c>
      <c r="P788" s="99"/>
    </row>
    <row r="789" spans="1:16" x14ac:dyDescent="0.2">
      <c r="A789" s="87" t="s">
        <v>2047</v>
      </c>
      <c r="B789" s="86">
        <v>-23279466.66</v>
      </c>
      <c r="C789" s="86">
        <v>-23293335.82</v>
      </c>
      <c r="D789" s="86">
        <v>-23297226.84</v>
      </c>
      <c r="E789" s="86">
        <v>-23148344.649999999</v>
      </c>
      <c r="F789" s="86">
        <v>-23095751.68</v>
      </c>
      <c r="G789" s="86">
        <v>-23112824.449999999</v>
      </c>
      <c r="H789" s="86">
        <v>-23085357.539999999</v>
      </c>
      <c r="I789" s="86">
        <v>-23108507.050000001</v>
      </c>
      <c r="J789" s="86">
        <v>-23125622.510000002</v>
      </c>
      <c r="K789" s="86">
        <v>-23116646.309999999</v>
      </c>
      <c r="L789" s="86">
        <v>-23120803.920000002</v>
      </c>
      <c r="M789" s="86">
        <v>-33186662.690000001</v>
      </c>
      <c r="N789" s="86">
        <v>-33224205.940000001</v>
      </c>
      <c r="P789" s="99"/>
    </row>
    <row r="790" spans="1:16" x14ac:dyDescent="0.2">
      <c r="A790" s="87" t="s">
        <v>2048</v>
      </c>
      <c r="B790" s="86">
        <v>-490911160.419999</v>
      </c>
      <c r="C790" s="86">
        <v>-485242018.68000001</v>
      </c>
      <c r="D790" s="86">
        <v>-478940314.84999901</v>
      </c>
      <c r="E790" s="86">
        <v>-469814782.44999999</v>
      </c>
      <c r="F790" s="86">
        <v>-461579393.09999901</v>
      </c>
      <c r="G790" s="86">
        <v>-454281735.19999999</v>
      </c>
      <c r="H790" s="86">
        <v>-443548514.07999998</v>
      </c>
      <c r="I790" s="86">
        <v>-434938533.06</v>
      </c>
      <c r="J790" s="86">
        <v>-427956556.78999901</v>
      </c>
      <c r="K790" s="86">
        <v>-419725192.21999902</v>
      </c>
      <c r="L790" s="86">
        <v>-411145466.06999898</v>
      </c>
      <c r="M790" s="86">
        <v>-410441433.08999997</v>
      </c>
      <c r="N790" s="86">
        <v>-403422039.58999997</v>
      </c>
      <c r="P790" s="99"/>
    </row>
    <row r="791" spans="1:16" x14ac:dyDescent="0.2">
      <c r="A791" s="88" t="s">
        <v>2049</v>
      </c>
      <c r="B791" s="89">
        <v>-514190627.07999903</v>
      </c>
      <c r="C791" s="89">
        <v>-508535354.5</v>
      </c>
      <c r="D791" s="89">
        <v>-502237541.69</v>
      </c>
      <c r="E791" s="89">
        <v>-492963127.09999901</v>
      </c>
      <c r="F791" s="89">
        <v>-484675144.77999997</v>
      </c>
      <c r="G791" s="89">
        <v>-477394559.64999998</v>
      </c>
      <c r="H791" s="89">
        <v>-466633871.62</v>
      </c>
      <c r="I791" s="89">
        <v>-458047040.11000001</v>
      </c>
      <c r="J791" s="89">
        <v>-451082179.299999</v>
      </c>
      <c r="K791" s="89">
        <v>-442841838.52999997</v>
      </c>
      <c r="L791" s="89">
        <v>-434266269.989999</v>
      </c>
      <c r="M791" s="89">
        <v>-443628095.77999997</v>
      </c>
      <c r="N791" s="89">
        <v>-436646245.52999997</v>
      </c>
      <c r="O791" s="98">
        <f t="shared" ref="O791" si="67">AVERAGE(B791:N791)</f>
        <v>-470241684.28153807</v>
      </c>
      <c r="P791" s="99" t="str">
        <f>MID($A791,11,3)</f>
        <v>230</v>
      </c>
    </row>
    <row r="792" spans="1:16" x14ac:dyDescent="0.2">
      <c r="A792" s="87" t="s">
        <v>2050</v>
      </c>
      <c r="P792" s="99"/>
    </row>
    <row r="793" spans="1:16" x14ac:dyDescent="0.2">
      <c r="A793" s="85" t="s">
        <v>2051</v>
      </c>
      <c r="P793" s="99"/>
    </row>
    <row r="794" spans="1:16" x14ac:dyDescent="0.2">
      <c r="A794" s="87" t="s">
        <v>2052</v>
      </c>
      <c r="B794" s="86">
        <v>-26851.34</v>
      </c>
      <c r="C794" s="86">
        <v>-20782533</v>
      </c>
      <c r="D794" s="86">
        <v>0</v>
      </c>
      <c r="E794" s="86">
        <v>0</v>
      </c>
      <c r="F794" s="86">
        <v>0</v>
      </c>
      <c r="G794" s="86">
        <v>0</v>
      </c>
      <c r="H794" s="86">
        <v>-159366</v>
      </c>
      <c r="I794" s="86">
        <v>-258185.99999999901</v>
      </c>
      <c r="J794" s="86">
        <v>0</v>
      </c>
      <c r="K794" s="86">
        <v>-418.46</v>
      </c>
      <c r="L794" s="86">
        <v>-418.46</v>
      </c>
      <c r="M794" s="86">
        <v>-418.46</v>
      </c>
      <c r="N794" s="86">
        <v>-418.46</v>
      </c>
      <c r="P794" s="99"/>
    </row>
    <row r="795" spans="1:16" x14ac:dyDescent="0.2">
      <c r="A795" s="87" t="s">
        <v>2053</v>
      </c>
      <c r="B795" s="86">
        <v>0</v>
      </c>
      <c r="C795" s="86">
        <v>0</v>
      </c>
      <c r="D795" s="86">
        <v>0</v>
      </c>
      <c r="E795" s="86">
        <v>0</v>
      </c>
      <c r="F795" s="86">
        <v>0</v>
      </c>
      <c r="G795" s="86">
        <v>0</v>
      </c>
      <c r="H795" s="86">
        <v>0</v>
      </c>
      <c r="I795" s="86">
        <v>0</v>
      </c>
      <c r="J795" s="86">
        <v>0</v>
      </c>
      <c r="K795" s="86">
        <v>0</v>
      </c>
      <c r="L795" s="86">
        <v>0</v>
      </c>
      <c r="M795" s="86">
        <v>0</v>
      </c>
      <c r="N795" s="86">
        <v>0</v>
      </c>
      <c r="P795" s="99"/>
    </row>
    <row r="796" spans="1:16" x14ac:dyDescent="0.2">
      <c r="A796" s="87" t="s">
        <v>2054</v>
      </c>
      <c r="B796" s="86">
        <v>-37924260.989999898</v>
      </c>
      <c r="C796" s="86">
        <v>-29245728.329999998</v>
      </c>
      <c r="D796" s="86">
        <v>-23097628.269999899</v>
      </c>
      <c r="E796" s="86">
        <v>-24293314.280000001</v>
      </c>
      <c r="F796" s="86">
        <v>-28370479.050000001</v>
      </c>
      <c r="G796" s="86">
        <v>-25095611.34</v>
      </c>
      <c r="H796" s="86">
        <v>-20771604.84</v>
      </c>
      <c r="I796" s="86">
        <v>-33632014.599999897</v>
      </c>
      <c r="J796" s="86">
        <v>-24162965.679999899</v>
      </c>
      <c r="K796" s="86">
        <v>-17581795.16</v>
      </c>
      <c r="L796" s="86">
        <v>-18218119.52</v>
      </c>
      <c r="M796" s="86">
        <v>-86534358.469999999</v>
      </c>
      <c r="N796" s="86">
        <v>-66013631.109999903</v>
      </c>
      <c r="P796" s="99"/>
    </row>
    <row r="797" spans="1:16" x14ac:dyDescent="0.2">
      <c r="A797" s="87" t="s">
        <v>2055</v>
      </c>
      <c r="B797" s="86">
        <v>9496.74</v>
      </c>
      <c r="C797" s="86">
        <v>11490.07</v>
      </c>
      <c r="D797" s="86">
        <v>13327.28</v>
      </c>
      <c r="E797" s="86">
        <v>14826.35</v>
      </c>
      <c r="F797" s="86">
        <v>16408.43</v>
      </c>
      <c r="G797" s="86">
        <v>17534.78</v>
      </c>
      <c r="H797" s="86">
        <v>18842.07</v>
      </c>
      <c r="I797" s="86">
        <v>11553.26</v>
      </c>
      <c r="J797" s="86">
        <v>13013.33</v>
      </c>
      <c r="K797" s="86">
        <v>14181.3</v>
      </c>
      <c r="L797" s="86">
        <v>15520.35</v>
      </c>
      <c r="M797" s="86">
        <v>16925.810000000001</v>
      </c>
      <c r="N797" s="86">
        <v>10253.44</v>
      </c>
      <c r="P797" s="99"/>
    </row>
    <row r="798" spans="1:16" x14ac:dyDescent="0.2">
      <c r="A798" s="87" t="s">
        <v>2056</v>
      </c>
      <c r="B798" s="86">
        <v>-43943.79</v>
      </c>
      <c r="C798" s="86">
        <v>-43302.25</v>
      </c>
      <c r="D798" s="86">
        <v>-40993.65</v>
      </c>
      <c r="E798" s="86">
        <v>-38651.120000000003</v>
      </c>
      <c r="F798" s="86">
        <v>-36399.050000000003</v>
      </c>
      <c r="G798" s="86">
        <v>-24059.3</v>
      </c>
      <c r="H798" s="86">
        <v>-19281.2</v>
      </c>
      <c r="I798" s="86">
        <v>-26487.49</v>
      </c>
      <c r="J798" s="86">
        <v>-21607.439999999999</v>
      </c>
      <c r="K798" s="86">
        <v>-16568.98</v>
      </c>
      <c r="L798" s="86">
        <v>-12039.35</v>
      </c>
      <c r="M798" s="86">
        <v>-7293.58</v>
      </c>
      <c r="N798" s="86">
        <v>-13988.05</v>
      </c>
      <c r="P798" s="99"/>
    </row>
    <row r="799" spans="1:16" x14ac:dyDescent="0.2">
      <c r="A799" s="87" t="s">
        <v>2057</v>
      </c>
      <c r="B799" s="86">
        <v>-129702815.2</v>
      </c>
      <c r="C799" s="86">
        <v>-118809571.92</v>
      </c>
      <c r="D799" s="86">
        <v>-129863955.31</v>
      </c>
      <c r="E799" s="86">
        <v>-141657285.28999999</v>
      </c>
      <c r="F799" s="86">
        <v>-150479462.53</v>
      </c>
      <c r="G799" s="86">
        <v>-145969241.49000001</v>
      </c>
      <c r="H799" s="86">
        <v>-145383222.91999999</v>
      </c>
      <c r="I799" s="86">
        <v>-131006739.02</v>
      </c>
      <c r="J799" s="86">
        <v>-131090809.58999901</v>
      </c>
      <c r="K799" s="86">
        <v>-137683972.74000001</v>
      </c>
      <c r="L799" s="86">
        <v>-133830805.95999999</v>
      </c>
      <c r="M799" s="86">
        <v>-144495453.84</v>
      </c>
      <c r="N799" s="86">
        <v>-153085768.71000001</v>
      </c>
      <c r="P799" s="99"/>
    </row>
    <row r="800" spans="1:16" x14ac:dyDescent="0.2">
      <c r="A800" s="87" t="s">
        <v>2058</v>
      </c>
      <c r="B800" s="86">
        <v>269316.2</v>
      </c>
      <c r="C800" s="86">
        <v>0</v>
      </c>
      <c r="D800" s="86">
        <v>0</v>
      </c>
      <c r="E800" s="86">
        <v>0</v>
      </c>
      <c r="F800" s="86">
        <v>0</v>
      </c>
      <c r="G800" s="86">
        <v>0</v>
      </c>
      <c r="H800" s="86">
        <v>0</v>
      </c>
      <c r="I800" s="86">
        <v>0</v>
      </c>
      <c r="J800" s="86">
        <v>0</v>
      </c>
      <c r="K800" s="86">
        <v>0</v>
      </c>
      <c r="L800" s="86">
        <v>0</v>
      </c>
      <c r="M800" s="86">
        <v>0</v>
      </c>
      <c r="N800" s="86">
        <v>0</v>
      </c>
      <c r="P800" s="99"/>
    </row>
    <row r="801" spans="1:16" x14ac:dyDescent="0.2">
      <c r="A801" s="87" t="s">
        <v>2059</v>
      </c>
      <c r="B801" s="86">
        <v>0</v>
      </c>
      <c r="C801" s="86">
        <v>0</v>
      </c>
      <c r="D801" s="86">
        <v>0</v>
      </c>
      <c r="E801" s="86">
        <v>0</v>
      </c>
      <c r="F801" s="86">
        <v>0</v>
      </c>
      <c r="G801" s="86">
        <v>0</v>
      </c>
      <c r="H801" s="86">
        <v>0</v>
      </c>
      <c r="I801" s="86">
        <v>0</v>
      </c>
      <c r="J801" s="86">
        <v>0</v>
      </c>
      <c r="K801" s="86">
        <v>0</v>
      </c>
      <c r="L801" s="86">
        <v>0</v>
      </c>
      <c r="M801" s="86">
        <v>0</v>
      </c>
      <c r="N801" s="86">
        <v>0</v>
      </c>
      <c r="P801" s="99"/>
    </row>
    <row r="802" spans="1:16" x14ac:dyDescent="0.2">
      <c r="A802" s="87" t="s">
        <v>2060</v>
      </c>
      <c r="B802" s="86">
        <v>-1105629.74</v>
      </c>
      <c r="C802" s="86">
        <v>-1215146.74</v>
      </c>
      <c r="D802" s="86">
        <v>-1326632.74</v>
      </c>
      <c r="E802" s="86">
        <v>-335319.74</v>
      </c>
      <c r="F802" s="86">
        <v>-449277.74</v>
      </c>
      <c r="G802" s="86">
        <v>-562058.74</v>
      </c>
      <c r="H802" s="86">
        <v>-676948.74</v>
      </c>
      <c r="I802" s="86">
        <v>-802645.74</v>
      </c>
      <c r="J802" s="86">
        <v>-916483.74</v>
      </c>
      <c r="K802" s="86">
        <v>-1032789.74</v>
      </c>
      <c r="L802" s="86">
        <v>-1878569.74</v>
      </c>
      <c r="M802" s="86">
        <v>-1993638.74</v>
      </c>
      <c r="N802" s="86">
        <v>-2432609.7400000002</v>
      </c>
      <c r="P802" s="99"/>
    </row>
    <row r="803" spans="1:16" x14ac:dyDescent="0.2">
      <c r="A803" s="87" t="s">
        <v>2061</v>
      </c>
      <c r="B803" s="86">
        <v>-159990.35999999999</v>
      </c>
      <c r="C803" s="86">
        <v>-166200.26999999999</v>
      </c>
      <c r="D803" s="86">
        <v>-156096.45000000001</v>
      </c>
      <c r="E803" s="86">
        <v>-147173.29999999999</v>
      </c>
      <c r="F803" s="86">
        <v>-140224.15</v>
      </c>
      <c r="G803" s="86">
        <v>-131800.31</v>
      </c>
      <c r="H803" s="86">
        <v>-124110.29</v>
      </c>
      <c r="I803" s="86">
        <v>-157641.49</v>
      </c>
      <c r="J803" s="86">
        <v>-148217.95000000001</v>
      </c>
      <c r="K803" s="86">
        <v>-140425.26</v>
      </c>
      <c r="L803" s="86">
        <v>-133106.04</v>
      </c>
      <c r="M803" s="86">
        <v>-126497.11</v>
      </c>
      <c r="N803" s="86">
        <v>-159237.98000000001</v>
      </c>
      <c r="P803" s="99"/>
    </row>
    <row r="804" spans="1:16" x14ac:dyDescent="0.2">
      <c r="A804" s="87" t="s">
        <v>2062</v>
      </c>
      <c r="B804" s="86">
        <v>-18315.48</v>
      </c>
      <c r="C804" s="86">
        <v>-18226.77</v>
      </c>
      <c r="D804" s="86">
        <v>-16973.669999999998</v>
      </c>
      <c r="E804" s="86">
        <v>-15895.54</v>
      </c>
      <c r="F804" s="86">
        <v>-14963.5</v>
      </c>
      <c r="G804" s="86">
        <v>-14007.59</v>
      </c>
      <c r="H804" s="86">
        <v>-13048.37</v>
      </c>
      <c r="I804" s="86">
        <v>-17528.349999999999</v>
      </c>
      <c r="J804" s="86">
        <v>-16541.79</v>
      </c>
      <c r="K804" s="86">
        <v>-15374.95</v>
      </c>
      <c r="L804" s="86">
        <v>-14301.93</v>
      </c>
      <c r="M804" s="86">
        <v>-13317.6</v>
      </c>
      <c r="N804" s="86">
        <v>-17605.13</v>
      </c>
      <c r="P804" s="99"/>
    </row>
    <row r="805" spans="1:16" x14ac:dyDescent="0.2">
      <c r="A805" s="87" t="s">
        <v>2063</v>
      </c>
      <c r="B805" s="86">
        <v>-254.2</v>
      </c>
      <c r="C805" s="86">
        <v>-180.55</v>
      </c>
      <c r="D805" s="86">
        <v>-256.92</v>
      </c>
      <c r="E805" s="86">
        <v>-256.92</v>
      </c>
      <c r="F805" s="86">
        <v>-315.07</v>
      </c>
      <c r="G805" s="86">
        <v>-256.92</v>
      </c>
      <c r="H805" s="86">
        <v>-256.92</v>
      </c>
      <c r="I805" s="86">
        <v>-348.59</v>
      </c>
      <c r="J805" s="86">
        <v>-129275.15</v>
      </c>
      <c r="K805" s="86">
        <v>81.25</v>
      </c>
      <c r="L805" s="86">
        <v>9.75</v>
      </c>
      <c r="M805" s="86">
        <v>-373.6</v>
      </c>
      <c r="N805" s="86">
        <v>-257.23</v>
      </c>
      <c r="P805" s="99"/>
    </row>
    <row r="806" spans="1:16" x14ac:dyDescent="0.2">
      <c r="A806" s="87" t="s">
        <v>2064</v>
      </c>
      <c r="B806" s="86">
        <v>0</v>
      </c>
      <c r="C806" s="86">
        <v>0</v>
      </c>
      <c r="D806" s="86">
        <v>0</v>
      </c>
      <c r="E806" s="86">
        <v>0</v>
      </c>
      <c r="F806" s="86">
        <v>0</v>
      </c>
      <c r="G806" s="86">
        <v>0</v>
      </c>
      <c r="H806" s="86">
        <v>0</v>
      </c>
      <c r="I806" s="86">
        <v>0</v>
      </c>
      <c r="J806" s="86">
        <v>-12496.62</v>
      </c>
      <c r="K806" s="86">
        <v>0</v>
      </c>
      <c r="L806" s="86">
        <v>0</v>
      </c>
      <c r="M806" s="86">
        <v>0</v>
      </c>
      <c r="N806" s="86">
        <v>0</v>
      </c>
      <c r="P806" s="99"/>
    </row>
    <row r="807" spans="1:16" x14ac:dyDescent="0.2">
      <c r="A807" s="87" t="s">
        <v>2065</v>
      </c>
      <c r="B807" s="86">
        <v>0</v>
      </c>
      <c r="C807" s="86">
        <v>0</v>
      </c>
      <c r="D807" s="86">
        <v>0</v>
      </c>
      <c r="E807" s="86">
        <v>0</v>
      </c>
      <c r="F807" s="86">
        <v>0</v>
      </c>
      <c r="G807" s="86">
        <v>0</v>
      </c>
      <c r="H807" s="86">
        <v>0</v>
      </c>
      <c r="I807" s="86">
        <v>0</v>
      </c>
      <c r="J807" s="86">
        <v>0</v>
      </c>
      <c r="K807" s="86">
        <v>0</v>
      </c>
      <c r="L807" s="86">
        <v>0</v>
      </c>
      <c r="M807" s="86">
        <v>0</v>
      </c>
      <c r="N807" s="86">
        <v>0</v>
      </c>
      <c r="P807" s="99"/>
    </row>
    <row r="808" spans="1:16" x14ac:dyDescent="0.2">
      <c r="A808" s="87" t="s">
        <v>2066</v>
      </c>
      <c r="B808" s="86">
        <v>-28949250.149999999</v>
      </c>
      <c r="C808" s="86">
        <v>-14919605.07</v>
      </c>
      <c r="D808" s="86">
        <v>-6635587.5300000003</v>
      </c>
      <c r="E808" s="86">
        <v>-0.05</v>
      </c>
      <c r="F808" s="86">
        <v>-5758843.4000000004</v>
      </c>
      <c r="G808" s="86">
        <v>-20568527.800000001</v>
      </c>
      <c r="H808" s="86">
        <v>-0.05</v>
      </c>
      <c r="I808" s="86">
        <v>-10694222.1</v>
      </c>
      <c r="J808" s="86">
        <v>-21167276.309999999</v>
      </c>
      <c r="K808" s="86">
        <v>-9825463.9199999999</v>
      </c>
      <c r="L808" s="86">
        <v>-20430762.609999999</v>
      </c>
      <c r="M808" s="86">
        <v>-138005411.18000001</v>
      </c>
      <c r="N808" s="86">
        <v>-23679454.899999999</v>
      </c>
      <c r="P808" s="99"/>
    </row>
    <row r="809" spans="1:16" x14ac:dyDescent="0.2">
      <c r="A809" s="87" t="s">
        <v>2067</v>
      </c>
      <c r="B809" s="86">
        <v>0</v>
      </c>
      <c r="C809" s="86">
        <v>6</v>
      </c>
      <c r="D809" s="86">
        <v>0</v>
      </c>
      <c r="E809" s="86">
        <v>0</v>
      </c>
      <c r="F809" s="86">
        <v>-6</v>
      </c>
      <c r="G809" s="86">
        <v>0</v>
      </c>
      <c r="H809" s="86">
        <v>0</v>
      </c>
      <c r="I809" s="86">
        <v>0</v>
      </c>
      <c r="J809" s="86">
        <v>0</v>
      </c>
      <c r="K809" s="86">
        <v>14.5</v>
      </c>
      <c r="L809" s="86">
        <v>0</v>
      </c>
      <c r="M809" s="86">
        <v>0</v>
      </c>
      <c r="N809" s="86">
        <v>0</v>
      </c>
      <c r="P809" s="99"/>
    </row>
    <row r="810" spans="1:16" x14ac:dyDescent="0.2">
      <c r="A810" s="87" t="s">
        <v>2068</v>
      </c>
      <c r="B810" s="86">
        <v>0</v>
      </c>
      <c r="C810" s="86">
        <v>0</v>
      </c>
      <c r="D810" s="86">
        <v>0</v>
      </c>
      <c r="E810" s="86">
        <v>0</v>
      </c>
      <c r="F810" s="86">
        <v>0</v>
      </c>
      <c r="G810" s="86">
        <v>0</v>
      </c>
      <c r="H810" s="86">
        <v>0</v>
      </c>
      <c r="I810" s="86">
        <v>0</v>
      </c>
      <c r="J810" s="86">
        <v>0</v>
      </c>
      <c r="K810" s="86">
        <v>0</v>
      </c>
      <c r="L810" s="86">
        <v>0</v>
      </c>
      <c r="M810" s="86">
        <v>0</v>
      </c>
      <c r="N810" s="86">
        <v>0</v>
      </c>
      <c r="P810" s="99"/>
    </row>
    <row r="811" spans="1:16" x14ac:dyDescent="0.2">
      <c r="A811" s="87" t="s">
        <v>2069</v>
      </c>
      <c r="B811" s="86">
        <v>0</v>
      </c>
      <c r="C811" s="86">
        <v>0</v>
      </c>
      <c r="D811" s="86">
        <v>0</v>
      </c>
      <c r="E811" s="86">
        <v>0</v>
      </c>
      <c r="F811" s="86">
        <v>0</v>
      </c>
      <c r="G811" s="86">
        <v>0</v>
      </c>
      <c r="H811" s="86">
        <v>0</v>
      </c>
      <c r="I811" s="86">
        <v>0</v>
      </c>
      <c r="J811" s="86">
        <v>0</v>
      </c>
      <c r="K811" s="86">
        <v>0</v>
      </c>
      <c r="L811" s="86">
        <v>0</v>
      </c>
      <c r="M811" s="86">
        <v>0</v>
      </c>
      <c r="N811" s="86">
        <v>0</v>
      </c>
      <c r="P811" s="99"/>
    </row>
    <row r="812" spans="1:16" x14ac:dyDescent="0.2">
      <c r="A812" s="87" t="s">
        <v>2070</v>
      </c>
      <c r="B812" s="86">
        <v>0</v>
      </c>
      <c r="C812" s="86">
        <v>0</v>
      </c>
      <c r="D812" s="86">
        <v>0</v>
      </c>
      <c r="E812" s="86">
        <v>0</v>
      </c>
      <c r="F812" s="86">
        <v>0</v>
      </c>
      <c r="G812" s="86">
        <v>0</v>
      </c>
      <c r="H812" s="86">
        <v>0</v>
      </c>
      <c r="I812" s="86">
        <v>0</v>
      </c>
      <c r="J812" s="86">
        <v>0</v>
      </c>
      <c r="K812" s="86">
        <v>0</v>
      </c>
      <c r="L812" s="86">
        <v>0</v>
      </c>
      <c r="M812" s="86">
        <v>0</v>
      </c>
      <c r="N812" s="86">
        <v>0</v>
      </c>
      <c r="P812" s="99"/>
    </row>
    <row r="813" spans="1:16" x14ac:dyDescent="0.2">
      <c r="A813" s="87" t="s">
        <v>2071</v>
      </c>
      <c r="B813" s="86">
        <v>0</v>
      </c>
      <c r="C813" s="86">
        <v>0</v>
      </c>
      <c r="D813" s="86">
        <v>0</v>
      </c>
      <c r="E813" s="86">
        <v>0</v>
      </c>
      <c r="F813" s="86">
        <v>0</v>
      </c>
      <c r="G813" s="86">
        <v>0</v>
      </c>
      <c r="H813" s="86">
        <v>0</v>
      </c>
      <c r="I813" s="86">
        <v>0</v>
      </c>
      <c r="J813" s="86">
        <v>0</v>
      </c>
      <c r="K813" s="86">
        <v>0</v>
      </c>
      <c r="L813" s="86">
        <v>0</v>
      </c>
      <c r="M813" s="86">
        <v>0</v>
      </c>
      <c r="N813" s="86">
        <v>0</v>
      </c>
      <c r="P813" s="99"/>
    </row>
    <row r="814" spans="1:16" x14ac:dyDescent="0.2">
      <c r="A814" s="87" t="s">
        <v>2072</v>
      </c>
      <c r="B814" s="86">
        <v>-35165270.140000001</v>
      </c>
      <c r="C814" s="86">
        <v>-71116303.180000007</v>
      </c>
      <c r="D814" s="86">
        <v>-71930945.140000001</v>
      </c>
      <c r="E814" s="86">
        <v>-35825835.780000001</v>
      </c>
      <c r="F814" s="86">
        <v>-35870458.729999997</v>
      </c>
      <c r="G814" s="86">
        <v>-37055893.560000002</v>
      </c>
      <c r="H814" s="86">
        <v>-37273774.899999999</v>
      </c>
      <c r="I814" s="86">
        <v>-37251465.109999999</v>
      </c>
      <c r="J814" s="86">
        <v>-37604509.009999998</v>
      </c>
      <c r="K814" s="86">
        <v>-37141956.020000003</v>
      </c>
      <c r="L814" s="86">
        <v>-37337913.640000001</v>
      </c>
      <c r="M814" s="86">
        <v>-36345343.100000001</v>
      </c>
      <c r="N814" s="86">
        <v>-38340101.600000001</v>
      </c>
      <c r="P814" s="99"/>
    </row>
    <row r="815" spans="1:16" x14ac:dyDescent="0.2">
      <c r="A815" s="87" t="s">
        <v>2073</v>
      </c>
      <c r="B815" s="86">
        <v>-10938384.6</v>
      </c>
      <c r="C815" s="86">
        <v>-11229542.460000001</v>
      </c>
      <c r="D815" s="86">
        <v>-9346935.9900000002</v>
      </c>
      <c r="E815" s="86">
        <v>-12995553.890000001</v>
      </c>
      <c r="F815" s="86">
        <v>-10244407.289999999</v>
      </c>
      <c r="G815" s="86">
        <v>-16418236.77</v>
      </c>
      <c r="H815" s="86">
        <v>-15491659.66</v>
      </c>
      <c r="I815" s="86">
        <v>-16361681.550000001</v>
      </c>
      <c r="J815" s="86">
        <v>-15943496.369999999</v>
      </c>
      <c r="K815" s="86">
        <v>-15265904.300000001</v>
      </c>
      <c r="L815" s="86">
        <v>-10592039.109999999</v>
      </c>
      <c r="M815" s="86">
        <v>-4497431.97</v>
      </c>
      <c r="N815" s="86">
        <v>-6576410.5199999996</v>
      </c>
      <c r="P815" s="99"/>
    </row>
    <row r="816" spans="1:16" x14ac:dyDescent="0.2">
      <c r="A816" s="87" t="s">
        <v>2074</v>
      </c>
      <c r="B816" s="86">
        <v>-225223.23</v>
      </c>
      <c r="C816" s="86">
        <v>-343785.82</v>
      </c>
      <c r="D816" s="86">
        <v>-749998.18</v>
      </c>
      <c r="E816" s="86">
        <v>-1010057.66999999</v>
      </c>
      <c r="F816" s="86">
        <v>-1691970.01</v>
      </c>
      <c r="G816" s="86">
        <v>-3765871.03</v>
      </c>
      <c r="H816" s="86">
        <v>-2579426.09</v>
      </c>
      <c r="I816" s="86">
        <v>-4290948.9400000004</v>
      </c>
      <c r="J816" s="86">
        <v>-3562880.86</v>
      </c>
      <c r="K816" s="86">
        <v>-5338516.6900000004</v>
      </c>
      <c r="L816" s="86">
        <v>-7504882.2400000002</v>
      </c>
      <c r="M816" s="86">
        <v>-7228932.9199999897</v>
      </c>
      <c r="N816" s="86">
        <v>-5533125.4699999904</v>
      </c>
      <c r="P816" s="99"/>
    </row>
    <row r="817" spans="1:16" x14ac:dyDescent="0.2">
      <c r="A817" s="87" t="s">
        <v>2075</v>
      </c>
      <c r="B817" s="86">
        <v>0</v>
      </c>
      <c r="C817" s="86">
        <v>0</v>
      </c>
      <c r="D817" s="86">
        <v>0</v>
      </c>
      <c r="E817" s="86">
        <v>0</v>
      </c>
      <c r="F817" s="86">
        <v>0</v>
      </c>
      <c r="G817" s="86">
        <v>0</v>
      </c>
      <c r="H817" s="86">
        <v>0</v>
      </c>
      <c r="I817" s="86">
        <v>0</v>
      </c>
      <c r="J817" s="86">
        <v>0</v>
      </c>
      <c r="K817" s="86">
        <v>0</v>
      </c>
      <c r="L817" s="86">
        <v>0</v>
      </c>
      <c r="M817" s="86">
        <v>0</v>
      </c>
      <c r="N817" s="86">
        <v>0</v>
      </c>
      <c r="P817" s="99"/>
    </row>
    <row r="818" spans="1:16" x14ac:dyDescent="0.2">
      <c r="A818" s="87" t="s">
        <v>2076</v>
      </c>
      <c r="B818" s="86">
        <v>0</v>
      </c>
      <c r="C818" s="86">
        <v>0</v>
      </c>
      <c r="D818" s="86">
        <v>0</v>
      </c>
      <c r="E818" s="86">
        <v>0</v>
      </c>
      <c r="F818" s="86">
        <v>0</v>
      </c>
      <c r="G818" s="86">
        <v>0</v>
      </c>
      <c r="H818" s="86">
        <v>0</v>
      </c>
      <c r="I818" s="86">
        <v>0</v>
      </c>
      <c r="J818" s="86">
        <v>0</v>
      </c>
      <c r="K818" s="86">
        <v>0</v>
      </c>
      <c r="L818" s="86">
        <v>0</v>
      </c>
      <c r="M818" s="86">
        <v>0</v>
      </c>
      <c r="N818" s="86">
        <v>0</v>
      </c>
      <c r="P818" s="99"/>
    </row>
    <row r="819" spans="1:16" x14ac:dyDescent="0.2">
      <c r="A819" s="87" t="s">
        <v>2077</v>
      </c>
      <c r="B819" s="86">
        <v>-3227.29</v>
      </c>
      <c r="C819" s="86">
        <v>-2598.0300000000002</v>
      </c>
      <c r="D819" s="86">
        <v>-2598.0300000000002</v>
      </c>
      <c r="E819" s="86">
        <v>-2598.0300000000002</v>
      </c>
      <c r="F819" s="86">
        <v>-2598.0300000000002</v>
      </c>
      <c r="G819" s="86">
        <v>-2598.0300000000002</v>
      </c>
      <c r="H819" s="86">
        <v>-2598.0300000000002</v>
      </c>
      <c r="I819" s="86">
        <v>-2598.0300000000002</v>
      </c>
      <c r="J819" s="86">
        <v>-3274.37</v>
      </c>
      <c r="K819" s="86">
        <v>-2598.0300000000002</v>
      </c>
      <c r="L819" s="86">
        <v>-2598.0300000000002</v>
      </c>
      <c r="M819" s="86">
        <v>-3274.37</v>
      </c>
      <c r="N819" s="86">
        <v>-3274.37</v>
      </c>
      <c r="P819" s="99"/>
    </row>
    <row r="820" spans="1:16" x14ac:dyDescent="0.2">
      <c r="A820" s="87" t="s">
        <v>2078</v>
      </c>
      <c r="B820" s="86">
        <v>-201995.62</v>
      </c>
      <c r="C820" s="86">
        <v>-201995.62</v>
      </c>
      <c r="D820" s="86">
        <v>-201995.62</v>
      </c>
      <c r="E820" s="86">
        <v>-201995.62</v>
      </c>
      <c r="F820" s="86">
        <v>-201995.62</v>
      </c>
      <c r="G820" s="86">
        <v>-201995.62</v>
      </c>
      <c r="H820" s="86">
        <v>-201995.62</v>
      </c>
      <c r="I820" s="86">
        <v>-201995.62</v>
      </c>
      <c r="J820" s="86">
        <v>-201995.62</v>
      </c>
      <c r="K820" s="86">
        <v>-201995.62</v>
      </c>
      <c r="L820" s="86">
        <v>-201995.62</v>
      </c>
      <c r="M820" s="86">
        <v>-201995.62</v>
      </c>
      <c r="N820" s="86">
        <v>-201995.62</v>
      </c>
      <c r="P820" s="99"/>
    </row>
    <row r="821" spans="1:16" x14ac:dyDescent="0.2">
      <c r="A821" s="87" t="s">
        <v>2079</v>
      </c>
      <c r="B821" s="86">
        <v>-19800</v>
      </c>
      <c r="C821" s="86">
        <v>-19800</v>
      </c>
      <c r="D821" s="86">
        <v>-19800</v>
      </c>
      <c r="E821" s="86">
        <v>-19800</v>
      </c>
      <c r="F821" s="86">
        <v>-19800</v>
      </c>
      <c r="G821" s="86">
        <v>-19800</v>
      </c>
      <c r="H821" s="86">
        <v>-19800</v>
      </c>
      <c r="I821" s="86">
        <v>-19800</v>
      </c>
      <c r="J821" s="86">
        <v>-19800</v>
      </c>
      <c r="K821" s="86">
        <v>-19800</v>
      </c>
      <c r="L821" s="86">
        <v>-19800</v>
      </c>
      <c r="M821" s="86">
        <v>-19800</v>
      </c>
      <c r="N821" s="86">
        <v>-19800</v>
      </c>
      <c r="P821" s="99"/>
    </row>
    <row r="822" spans="1:16" x14ac:dyDescent="0.2">
      <c r="A822" s="87" t="s">
        <v>2080</v>
      </c>
      <c r="B822" s="86">
        <v>-1444909.82</v>
      </c>
      <c r="C822" s="86">
        <v>-2315072.2000000002</v>
      </c>
      <c r="D822" s="86">
        <v>-1262975.05999999</v>
      </c>
      <c r="E822" s="86">
        <v>-3333719.5599999898</v>
      </c>
      <c r="F822" s="86">
        <v>-4166848.57</v>
      </c>
      <c r="G822" s="86">
        <v>-2759937.6699999901</v>
      </c>
      <c r="H822" s="86">
        <v>-2682612.5599999898</v>
      </c>
      <c r="I822" s="86">
        <v>-4697719.1399999997</v>
      </c>
      <c r="J822" s="86">
        <v>-3219752.29999999</v>
      </c>
      <c r="K822" s="86">
        <v>-5603369.7999999998</v>
      </c>
      <c r="L822" s="86">
        <v>-4780671.3099999996</v>
      </c>
      <c r="M822" s="86">
        <v>-2883293.24</v>
      </c>
      <c r="N822" s="86">
        <v>-2762503.92</v>
      </c>
      <c r="P822" s="99"/>
    </row>
    <row r="823" spans="1:16" x14ac:dyDescent="0.2">
      <c r="A823" s="87" t="s">
        <v>2081</v>
      </c>
      <c r="B823" s="86">
        <v>-2496187.2999999998</v>
      </c>
      <c r="C823" s="86">
        <v>0</v>
      </c>
      <c r="D823" s="86">
        <v>0</v>
      </c>
      <c r="E823" s="86">
        <v>-2348001.15</v>
      </c>
      <c r="F823" s="86">
        <v>0</v>
      </c>
      <c r="G823" s="86">
        <v>0</v>
      </c>
      <c r="H823" s="86">
        <v>-1995522.06</v>
      </c>
      <c r="I823" s="86">
        <v>0</v>
      </c>
      <c r="J823" s="86">
        <v>0</v>
      </c>
      <c r="K823" s="86">
        <v>-2918863.4</v>
      </c>
      <c r="L823" s="86">
        <v>0</v>
      </c>
      <c r="M823" s="86">
        <v>0</v>
      </c>
      <c r="N823" s="86">
        <v>-4519765.08</v>
      </c>
      <c r="P823" s="99"/>
    </row>
    <row r="824" spans="1:16" x14ac:dyDescent="0.2">
      <c r="A824" s="87" t="s">
        <v>2082</v>
      </c>
      <c r="B824" s="86">
        <v>-201882.66</v>
      </c>
      <c r="C824" s="86">
        <v>-269777.8</v>
      </c>
      <c r="D824" s="86">
        <v>-344026.79</v>
      </c>
      <c r="E824" s="86">
        <v>-485055.16</v>
      </c>
      <c r="F824" s="86">
        <v>-699471</v>
      </c>
      <c r="G824" s="86">
        <v>-639619.83999999997</v>
      </c>
      <c r="H824" s="86">
        <v>-675252.7</v>
      </c>
      <c r="I824" s="86">
        <v>-586419.74</v>
      </c>
      <c r="J824" s="86">
        <v>-810823.04</v>
      </c>
      <c r="K824" s="86">
        <v>-452788.52</v>
      </c>
      <c r="L824" s="86">
        <v>-327096.18</v>
      </c>
      <c r="M824" s="86">
        <v>-126369.63</v>
      </c>
      <c r="N824" s="86">
        <v>-23408.52</v>
      </c>
      <c r="P824" s="99"/>
    </row>
    <row r="825" spans="1:16" x14ac:dyDescent="0.2">
      <c r="A825" s="87" t="s">
        <v>2083</v>
      </c>
      <c r="B825" s="86">
        <v>-80214.959999999905</v>
      </c>
      <c r="C825" s="86">
        <v>-179613.47</v>
      </c>
      <c r="D825" s="86">
        <v>-276601.56</v>
      </c>
      <c r="E825" s="86">
        <v>-290368.32999999903</v>
      </c>
      <c r="F825" s="86">
        <v>-370059.91</v>
      </c>
      <c r="G825" s="86">
        <v>-485825.42</v>
      </c>
      <c r="H825" s="86">
        <v>-490056.19</v>
      </c>
      <c r="I825" s="86">
        <v>-495951.42</v>
      </c>
      <c r="J825" s="86">
        <v>-658138.12</v>
      </c>
      <c r="K825" s="86">
        <v>-394440.76</v>
      </c>
      <c r="L825" s="86">
        <v>-334707.82</v>
      </c>
      <c r="M825" s="86">
        <v>-377660.33</v>
      </c>
      <c r="N825" s="86">
        <v>-108500.58999999901</v>
      </c>
      <c r="P825" s="99"/>
    </row>
    <row r="826" spans="1:16" x14ac:dyDescent="0.2">
      <c r="A826" s="87" t="s">
        <v>2084</v>
      </c>
      <c r="B826" s="86">
        <v>0.29999999969732</v>
      </c>
      <c r="C826" s="86">
        <v>37298.890000001797</v>
      </c>
      <c r="D826" s="86">
        <v>-4.6899999997549404</v>
      </c>
      <c r="E826" s="86">
        <v>-4.6899999997549404</v>
      </c>
      <c r="F826" s="86">
        <v>-4.6899999997549404</v>
      </c>
      <c r="G826" s="86">
        <v>-4.6899999997549404</v>
      </c>
      <c r="H826" s="86">
        <v>-4.6899999997549404</v>
      </c>
      <c r="I826" s="86">
        <v>-168681.62000000101</v>
      </c>
      <c r="J826" s="86">
        <v>-4.6899999997549404</v>
      </c>
      <c r="K826" s="86">
        <v>-4.6899999997549404</v>
      </c>
      <c r="L826" s="86">
        <v>-4.6899999997549404</v>
      </c>
      <c r="M826" s="86">
        <v>-4.6899999997549404</v>
      </c>
      <c r="N826" s="86">
        <v>-4.6899999997549404</v>
      </c>
      <c r="P826" s="99"/>
    </row>
    <row r="827" spans="1:16" x14ac:dyDescent="0.2">
      <c r="A827" s="87" t="s">
        <v>2085</v>
      </c>
      <c r="B827" s="86">
        <v>0</v>
      </c>
      <c r="C827" s="86">
        <v>0</v>
      </c>
      <c r="D827" s="86">
        <v>0</v>
      </c>
      <c r="E827" s="86">
        <v>-500000</v>
      </c>
      <c r="F827" s="86">
        <v>-500000</v>
      </c>
      <c r="G827" s="86">
        <v>-500000</v>
      </c>
      <c r="H827" s="86">
        <v>-500000</v>
      </c>
      <c r="I827" s="86">
        <v>-500000</v>
      </c>
      <c r="J827" s="86">
        <v>-500000</v>
      </c>
      <c r="K827" s="86">
        <v>-500000</v>
      </c>
      <c r="L827" s="86">
        <v>-500000</v>
      </c>
      <c r="M827" s="86">
        <v>0</v>
      </c>
      <c r="N827" s="86">
        <v>0</v>
      </c>
      <c r="P827" s="99"/>
    </row>
    <row r="828" spans="1:16" x14ac:dyDescent="0.2">
      <c r="A828" s="87" t="s">
        <v>2086</v>
      </c>
      <c r="B828" s="86">
        <v>-3510.03999999999</v>
      </c>
      <c r="C828" s="86">
        <v>-3123.1799999999898</v>
      </c>
      <c r="D828" s="86">
        <v>-9332.6099999999897</v>
      </c>
      <c r="E828" s="86">
        <v>-29124.6</v>
      </c>
      <c r="F828" s="86">
        <v>3.5527136788005001E-12</v>
      </c>
      <c r="G828" s="86">
        <v>-5707.9799999999896</v>
      </c>
      <c r="H828" s="86">
        <v>-33141.949999999997</v>
      </c>
      <c r="I828" s="86">
        <v>-138151.09999999899</v>
      </c>
      <c r="J828" s="86">
        <v>-141265.81</v>
      </c>
      <c r="K828" s="86">
        <v>-187610.41</v>
      </c>
      <c r="L828" s="86">
        <v>-21001.4899999999</v>
      </c>
      <c r="M828" s="86">
        <v>-577646.05000000005</v>
      </c>
      <c r="N828" s="86">
        <v>-904266.83</v>
      </c>
      <c r="P828" s="99"/>
    </row>
    <row r="829" spans="1:16" x14ac:dyDescent="0.2">
      <c r="A829" s="87" t="s">
        <v>2087</v>
      </c>
      <c r="B829" s="86">
        <v>-93625627.75</v>
      </c>
      <c r="C829" s="86">
        <v>-83394181.280000001</v>
      </c>
      <c r="D829" s="86">
        <v>-70722600.739999995</v>
      </c>
      <c r="E829" s="86">
        <v>-83761589.340000004</v>
      </c>
      <c r="F829" s="86">
        <v>-75310077.430000007</v>
      </c>
      <c r="G829" s="86">
        <v>-102195418.83</v>
      </c>
      <c r="H829" s="86">
        <v>-113056099.36</v>
      </c>
      <c r="I829" s="86">
        <v>-137705432.63999999</v>
      </c>
      <c r="J829" s="86">
        <v>-152731573.25</v>
      </c>
      <c r="K829" s="86">
        <v>-162453394.05000001</v>
      </c>
      <c r="L829" s="86">
        <v>-189643983.86000001</v>
      </c>
      <c r="M829" s="86">
        <v>-154064903.33000001</v>
      </c>
      <c r="N829" s="86">
        <v>-144649802.80000001</v>
      </c>
      <c r="P829" s="99"/>
    </row>
    <row r="830" spans="1:16" x14ac:dyDescent="0.2">
      <c r="A830" s="87" t="s">
        <v>2088</v>
      </c>
      <c r="B830" s="86">
        <v>-4310799.3600000003</v>
      </c>
      <c r="C830" s="86">
        <v>-3257258.7099999902</v>
      </c>
      <c r="D830" s="86">
        <v>-3189748.6999999899</v>
      </c>
      <c r="E830" s="86">
        <v>-4626328.49</v>
      </c>
      <c r="F830" s="86">
        <v>-6344307.6600000001</v>
      </c>
      <c r="G830" s="86">
        <v>-7183391.4900000002</v>
      </c>
      <c r="H830" s="86">
        <v>-6916734.8299999898</v>
      </c>
      <c r="I830" s="86">
        <v>-7613998.9599999897</v>
      </c>
      <c r="J830" s="86">
        <v>-7230345.7999999896</v>
      </c>
      <c r="K830" s="86">
        <v>-2139758.6899999902</v>
      </c>
      <c r="L830" s="86">
        <v>-3229406.08</v>
      </c>
      <c r="M830" s="86">
        <v>-4531795.38</v>
      </c>
      <c r="N830" s="86">
        <v>-4266772.1100000003</v>
      </c>
      <c r="P830" s="99"/>
    </row>
    <row r="831" spans="1:16" x14ac:dyDescent="0.2">
      <c r="A831" s="87" t="s">
        <v>2089</v>
      </c>
      <c r="B831" s="86">
        <v>-88963.97</v>
      </c>
      <c r="C831" s="86">
        <v>0</v>
      </c>
      <c r="D831" s="86">
        <v>0</v>
      </c>
      <c r="E831" s="86">
        <v>0</v>
      </c>
      <c r="F831" s="86">
        <v>0</v>
      </c>
      <c r="G831" s="86">
        <v>0</v>
      </c>
      <c r="H831" s="86">
        <v>-6463</v>
      </c>
      <c r="I831" s="86">
        <v>0</v>
      </c>
      <c r="J831" s="86">
        <v>-32534.7399999999</v>
      </c>
      <c r="K831" s="86">
        <v>0</v>
      </c>
      <c r="L831" s="86">
        <v>0</v>
      </c>
      <c r="M831" s="86">
        <v>0</v>
      </c>
      <c r="N831" s="86">
        <v>0</v>
      </c>
      <c r="P831" s="99"/>
    </row>
    <row r="832" spans="1:16" x14ac:dyDescent="0.2">
      <c r="A832" s="87" t="s">
        <v>2090</v>
      </c>
      <c r="B832" s="86">
        <v>0</v>
      </c>
      <c r="C832" s="86">
        <v>0</v>
      </c>
      <c r="D832" s="86">
        <v>0</v>
      </c>
      <c r="E832" s="86">
        <v>0</v>
      </c>
      <c r="F832" s="86">
        <v>0</v>
      </c>
      <c r="G832" s="86">
        <v>0</v>
      </c>
      <c r="H832" s="86">
        <v>0</v>
      </c>
      <c r="I832" s="86">
        <v>0</v>
      </c>
      <c r="J832" s="86">
        <v>0</v>
      </c>
      <c r="K832" s="86">
        <v>0</v>
      </c>
      <c r="L832" s="86">
        <v>0</v>
      </c>
      <c r="M832" s="86">
        <v>0</v>
      </c>
      <c r="N832" s="86">
        <v>0</v>
      </c>
      <c r="P832" s="99"/>
    </row>
    <row r="833" spans="1:16" x14ac:dyDescent="0.2">
      <c r="A833" s="87" t="s">
        <v>2091</v>
      </c>
      <c r="B833" s="86">
        <v>0</v>
      </c>
      <c r="C833" s="86">
        <v>0</v>
      </c>
      <c r="D833" s="86">
        <v>0</v>
      </c>
      <c r="E833" s="86">
        <v>0</v>
      </c>
      <c r="F833" s="86">
        <v>0</v>
      </c>
      <c r="G833" s="86">
        <v>0</v>
      </c>
      <c r="H833" s="86">
        <v>0</v>
      </c>
      <c r="I833" s="86">
        <v>0</v>
      </c>
      <c r="J833" s="86">
        <v>0</v>
      </c>
      <c r="K833" s="86">
        <v>0</v>
      </c>
      <c r="L833" s="86">
        <v>0</v>
      </c>
      <c r="M833" s="86">
        <v>0</v>
      </c>
      <c r="N833" s="86">
        <v>0</v>
      </c>
      <c r="P833" s="99"/>
    </row>
    <row r="834" spans="1:16" x14ac:dyDescent="0.2">
      <c r="A834" s="87" t="s">
        <v>2092</v>
      </c>
      <c r="B834" s="86">
        <v>0</v>
      </c>
      <c r="C834" s="86">
        <v>0</v>
      </c>
      <c r="D834" s="86">
        <v>0</v>
      </c>
      <c r="E834" s="86">
        <v>0</v>
      </c>
      <c r="F834" s="86">
        <v>0</v>
      </c>
      <c r="G834" s="86">
        <v>0</v>
      </c>
      <c r="H834" s="86">
        <v>0</v>
      </c>
      <c r="I834" s="86">
        <v>0</v>
      </c>
      <c r="J834" s="86">
        <v>0</v>
      </c>
      <c r="K834" s="86">
        <v>0</v>
      </c>
      <c r="L834" s="86">
        <v>0</v>
      </c>
      <c r="M834" s="86">
        <v>0</v>
      </c>
      <c r="N834" s="86">
        <v>0</v>
      </c>
      <c r="P834" s="99"/>
    </row>
    <row r="835" spans="1:16" x14ac:dyDescent="0.2">
      <c r="A835" s="87" t="s">
        <v>2093</v>
      </c>
      <c r="B835" s="86">
        <v>0</v>
      </c>
      <c r="C835" s="86">
        <v>0</v>
      </c>
      <c r="D835" s="86">
        <v>0</v>
      </c>
      <c r="E835" s="86">
        <v>0</v>
      </c>
      <c r="F835" s="86">
        <v>0</v>
      </c>
      <c r="G835" s="86">
        <v>0</v>
      </c>
      <c r="H835" s="86">
        <v>0</v>
      </c>
      <c r="I835" s="86">
        <v>0</v>
      </c>
      <c r="J835" s="86">
        <v>0</v>
      </c>
      <c r="K835" s="86">
        <v>0</v>
      </c>
      <c r="L835" s="86">
        <v>0</v>
      </c>
      <c r="M835" s="86">
        <v>0</v>
      </c>
      <c r="N835" s="86">
        <v>0</v>
      </c>
      <c r="P835" s="99"/>
    </row>
    <row r="836" spans="1:16" x14ac:dyDescent="0.2">
      <c r="A836" s="87" t="s">
        <v>2094</v>
      </c>
      <c r="B836" s="86">
        <v>-31531.769999999899</v>
      </c>
      <c r="C836" s="86">
        <v>-28282.27</v>
      </c>
      <c r="D836" s="86">
        <v>-19143.400000000001</v>
      </c>
      <c r="E836" s="86">
        <v>-16719.400000000001</v>
      </c>
      <c r="F836" s="86">
        <v>-15379.4</v>
      </c>
      <c r="G836" s="86">
        <v>-13984.22</v>
      </c>
      <c r="H836" s="86">
        <v>-117706.239999999</v>
      </c>
      <c r="I836" s="86">
        <v>-118304.739999999</v>
      </c>
      <c r="J836" s="86">
        <v>-117551.739999999</v>
      </c>
      <c r="K836" s="86">
        <v>-118219.24</v>
      </c>
      <c r="L836" s="86">
        <v>-168297.99</v>
      </c>
      <c r="M836" s="86">
        <v>-180019.56</v>
      </c>
      <c r="N836" s="86">
        <v>-211800.42</v>
      </c>
      <c r="P836" s="99"/>
    </row>
    <row r="837" spans="1:16" x14ac:dyDescent="0.2">
      <c r="A837" s="87" t="s">
        <v>2095</v>
      </c>
      <c r="B837" s="86">
        <v>-142779.06</v>
      </c>
      <c r="C837" s="86">
        <v>-142779.06</v>
      </c>
      <c r="D837" s="86">
        <v>-142779.06</v>
      </c>
      <c r="E837" s="86">
        <v>-142779.06</v>
      </c>
      <c r="F837" s="86">
        <v>-142779.06</v>
      </c>
      <c r="G837" s="86">
        <v>-142779.06</v>
      </c>
      <c r="H837" s="86">
        <v>-142779.06</v>
      </c>
      <c r="I837" s="86">
        <v>-142779.06</v>
      </c>
      <c r="J837" s="86">
        <v>-47422.429999999898</v>
      </c>
      <c r="K837" s="86">
        <v>-47422.429999999898</v>
      </c>
      <c r="L837" s="86">
        <v>-47422.429999999898</v>
      </c>
      <c r="M837" s="86">
        <v>-47422.429999999898</v>
      </c>
      <c r="N837" s="86">
        <v>-47422.429999999898</v>
      </c>
      <c r="P837" s="99"/>
    </row>
    <row r="838" spans="1:16" x14ac:dyDescent="0.2">
      <c r="A838" s="87" t="s">
        <v>2096</v>
      </c>
      <c r="B838" s="86">
        <v>0</v>
      </c>
      <c r="C838" s="86">
        <v>0</v>
      </c>
      <c r="D838" s="86">
        <v>0</v>
      </c>
      <c r="E838" s="86">
        <v>0</v>
      </c>
      <c r="F838" s="86">
        <v>0</v>
      </c>
      <c r="G838" s="86">
        <v>0</v>
      </c>
      <c r="H838" s="86">
        <v>0</v>
      </c>
      <c r="I838" s="86">
        <v>0</v>
      </c>
      <c r="J838" s="86">
        <v>0</v>
      </c>
      <c r="K838" s="86">
        <v>0</v>
      </c>
      <c r="L838" s="86">
        <v>0</v>
      </c>
      <c r="M838" s="86">
        <v>0</v>
      </c>
      <c r="N838" s="86">
        <v>0</v>
      </c>
      <c r="P838" s="99"/>
    </row>
    <row r="839" spans="1:16" x14ac:dyDescent="0.2">
      <c r="A839" s="87" t="s">
        <v>2097</v>
      </c>
      <c r="B839" s="86">
        <v>0</v>
      </c>
      <c r="C839" s="86">
        <v>0</v>
      </c>
      <c r="D839" s="86">
        <v>0</v>
      </c>
      <c r="E839" s="86">
        <v>0</v>
      </c>
      <c r="F839" s="86">
        <v>0</v>
      </c>
      <c r="G839" s="86">
        <v>0</v>
      </c>
      <c r="H839" s="86">
        <v>0</v>
      </c>
      <c r="I839" s="86">
        <v>0</v>
      </c>
      <c r="J839" s="86">
        <v>0</v>
      </c>
      <c r="K839" s="86">
        <v>0</v>
      </c>
      <c r="L839" s="86">
        <v>0</v>
      </c>
      <c r="M839" s="86">
        <v>0</v>
      </c>
      <c r="N839" s="86">
        <v>0</v>
      </c>
      <c r="P839" s="99"/>
    </row>
    <row r="840" spans="1:16" x14ac:dyDescent="0.2">
      <c r="A840" s="87" t="s">
        <v>2098</v>
      </c>
      <c r="B840" s="86">
        <v>0</v>
      </c>
      <c r="C840" s="86">
        <v>0</v>
      </c>
      <c r="D840" s="86">
        <v>0</v>
      </c>
      <c r="E840" s="86">
        <v>0</v>
      </c>
      <c r="F840" s="86">
        <v>0</v>
      </c>
      <c r="G840" s="86">
        <v>0</v>
      </c>
      <c r="H840" s="86">
        <v>0</v>
      </c>
      <c r="I840" s="86">
        <v>0</v>
      </c>
      <c r="J840" s="86">
        <v>0</v>
      </c>
      <c r="K840" s="86">
        <v>0</v>
      </c>
      <c r="L840" s="86">
        <v>0</v>
      </c>
      <c r="M840" s="86">
        <v>0</v>
      </c>
      <c r="N840" s="86">
        <v>0</v>
      </c>
      <c r="P840" s="99"/>
    </row>
    <row r="841" spans="1:16" x14ac:dyDescent="0.2">
      <c r="A841" s="87" t="s">
        <v>2099</v>
      </c>
      <c r="B841" s="86">
        <v>0</v>
      </c>
      <c r="C841" s="86">
        <v>0</v>
      </c>
      <c r="D841" s="86">
        <v>0</v>
      </c>
      <c r="E841" s="86">
        <v>0</v>
      </c>
      <c r="F841" s="86">
        <v>0</v>
      </c>
      <c r="G841" s="86">
        <v>0</v>
      </c>
      <c r="H841" s="86">
        <v>0</v>
      </c>
      <c r="I841" s="86">
        <v>0</v>
      </c>
      <c r="J841" s="86">
        <v>0</v>
      </c>
      <c r="K841" s="86">
        <v>0</v>
      </c>
      <c r="L841" s="86">
        <v>0</v>
      </c>
      <c r="M841" s="86">
        <v>0</v>
      </c>
      <c r="N841" s="86">
        <v>0</v>
      </c>
      <c r="P841" s="99"/>
    </row>
    <row r="842" spans="1:16" x14ac:dyDescent="0.2">
      <c r="A842" s="87" t="s">
        <v>2100</v>
      </c>
      <c r="B842" s="86">
        <v>0</v>
      </c>
      <c r="C842" s="86">
        <v>0</v>
      </c>
      <c r="D842" s="86">
        <v>0</v>
      </c>
      <c r="E842" s="86">
        <v>0</v>
      </c>
      <c r="F842" s="86">
        <v>0</v>
      </c>
      <c r="G842" s="86">
        <v>0</v>
      </c>
      <c r="H842" s="86">
        <v>0</v>
      </c>
      <c r="I842" s="86">
        <v>0</v>
      </c>
      <c r="J842" s="86">
        <v>0</v>
      </c>
      <c r="K842" s="86">
        <v>0</v>
      </c>
      <c r="L842" s="86">
        <v>0</v>
      </c>
      <c r="M842" s="86">
        <v>0</v>
      </c>
      <c r="N842" s="86">
        <v>0</v>
      </c>
      <c r="P842" s="99"/>
    </row>
    <row r="843" spans="1:16" x14ac:dyDescent="0.2">
      <c r="A843" s="87" t="s">
        <v>2101</v>
      </c>
      <c r="B843" s="86">
        <v>0</v>
      </c>
      <c r="C843" s="86">
        <v>0</v>
      </c>
      <c r="D843" s="86">
        <v>0</v>
      </c>
      <c r="E843" s="86">
        <v>0</v>
      </c>
      <c r="F843" s="86">
        <v>0</v>
      </c>
      <c r="G843" s="86">
        <v>0</v>
      </c>
      <c r="H843" s="86">
        <v>0</v>
      </c>
      <c r="I843" s="86">
        <v>0</v>
      </c>
      <c r="J843" s="86">
        <v>0</v>
      </c>
      <c r="K843" s="86">
        <v>0</v>
      </c>
      <c r="L843" s="86">
        <v>0</v>
      </c>
      <c r="M843" s="86">
        <v>0</v>
      </c>
      <c r="N843" s="86">
        <v>0</v>
      </c>
      <c r="P843" s="99"/>
    </row>
    <row r="844" spans="1:16" x14ac:dyDescent="0.2">
      <c r="A844" s="87" t="s">
        <v>2102</v>
      </c>
      <c r="B844" s="86">
        <v>90847.16</v>
      </c>
      <c r="C844" s="86">
        <v>-12756.16</v>
      </c>
      <c r="D844" s="86">
        <v>-12756.16</v>
      </c>
      <c r="E844" s="86">
        <v>-12757.78</v>
      </c>
      <c r="F844" s="86">
        <v>144322.6</v>
      </c>
      <c r="G844" s="86">
        <v>144322.6</v>
      </c>
      <c r="H844" s="86">
        <v>144322.6</v>
      </c>
      <c r="I844" s="86">
        <v>134325.56</v>
      </c>
      <c r="J844" s="86">
        <v>121727.88</v>
      </c>
      <c r="K844" s="86">
        <v>104857.48</v>
      </c>
      <c r="L844" s="86">
        <v>104857.43</v>
      </c>
      <c r="M844" s="86">
        <v>106238.3</v>
      </c>
      <c r="N844" s="86">
        <v>117416.32000000001</v>
      </c>
      <c r="P844" s="99"/>
    </row>
    <row r="845" spans="1:16" x14ac:dyDescent="0.2">
      <c r="A845" s="87" t="s">
        <v>2103</v>
      </c>
      <c r="B845" s="86">
        <v>0</v>
      </c>
      <c r="C845" s="86">
        <v>0</v>
      </c>
      <c r="D845" s="86">
        <v>0</v>
      </c>
      <c r="E845" s="86">
        <v>0</v>
      </c>
      <c r="F845" s="86">
        <v>-44486.33</v>
      </c>
      <c r="G845" s="86">
        <v>0</v>
      </c>
      <c r="H845" s="86">
        <v>-75626.899999999994</v>
      </c>
      <c r="I845" s="86">
        <v>0</v>
      </c>
      <c r="J845" s="86">
        <v>0</v>
      </c>
      <c r="K845" s="86">
        <v>0</v>
      </c>
      <c r="L845" s="86">
        <v>0</v>
      </c>
      <c r="M845" s="86">
        <v>0</v>
      </c>
      <c r="N845" s="86">
        <v>0</v>
      </c>
      <c r="P845" s="99"/>
    </row>
    <row r="846" spans="1:16" x14ac:dyDescent="0.2">
      <c r="A846" s="87" t="s">
        <v>2104</v>
      </c>
      <c r="B846" s="86">
        <v>0</v>
      </c>
      <c r="C846" s="86">
        <v>0</v>
      </c>
      <c r="D846" s="86">
        <v>0</v>
      </c>
      <c r="E846" s="86">
        <v>0</v>
      </c>
      <c r="F846" s="86">
        <v>0</v>
      </c>
      <c r="G846" s="86">
        <v>0</v>
      </c>
      <c r="H846" s="86">
        <v>0</v>
      </c>
      <c r="I846" s="86">
        <v>0</v>
      </c>
      <c r="J846" s="86">
        <v>0</v>
      </c>
      <c r="K846" s="86">
        <v>0</v>
      </c>
      <c r="L846" s="86">
        <v>0</v>
      </c>
      <c r="M846" s="86">
        <v>0</v>
      </c>
      <c r="N846" s="86">
        <v>0</v>
      </c>
      <c r="P846" s="99"/>
    </row>
    <row r="847" spans="1:16" x14ac:dyDescent="0.2">
      <c r="A847" s="87" t="s">
        <v>2105</v>
      </c>
      <c r="B847" s="86">
        <v>0</v>
      </c>
      <c r="C847" s="86">
        <v>0</v>
      </c>
      <c r="D847" s="86">
        <v>0</v>
      </c>
      <c r="E847" s="86">
        <v>0</v>
      </c>
      <c r="F847" s="86">
        <v>0</v>
      </c>
      <c r="G847" s="86">
        <v>0</v>
      </c>
      <c r="H847" s="86">
        <v>0</v>
      </c>
      <c r="I847" s="86">
        <v>0</v>
      </c>
      <c r="J847" s="86">
        <v>0</v>
      </c>
      <c r="K847" s="86">
        <v>0</v>
      </c>
      <c r="L847" s="86">
        <v>0</v>
      </c>
      <c r="M847" s="86">
        <v>0</v>
      </c>
      <c r="N847" s="86">
        <v>0</v>
      </c>
      <c r="P847" s="99"/>
    </row>
    <row r="848" spans="1:16" x14ac:dyDescent="0.2">
      <c r="A848" s="87" t="s">
        <v>2106</v>
      </c>
      <c r="B848" s="86">
        <v>-14788840.74</v>
      </c>
      <c r="C848" s="86">
        <v>-18137356.579999998</v>
      </c>
      <c r="D848" s="86">
        <v>-21465733.5</v>
      </c>
      <c r="E848" s="86">
        <v>-22192449.690000001</v>
      </c>
      <c r="F848" s="86">
        <v>-24146559.800000001</v>
      </c>
      <c r="G848" s="86">
        <v>-23400712.550000001</v>
      </c>
      <c r="H848" s="86">
        <v>-22125279.550000001</v>
      </c>
      <c r="I848" s="86">
        <v>-19370421</v>
      </c>
      <c r="J848" s="86">
        <v>-13739695.029999901</v>
      </c>
      <c r="K848" s="86">
        <v>-11740563.49</v>
      </c>
      <c r="L848" s="86">
        <v>-12785783.289999999</v>
      </c>
      <c r="M848" s="86">
        <v>265159.17999999598</v>
      </c>
      <c r="N848" s="86">
        <v>-25237799.199999999</v>
      </c>
      <c r="P848" s="99"/>
    </row>
    <row r="849" spans="1:16" x14ac:dyDescent="0.2">
      <c r="A849" s="87" t="s">
        <v>2107</v>
      </c>
      <c r="B849" s="86">
        <v>0</v>
      </c>
      <c r="C849" s="86">
        <v>0</v>
      </c>
      <c r="D849" s="86">
        <v>0</v>
      </c>
      <c r="E849" s="86">
        <v>0</v>
      </c>
      <c r="F849" s="86">
        <v>0</v>
      </c>
      <c r="G849" s="86">
        <v>0</v>
      </c>
      <c r="H849" s="86">
        <v>0</v>
      </c>
      <c r="I849" s="86">
        <v>0</v>
      </c>
      <c r="J849" s="86">
        <v>0</v>
      </c>
      <c r="K849" s="86">
        <v>0</v>
      </c>
      <c r="L849" s="86">
        <v>0</v>
      </c>
      <c r="M849" s="86">
        <v>0</v>
      </c>
      <c r="N849" s="86">
        <v>0</v>
      </c>
      <c r="P849" s="99"/>
    </row>
    <row r="850" spans="1:16" x14ac:dyDescent="0.2">
      <c r="A850" s="87" t="s">
        <v>2108</v>
      </c>
      <c r="B850" s="86">
        <v>-102164725.42</v>
      </c>
      <c r="C850" s="86">
        <v>-100949184.13</v>
      </c>
      <c r="D850" s="86">
        <v>-110121407.75999901</v>
      </c>
      <c r="E850" s="86">
        <v>-120565897.76000001</v>
      </c>
      <c r="F850" s="86">
        <v>-116270516.66</v>
      </c>
      <c r="G850" s="86">
        <v>-113824593.969999</v>
      </c>
      <c r="H850" s="86">
        <v>-115172657.84999999</v>
      </c>
      <c r="I850" s="86">
        <v>-110459106.98</v>
      </c>
      <c r="J850" s="86">
        <v>-95567996.209999993</v>
      </c>
      <c r="K850" s="86">
        <v>-95814901.669999897</v>
      </c>
      <c r="L850" s="86">
        <v>-110156940.87</v>
      </c>
      <c r="M850" s="86">
        <v>-133931572.199999</v>
      </c>
      <c r="N850" s="86">
        <v>-144565744.66999999</v>
      </c>
      <c r="P850" s="99"/>
    </row>
    <row r="851" spans="1:16" s="114" customFormat="1" x14ac:dyDescent="0.2">
      <c r="A851" s="113" t="s">
        <v>2109</v>
      </c>
      <c r="B851" s="130">
        <f>SUM(B794:B850)</f>
        <v>-463495524.57999992</v>
      </c>
      <c r="C851" s="130">
        <f t="shared" ref="C851:N851" si="68">SUM(C794:C850)</f>
        <v>-476755109.8900001</v>
      </c>
      <c r="D851" s="130">
        <f t="shared" si="68"/>
        <v>-450944180.24999893</v>
      </c>
      <c r="E851" s="130">
        <f t="shared" si="68"/>
        <v>-454833705.88999999</v>
      </c>
      <c r="F851" s="130">
        <f t="shared" si="68"/>
        <v>-461130959.64999998</v>
      </c>
      <c r="G851" s="130">
        <f t="shared" si="68"/>
        <v>-500820076.83999908</v>
      </c>
      <c r="H851" s="130">
        <f t="shared" si="68"/>
        <v>-486543865.89999998</v>
      </c>
      <c r="I851" s="130">
        <f t="shared" si="68"/>
        <v>-516575390.20999986</v>
      </c>
      <c r="J851" s="130">
        <f t="shared" si="68"/>
        <v>-509663992.44999886</v>
      </c>
      <c r="K851" s="130">
        <f t="shared" si="68"/>
        <v>-506519782.48999995</v>
      </c>
      <c r="L851" s="130">
        <f t="shared" si="68"/>
        <v>-552052280.73000002</v>
      </c>
      <c r="M851" s="130">
        <f t="shared" si="68"/>
        <v>-715805904.10999906</v>
      </c>
      <c r="N851" s="130">
        <f t="shared" si="68"/>
        <v>-623247800.38999987</v>
      </c>
      <c r="O851" s="116">
        <f t="shared" ref="O851" si="69">AVERAGE(B851:N851)</f>
        <v>-516799121.02923042</v>
      </c>
      <c r="P851" s="117" t="str">
        <f>MID($A851,11,3)</f>
        <v>232</v>
      </c>
    </row>
    <row r="852" spans="1:16" x14ac:dyDescent="0.2">
      <c r="A852" s="87" t="s">
        <v>2110</v>
      </c>
      <c r="P852" s="99"/>
    </row>
    <row r="853" spans="1:16" x14ac:dyDescent="0.2">
      <c r="A853" s="85" t="s">
        <v>2111</v>
      </c>
      <c r="P853" s="99"/>
    </row>
    <row r="854" spans="1:16" x14ac:dyDescent="0.2">
      <c r="A854" s="87" t="s">
        <v>2112</v>
      </c>
      <c r="B854" s="86">
        <v>0</v>
      </c>
      <c r="C854" s="86">
        <v>0</v>
      </c>
      <c r="D854" s="86">
        <v>0</v>
      </c>
      <c r="E854" s="86">
        <v>0</v>
      </c>
      <c r="F854" s="86">
        <v>0</v>
      </c>
      <c r="G854" s="86">
        <v>0</v>
      </c>
      <c r="H854" s="86">
        <v>0</v>
      </c>
      <c r="I854" s="86">
        <v>0</v>
      </c>
      <c r="J854" s="86">
        <v>0</v>
      </c>
      <c r="K854" s="86">
        <v>0</v>
      </c>
      <c r="L854" s="86">
        <v>0</v>
      </c>
      <c r="M854" s="86">
        <v>0</v>
      </c>
      <c r="N854" s="86">
        <v>0</v>
      </c>
      <c r="P854" s="99"/>
    </row>
    <row r="855" spans="1:16" x14ac:dyDescent="0.2">
      <c r="A855" s="87" t="s">
        <v>2113</v>
      </c>
      <c r="B855" s="86">
        <v>-195521999.91</v>
      </c>
      <c r="C855" s="86">
        <v>-206803999.91</v>
      </c>
      <c r="D855" s="86">
        <v>-242881999.91</v>
      </c>
      <c r="E855" s="86">
        <v>-279231999.91000003</v>
      </c>
      <c r="F855" s="86">
        <v>-352661999.91000003</v>
      </c>
      <c r="G855" s="86">
        <v>-358906999.91000003</v>
      </c>
      <c r="H855" s="86">
        <v>-363347999.91000003</v>
      </c>
      <c r="I855" s="86">
        <v>-391119999.91000003</v>
      </c>
      <c r="J855" s="86">
        <v>-630652999.90999997</v>
      </c>
      <c r="K855" s="86">
        <v>-603147999.90999997</v>
      </c>
      <c r="L855" s="86">
        <v>-648953999.90999997</v>
      </c>
      <c r="M855" s="86">
        <v>-1044748999.91</v>
      </c>
      <c r="N855" s="86">
        <v>-198553999.91</v>
      </c>
      <c r="P855" s="99"/>
    </row>
    <row r="856" spans="1:16" x14ac:dyDescent="0.2">
      <c r="A856" s="88" t="s">
        <v>2114</v>
      </c>
      <c r="B856" s="89">
        <v>-195521999.91</v>
      </c>
      <c r="C856" s="89">
        <v>-206803999.91</v>
      </c>
      <c r="D856" s="89">
        <v>-242881999.91</v>
      </c>
      <c r="E856" s="89">
        <v>-279231999.91000003</v>
      </c>
      <c r="F856" s="89">
        <v>-352661999.91000003</v>
      </c>
      <c r="G856" s="89">
        <v>-358906999.91000003</v>
      </c>
      <c r="H856" s="89">
        <v>-363347999.91000003</v>
      </c>
      <c r="I856" s="89">
        <v>-391119999.91000003</v>
      </c>
      <c r="J856" s="89">
        <v>-630652999.90999997</v>
      </c>
      <c r="K856" s="89">
        <v>-603147999.90999997</v>
      </c>
      <c r="L856" s="89">
        <v>-648953999.90999997</v>
      </c>
      <c r="M856" s="89">
        <v>-1044748999.91</v>
      </c>
      <c r="N856" s="89">
        <v>-198553999.91</v>
      </c>
      <c r="O856" s="98">
        <f t="shared" ref="O856" si="70">AVERAGE(B856:N856)</f>
        <v>-424348846.06384617</v>
      </c>
      <c r="P856" s="99" t="str">
        <f>MID($A856,11,3)</f>
        <v>233</v>
      </c>
    </row>
    <row r="857" spans="1:16" x14ac:dyDescent="0.2">
      <c r="A857" s="87" t="s">
        <v>2115</v>
      </c>
      <c r="P857" s="99"/>
    </row>
    <row r="858" spans="1:16" x14ac:dyDescent="0.2">
      <c r="A858" s="85" t="s">
        <v>2116</v>
      </c>
      <c r="P858" s="99"/>
    </row>
    <row r="859" spans="1:16" x14ac:dyDescent="0.2">
      <c r="A859" s="87" t="s">
        <v>2117</v>
      </c>
      <c r="B859" s="86">
        <v>-1409.9300000016201</v>
      </c>
      <c r="C859" s="86">
        <v>-3846.5499999983799</v>
      </c>
      <c r="D859" s="86">
        <v>-4025.7700000001901</v>
      </c>
      <c r="E859" s="86">
        <v>-1398.81999999852</v>
      </c>
      <c r="F859" s="86">
        <v>-1672.90000000139</v>
      </c>
      <c r="G859" s="86">
        <v>-5843.2800000009502</v>
      </c>
      <c r="H859" s="86">
        <v>-1719.7699999996901</v>
      </c>
      <c r="I859" s="86">
        <v>-3420.53999999916</v>
      </c>
      <c r="J859" s="86">
        <v>-2387.32000000163</v>
      </c>
      <c r="K859" s="86">
        <v>-2694.0399999984902</v>
      </c>
      <c r="L859" s="86">
        <v>-6820.1100000005599</v>
      </c>
      <c r="M859" s="86">
        <v>-2924.3300000016402</v>
      </c>
      <c r="N859" s="86">
        <v>-1206.83000000281</v>
      </c>
      <c r="P859" s="99"/>
    </row>
    <row r="860" spans="1:16" x14ac:dyDescent="0.2">
      <c r="A860" s="87" t="s">
        <v>2118</v>
      </c>
      <c r="B860" s="86">
        <v>251.1</v>
      </c>
      <c r="C860" s="86">
        <v>251.1</v>
      </c>
      <c r="D860" s="86">
        <v>251.1</v>
      </c>
      <c r="E860" s="86">
        <v>-396.9</v>
      </c>
      <c r="F860" s="86">
        <v>31.61</v>
      </c>
      <c r="G860" s="86">
        <v>31.61</v>
      </c>
      <c r="H860" s="86">
        <v>31.61</v>
      </c>
      <c r="I860" s="86">
        <v>28.63</v>
      </c>
      <c r="J860" s="86">
        <v>31.61</v>
      </c>
      <c r="K860" s="86">
        <v>31.61</v>
      </c>
      <c r="L860" s="86">
        <v>31.61</v>
      </c>
      <c r="M860" s="86">
        <v>-17772.98</v>
      </c>
      <c r="N860" s="86">
        <v>-34286.75</v>
      </c>
      <c r="P860" s="99"/>
    </row>
    <row r="861" spans="1:16" x14ac:dyDescent="0.2">
      <c r="A861" s="87" t="s">
        <v>2119</v>
      </c>
      <c r="B861" s="86">
        <v>0</v>
      </c>
      <c r="C861" s="86">
        <v>0</v>
      </c>
      <c r="D861" s="86">
        <v>0</v>
      </c>
      <c r="E861" s="86">
        <v>0</v>
      </c>
      <c r="F861" s="86">
        <v>0</v>
      </c>
      <c r="G861" s="86">
        <v>0</v>
      </c>
      <c r="H861" s="86">
        <v>0</v>
      </c>
      <c r="I861" s="86">
        <v>0</v>
      </c>
      <c r="J861" s="86">
        <v>0</v>
      </c>
      <c r="K861" s="86">
        <v>0</v>
      </c>
      <c r="L861" s="86">
        <v>0</v>
      </c>
      <c r="M861" s="86">
        <v>0</v>
      </c>
      <c r="N861" s="86">
        <v>0</v>
      </c>
      <c r="P861" s="99"/>
    </row>
    <row r="862" spans="1:16" x14ac:dyDescent="0.2">
      <c r="A862" s="87" t="s">
        <v>2120</v>
      </c>
      <c r="B862" s="86">
        <v>-75159308.680000007</v>
      </c>
      <c r="C862" s="86">
        <v>-89159706.450000003</v>
      </c>
      <c r="D862" s="86">
        <v>-92766989.159999996</v>
      </c>
      <c r="E862" s="86">
        <v>-100239340.09</v>
      </c>
      <c r="F862" s="86">
        <v>-95283077.920000002</v>
      </c>
      <c r="G862" s="86">
        <v>-80354250.069999993</v>
      </c>
      <c r="H862" s="86">
        <v>-118329333.15000001</v>
      </c>
      <c r="I862" s="86">
        <v>-91998019.959999993</v>
      </c>
      <c r="J862" s="86">
        <v>-80621977.030000001</v>
      </c>
      <c r="K862" s="86">
        <v>-114348294.78</v>
      </c>
      <c r="L862" s="86">
        <v>-125205948.56</v>
      </c>
      <c r="M862" s="86">
        <v>-103247718.7</v>
      </c>
      <c r="N862" s="86">
        <v>-198205726.31</v>
      </c>
      <c r="P862" s="99"/>
    </row>
    <row r="863" spans="1:16" x14ac:dyDescent="0.2">
      <c r="A863" s="87" t="s">
        <v>2121</v>
      </c>
      <c r="B863" s="86">
        <v>0</v>
      </c>
      <c r="C863" s="86">
        <v>0</v>
      </c>
      <c r="D863" s="86">
        <v>0</v>
      </c>
      <c r="E863" s="86">
        <v>0</v>
      </c>
      <c r="F863" s="86">
        <v>0</v>
      </c>
      <c r="G863" s="86">
        <v>0</v>
      </c>
      <c r="H863" s="86">
        <v>0</v>
      </c>
      <c r="I863" s="86">
        <v>0</v>
      </c>
      <c r="J863" s="86">
        <v>0</v>
      </c>
      <c r="K863" s="86">
        <v>0</v>
      </c>
      <c r="L863" s="86">
        <v>0</v>
      </c>
      <c r="M863" s="86">
        <v>0</v>
      </c>
      <c r="N863" s="86">
        <v>0</v>
      </c>
      <c r="P863" s="99"/>
    </row>
    <row r="864" spans="1:16" x14ac:dyDescent="0.2">
      <c r="A864" s="87" t="s">
        <v>2122</v>
      </c>
      <c r="B864" s="86">
        <v>54708.479999999901</v>
      </c>
      <c r="C864" s="86">
        <v>59868.479999999901</v>
      </c>
      <c r="D864" s="86">
        <v>66116.479999999996</v>
      </c>
      <c r="E864" s="86">
        <v>118970.719999999</v>
      </c>
      <c r="F864" s="86">
        <v>162344.59</v>
      </c>
      <c r="G864" s="86">
        <v>171179.09999999899</v>
      </c>
      <c r="H864" s="86">
        <v>-45160.429999999898</v>
      </c>
      <c r="I864" s="86">
        <v>-46011.429999999898</v>
      </c>
      <c r="J864" s="86">
        <v>-37554.929999999898</v>
      </c>
      <c r="K864" s="86">
        <v>-20949.66</v>
      </c>
      <c r="L864" s="86">
        <v>4542.3500000000004</v>
      </c>
      <c r="M864" s="86">
        <v>19841.2</v>
      </c>
      <c r="N864" s="86">
        <v>54854.89</v>
      </c>
      <c r="P864" s="99"/>
    </row>
    <row r="865" spans="1:16" s="114" customFormat="1" x14ac:dyDescent="0.2">
      <c r="A865" s="113" t="s">
        <v>2123</v>
      </c>
      <c r="B865" s="130">
        <f>SUM(B859:B864)</f>
        <v>-75105759.030000001</v>
      </c>
      <c r="C865" s="130">
        <f t="shared" ref="C865:N865" si="71">SUM(C859:C864)</f>
        <v>-89103433.420000002</v>
      </c>
      <c r="D865" s="130">
        <f t="shared" si="71"/>
        <v>-92704647.349999994</v>
      </c>
      <c r="E865" s="130">
        <f t="shared" si="71"/>
        <v>-100122165.09</v>
      </c>
      <c r="F865" s="130">
        <f t="shared" si="71"/>
        <v>-95122374.620000005</v>
      </c>
      <c r="G865" s="130">
        <f t="shared" si="71"/>
        <v>-80188882.640000001</v>
      </c>
      <c r="H865" s="130">
        <f t="shared" si="71"/>
        <v>-118376181.74000001</v>
      </c>
      <c r="I865" s="130">
        <f t="shared" si="71"/>
        <v>-92047423.299999997</v>
      </c>
      <c r="J865" s="130">
        <f t="shared" si="71"/>
        <v>-80661887.670000017</v>
      </c>
      <c r="K865" s="130">
        <f t="shared" si="71"/>
        <v>-114371906.86999999</v>
      </c>
      <c r="L865" s="130">
        <f t="shared" si="71"/>
        <v>-125208194.71000001</v>
      </c>
      <c r="M865" s="130">
        <f t="shared" si="71"/>
        <v>-103248574.81</v>
      </c>
      <c r="N865" s="130">
        <f t="shared" si="71"/>
        <v>-198186365.00000003</v>
      </c>
      <c r="O865" s="116">
        <f t="shared" ref="O865" si="72">AVERAGE(B865:N865)</f>
        <v>-104957522.78846154</v>
      </c>
      <c r="P865" s="117" t="str">
        <f>MID($A865,11,3)</f>
        <v>234</v>
      </c>
    </row>
    <row r="866" spans="1:16" x14ac:dyDescent="0.2">
      <c r="A866" s="87" t="s">
        <v>2124</v>
      </c>
      <c r="P866" s="99"/>
    </row>
    <row r="867" spans="1:16" x14ac:dyDescent="0.2">
      <c r="A867" s="85" t="s">
        <v>2125</v>
      </c>
      <c r="P867" s="99"/>
    </row>
    <row r="868" spans="1:16" x14ac:dyDescent="0.2">
      <c r="A868" s="87" t="s">
        <v>2126</v>
      </c>
      <c r="B868" s="86">
        <v>-200935445.56999999</v>
      </c>
      <c r="C868" s="86">
        <v>-199742013.22999999</v>
      </c>
      <c r="D868" s="86">
        <v>-199068572.36000001</v>
      </c>
      <c r="E868" s="86">
        <v>-198669512.91</v>
      </c>
      <c r="F868" s="86">
        <v>-199140962.62</v>
      </c>
      <c r="G868" s="86">
        <v>-198920293.68000001</v>
      </c>
      <c r="H868" s="86">
        <v>-199550093.69</v>
      </c>
      <c r="I868" s="86">
        <v>-199980977.13</v>
      </c>
      <c r="J868" s="86">
        <v>-200556439.63999999</v>
      </c>
      <c r="K868" s="86">
        <v>-200192311.74000001</v>
      </c>
      <c r="L868" s="86">
        <v>-198690903.13999999</v>
      </c>
      <c r="M868" s="86">
        <v>-198690903.13999999</v>
      </c>
      <c r="N868" s="86">
        <v>-198690903.13999999</v>
      </c>
      <c r="P868" s="99"/>
    </row>
    <row r="869" spans="1:16" x14ac:dyDescent="0.2">
      <c r="A869" s="87" t="s">
        <v>2127</v>
      </c>
      <c r="B869" s="86">
        <v>-1864931.72</v>
      </c>
      <c r="C869" s="86">
        <v>-1892954.96</v>
      </c>
      <c r="D869" s="86">
        <v>-1962376.62</v>
      </c>
      <c r="E869" s="86">
        <v>-2029308.21</v>
      </c>
      <c r="F869" s="86">
        <v>-2067324.92</v>
      </c>
      <c r="G869" s="86">
        <v>-1487579.03</v>
      </c>
      <c r="H869" s="86">
        <v>-1487965.82</v>
      </c>
      <c r="I869" s="86">
        <v>-1507257.83</v>
      </c>
      <c r="J869" s="86">
        <v>-1555850.51</v>
      </c>
      <c r="K869" s="86">
        <v>-1627525.82</v>
      </c>
      <c r="L869" s="86">
        <v>-1666455.49</v>
      </c>
      <c r="M869" s="86">
        <v>-1666455.49</v>
      </c>
      <c r="N869" s="86">
        <v>-1666455.49</v>
      </c>
      <c r="P869" s="99"/>
    </row>
    <row r="870" spans="1:16" x14ac:dyDescent="0.2">
      <c r="A870" s="87" t="s">
        <v>2128</v>
      </c>
      <c r="B870" s="86">
        <v>0</v>
      </c>
      <c r="C870" s="86">
        <v>0</v>
      </c>
      <c r="D870" s="86">
        <v>0</v>
      </c>
      <c r="E870" s="86">
        <v>0</v>
      </c>
      <c r="F870" s="86">
        <v>0</v>
      </c>
      <c r="G870" s="86">
        <v>0</v>
      </c>
      <c r="H870" s="86">
        <v>0</v>
      </c>
      <c r="I870" s="86">
        <v>0</v>
      </c>
      <c r="J870" s="86">
        <v>0</v>
      </c>
      <c r="K870" s="86">
        <v>0</v>
      </c>
      <c r="L870" s="86">
        <v>0</v>
      </c>
      <c r="M870" s="86">
        <v>-545824.51</v>
      </c>
      <c r="N870" s="86">
        <v>7903941.2400000002</v>
      </c>
      <c r="P870" s="99"/>
    </row>
    <row r="871" spans="1:16" x14ac:dyDescent="0.2">
      <c r="A871" s="88" t="s">
        <v>2129</v>
      </c>
      <c r="B871" s="89">
        <v>-202800377.28999901</v>
      </c>
      <c r="C871" s="89">
        <v>-201634968.19</v>
      </c>
      <c r="D871" s="89">
        <v>-201030948.97999999</v>
      </c>
      <c r="E871" s="89">
        <v>-200698821.11999899</v>
      </c>
      <c r="F871" s="89">
        <v>-201208287.53999999</v>
      </c>
      <c r="G871" s="89">
        <v>-200407872.71000001</v>
      </c>
      <c r="H871" s="89">
        <v>-201038059.50999999</v>
      </c>
      <c r="I871" s="89">
        <v>-201488234.959999</v>
      </c>
      <c r="J871" s="89">
        <v>-202112290.14999899</v>
      </c>
      <c r="K871" s="89">
        <v>-201819837.56</v>
      </c>
      <c r="L871" s="89">
        <v>-200357358.62999901</v>
      </c>
      <c r="M871" s="89">
        <v>-200903183.13999999</v>
      </c>
      <c r="N871" s="89">
        <v>-192453417.389999</v>
      </c>
      <c r="O871" s="98">
        <f t="shared" ref="O871" si="73">AVERAGE(B871:N871)</f>
        <v>-200611819.78230721</v>
      </c>
      <c r="P871" s="99" t="str">
        <f>MID($A871,11,3)</f>
        <v>235</v>
      </c>
    </row>
    <row r="872" spans="1:16" x14ac:dyDescent="0.2">
      <c r="A872" s="87" t="s">
        <v>2130</v>
      </c>
      <c r="P872" s="99"/>
    </row>
    <row r="873" spans="1:16" x14ac:dyDescent="0.2">
      <c r="A873" s="85" t="s">
        <v>2131</v>
      </c>
      <c r="P873" s="99"/>
    </row>
    <row r="874" spans="1:16" x14ac:dyDescent="0.2">
      <c r="A874" s="87" t="s">
        <v>2132</v>
      </c>
      <c r="B874" s="86">
        <v>0</v>
      </c>
      <c r="C874" s="86">
        <v>0</v>
      </c>
      <c r="D874" s="86">
        <v>0</v>
      </c>
      <c r="E874" s="86">
        <v>0</v>
      </c>
      <c r="F874" s="86">
        <v>0</v>
      </c>
      <c r="G874" s="86">
        <v>0</v>
      </c>
      <c r="H874" s="86">
        <v>0</v>
      </c>
      <c r="I874" s="86">
        <v>0</v>
      </c>
      <c r="J874" s="86">
        <v>0</v>
      </c>
      <c r="K874" s="86">
        <v>0</v>
      </c>
      <c r="L874" s="86">
        <v>0</v>
      </c>
      <c r="M874" s="86">
        <v>0</v>
      </c>
      <c r="N874" s="86">
        <v>0</v>
      </c>
      <c r="P874" s="99"/>
    </row>
    <row r="875" spans="1:16" x14ac:dyDescent="0.2">
      <c r="A875" s="87" t="s">
        <v>2133</v>
      </c>
      <c r="B875" s="86">
        <v>-4281907.2899999898</v>
      </c>
      <c r="C875" s="86">
        <v>-4281907.2899999898</v>
      </c>
      <c r="D875" s="86">
        <v>0</v>
      </c>
      <c r="E875" s="86">
        <v>8688024.3200000003</v>
      </c>
      <c r="F875" s="86">
        <v>8688024.3200000003</v>
      </c>
      <c r="G875" s="86">
        <v>0</v>
      </c>
      <c r="H875" s="86">
        <v>-147069.26999999999</v>
      </c>
      <c r="I875" s="86">
        <v>-147069.26999999999</v>
      </c>
      <c r="J875" s="86">
        <v>0</v>
      </c>
      <c r="K875" s="86">
        <v>-1643911.59</v>
      </c>
      <c r="L875" s="86">
        <v>-1643911.59</v>
      </c>
      <c r="M875" s="86">
        <v>3753791.62</v>
      </c>
      <c r="N875" s="86">
        <v>8567168.0899999999</v>
      </c>
      <c r="P875" s="99"/>
    </row>
    <row r="876" spans="1:16" x14ac:dyDescent="0.2">
      <c r="A876" s="87" t="s">
        <v>2134</v>
      </c>
      <c r="B876" s="86">
        <v>-8652775.8699999992</v>
      </c>
      <c r="C876" s="86">
        <v>-8652775.8699999992</v>
      </c>
      <c r="D876" s="86">
        <v>-8652775.8699999992</v>
      </c>
      <c r="E876" s="86">
        <v>-5717848.8700000001</v>
      </c>
      <c r="F876" s="86">
        <v>-5717848.8700000001</v>
      </c>
      <c r="G876" s="86">
        <v>-5717848.8700000001</v>
      </c>
      <c r="H876" s="86">
        <v>0</v>
      </c>
      <c r="I876" s="86">
        <v>0</v>
      </c>
      <c r="J876" s="86">
        <v>0</v>
      </c>
      <c r="K876" s="86">
        <v>0</v>
      </c>
      <c r="L876" s="86">
        <v>0</v>
      </c>
      <c r="M876" s="86">
        <v>0</v>
      </c>
      <c r="N876" s="86">
        <v>0</v>
      </c>
      <c r="P876" s="99"/>
    </row>
    <row r="877" spans="1:16" x14ac:dyDescent="0.2">
      <c r="A877" s="87" t="s">
        <v>2135</v>
      </c>
      <c r="B877" s="86">
        <v>0</v>
      </c>
      <c r="C877" s="86">
        <v>-18183</v>
      </c>
      <c r="D877" s="86">
        <v>-39358</v>
      </c>
      <c r="E877" s="86">
        <v>-59037</v>
      </c>
      <c r="F877" s="86">
        <v>-78716</v>
      </c>
      <c r="G877" s="86">
        <v>-98395</v>
      </c>
      <c r="H877" s="86">
        <v>-118074</v>
      </c>
      <c r="I877" s="86">
        <v>-137753</v>
      </c>
      <c r="J877" s="86">
        <v>-157432</v>
      </c>
      <c r="K877" s="86">
        <v>-177111</v>
      </c>
      <c r="L877" s="86">
        <v>-196790</v>
      </c>
      <c r="M877" s="86">
        <v>-216469</v>
      </c>
      <c r="N877" s="86">
        <v>0</v>
      </c>
      <c r="P877" s="99"/>
    </row>
    <row r="878" spans="1:16" x14ac:dyDescent="0.2">
      <c r="A878" s="87" t="s">
        <v>2136</v>
      </c>
      <c r="B878" s="86">
        <v>0</v>
      </c>
      <c r="C878" s="86">
        <v>0</v>
      </c>
      <c r="D878" s="86">
        <v>0</v>
      </c>
      <c r="E878" s="86">
        <v>0</v>
      </c>
      <c r="F878" s="86">
        <v>0</v>
      </c>
      <c r="G878" s="86">
        <v>0</v>
      </c>
      <c r="H878" s="86">
        <v>0</v>
      </c>
      <c r="I878" s="86">
        <v>0</v>
      </c>
      <c r="J878" s="86">
        <v>0</v>
      </c>
      <c r="K878" s="86">
        <v>0</v>
      </c>
      <c r="L878" s="86">
        <v>0</v>
      </c>
      <c r="M878" s="86">
        <v>0</v>
      </c>
      <c r="N878" s="86">
        <v>0</v>
      </c>
      <c r="P878" s="99"/>
    </row>
    <row r="879" spans="1:16" x14ac:dyDescent="0.2">
      <c r="A879" s="87" t="s">
        <v>2137</v>
      </c>
      <c r="B879" s="86">
        <v>-8287414.0700000003</v>
      </c>
      <c r="C879" s="86">
        <v>-7894601.2999999998</v>
      </c>
      <c r="D879" s="86">
        <v>-7498840.4699999997</v>
      </c>
      <c r="E879" s="86">
        <v>-7834725.6200000001</v>
      </c>
      <c r="F879" s="86">
        <v>-8032410.6799999997</v>
      </c>
      <c r="G879" s="86">
        <v>-8791780.3100000005</v>
      </c>
      <c r="H879" s="86">
        <v>-10232200.52</v>
      </c>
      <c r="I879" s="86">
        <v>-10516444.18</v>
      </c>
      <c r="J879" s="86">
        <v>-10667374.060000001</v>
      </c>
      <c r="K879" s="86">
        <v>-12230532.27</v>
      </c>
      <c r="L879" s="86">
        <v>-10901763.25</v>
      </c>
      <c r="M879" s="86">
        <v>-8596342.1899999995</v>
      </c>
      <c r="N879" s="86">
        <v>-9716909.2100000009</v>
      </c>
      <c r="P879" s="99"/>
    </row>
    <row r="880" spans="1:16" x14ac:dyDescent="0.2">
      <c r="A880" s="87" t="s">
        <v>2138</v>
      </c>
      <c r="B880" s="86">
        <v>0</v>
      </c>
      <c r="C880" s="86">
        <v>-12318756</v>
      </c>
      <c r="D880" s="86">
        <v>-26661529.510000002</v>
      </c>
      <c r="E880" s="86">
        <v>-39991186.68</v>
      </c>
      <c r="F880" s="86">
        <v>-53323408.68</v>
      </c>
      <c r="G880" s="86">
        <v>-66655615.700000003</v>
      </c>
      <c r="H880" s="86">
        <v>-79985882.209999993</v>
      </c>
      <c r="I880" s="86">
        <v>-93318104.209999993</v>
      </c>
      <c r="J880" s="86">
        <v>-106650116.95</v>
      </c>
      <c r="K880" s="86">
        <v>-112988929.05</v>
      </c>
      <c r="L880" s="86">
        <v>-126044239.76000001</v>
      </c>
      <c r="M880" s="86">
        <v>4999866.7699999996</v>
      </c>
      <c r="N880" s="86">
        <v>-11014.76</v>
      </c>
      <c r="P880" s="99"/>
    </row>
    <row r="881" spans="1:16" x14ac:dyDescent="0.2">
      <c r="A881" s="87" t="s">
        <v>2139</v>
      </c>
      <c r="B881" s="86">
        <v>-8591684.0500000007</v>
      </c>
      <c r="C881" s="86">
        <v>-8562575.3399999999</v>
      </c>
      <c r="D881" s="86">
        <v>-8366616.0599999996</v>
      </c>
      <c r="E881" s="86">
        <v>-8582954.9100000001</v>
      </c>
      <c r="F881" s="86">
        <v>-8954033.2599999998</v>
      </c>
      <c r="G881" s="86">
        <v>-9927561.2699999996</v>
      </c>
      <c r="H881" s="86">
        <v>-11425352.949999999</v>
      </c>
      <c r="I881" s="86">
        <v>-11933825.550000001</v>
      </c>
      <c r="J881" s="86">
        <v>-12133251.5</v>
      </c>
      <c r="K881" s="86">
        <v>-13587030.23</v>
      </c>
      <c r="L881" s="86">
        <v>-12575254.84</v>
      </c>
      <c r="M881" s="86">
        <v>-9465393.9700000007</v>
      </c>
      <c r="N881" s="86">
        <v>-10747026.869999999</v>
      </c>
      <c r="P881" s="99"/>
    </row>
    <row r="882" spans="1:16" x14ac:dyDescent="0.2">
      <c r="A882" s="87" t="s">
        <v>2140</v>
      </c>
      <c r="B882" s="86">
        <v>-1786553.21</v>
      </c>
      <c r="C882" s="86">
        <v>-165518.95000000001</v>
      </c>
      <c r="D882" s="86">
        <v>-384948.94</v>
      </c>
      <c r="E882" s="86">
        <v>-629688.62</v>
      </c>
      <c r="F882" s="86">
        <v>-884955.08</v>
      </c>
      <c r="G882" s="86">
        <v>-1176425.8400000001</v>
      </c>
      <c r="H882" s="86">
        <v>-1487623.66</v>
      </c>
      <c r="I882" s="86">
        <v>-260463.989999999</v>
      </c>
      <c r="J882" s="86">
        <v>-479494.03</v>
      </c>
      <c r="K882" s="86">
        <v>-1413247.56</v>
      </c>
      <c r="L882" s="86">
        <v>-1245697.22</v>
      </c>
      <c r="M882" s="86">
        <v>-1593657.01</v>
      </c>
      <c r="N882" s="86">
        <v>-1678137.5</v>
      </c>
      <c r="P882" s="99"/>
    </row>
    <row r="883" spans="1:16" x14ac:dyDescent="0.2">
      <c r="A883" s="87" t="s">
        <v>2141</v>
      </c>
      <c r="B883" s="86">
        <v>-1531.09</v>
      </c>
      <c r="C883" s="86">
        <v>-39924.43</v>
      </c>
      <c r="D883" s="86">
        <v>-272990.15000000002</v>
      </c>
      <c r="E883" s="86">
        <v>-285492.57</v>
      </c>
      <c r="F883" s="86">
        <v>-3324.59</v>
      </c>
      <c r="G883" s="86">
        <v>-6005.54</v>
      </c>
      <c r="H883" s="86">
        <v>-2799.69</v>
      </c>
      <c r="I883" s="86">
        <v>825.69</v>
      </c>
      <c r="J883" s="86">
        <v>-83.76</v>
      </c>
      <c r="K883" s="86">
        <v>-765.66</v>
      </c>
      <c r="L883" s="86">
        <v>-214342.44</v>
      </c>
      <c r="M883" s="86">
        <v>1437</v>
      </c>
      <c r="N883" s="86">
        <v>489.5</v>
      </c>
      <c r="P883" s="99"/>
    </row>
    <row r="884" spans="1:16" x14ac:dyDescent="0.2">
      <c r="A884" s="87" t="s">
        <v>2142</v>
      </c>
      <c r="B884" s="86">
        <v>0</v>
      </c>
      <c r="C884" s="86">
        <v>0</v>
      </c>
      <c r="D884" s="86">
        <v>0</v>
      </c>
      <c r="E884" s="86">
        <v>0</v>
      </c>
      <c r="F884" s="86">
        <v>0</v>
      </c>
      <c r="G884" s="86">
        <v>0</v>
      </c>
      <c r="H884" s="86">
        <v>0</v>
      </c>
      <c r="I884" s="86">
        <v>0</v>
      </c>
      <c r="J884" s="86">
        <v>0</v>
      </c>
      <c r="K884" s="86">
        <v>0</v>
      </c>
      <c r="L884" s="86">
        <v>0</v>
      </c>
      <c r="M884" s="86">
        <v>0</v>
      </c>
      <c r="N884" s="86">
        <v>0</v>
      </c>
      <c r="P884" s="99"/>
    </row>
    <row r="885" spans="1:16" x14ac:dyDescent="0.2">
      <c r="A885" s="87" t="s">
        <v>2143</v>
      </c>
      <c r="B885" s="86">
        <v>-8111432.71</v>
      </c>
      <c r="C885" s="86">
        <v>-8252156.9000000004</v>
      </c>
      <c r="D885" s="86">
        <v>-8395824.9000000004</v>
      </c>
      <c r="E885" s="86">
        <v>-7103517.9000000004</v>
      </c>
      <c r="F885" s="86">
        <v>-7273505.7300000004</v>
      </c>
      <c r="G885" s="86">
        <v>-7419465.3899999997</v>
      </c>
      <c r="H885" s="86">
        <v>-7567519.3899999997</v>
      </c>
      <c r="I885" s="86">
        <v>-7729499.3899999997</v>
      </c>
      <c r="J885" s="86">
        <v>-7876198.3899999997</v>
      </c>
      <c r="K885" s="86">
        <v>-8025146.4800000004</v>
      </c>
      <c r="L885" s="86">
        <v>-9115068.4800000004</v>
      </c>
      <c r="M885" s="86">
        <v>-9240336.4000000004</v>
      </c>
      <c r="N885" s="86">
        <v>-9807208.0800000001</v>
      </c>
      <c r="P885" s="99"/>
    </row>
    <row r="886" spans="1:16" x14ac:dyDescent="0.2">
      <c r="A886" s="87" t="s">
        <v>2144</v>
      </c>
      <c r="B886" s="86">
        <v>-6673425.79</v>
      </c>
      <c r="C886" s="86">
        <v>-6673425.79</v>
      </c>
      <c r="D886" s="86">
        <v>-6673425.79</v>
      </c>
      <c r="E886" s="86">
        <v>-6673425.79</v>
      </c>
      <c r="F886" s="86">
        <v>-6673425.79</v>
      </c>
      <c r="G886" s="86">
        <v>-4631700.8600000003</v>
      </c>
      <c r="H886" s="86">
        <v>-4631700.8600000003</v>
      </c>
      <c r="I886" s="86">
        <v>-4631700.8600000003</v>
      </c>
      <c r="J886" s="86">
        <v>-4631700.8600000003</v>
      </c>
      <c r="K886" s="86">
        <v>-4631700.8600000003</v>
      </c>
      <c r="L886" s="86">
        <v>-4631700.8600000003</v>
      </c>
      <c r="M886" s="86">
        <v>-4631700.8600000003</v>
      </c>
      <c r="N886" s="86">
        <v>3180891.1</v>
      </c>
      <c r="P886" s="99"/>
    </row>
    <row r="887" spans="1:16" x14ac:dyDescent="0.2">
      <c r="A887" s="87" t="s">
        <v>2145</v>
      </c>
      <c r="B887" s="86">
        <v>-630.02</v>
      </c>
      <c r="C887" s="86">
        <v>-112098.88</v>
      </c>
      <c r="D887" s="86">
        <v>-128430.72</v>
      </c>
      <c r="E887" s="86">
        <v>-133485.46</v>
      </c>
      <c r="F887" s="86">
        <v>-2101.77</v>
      </c>
      <c r="G887" s="86">
        <v>-3695.89</v>
      </c>
      <c r="H887" s="86">
        <v>-5576.86</v>
      </c>
      <c r="I887" s="86">
        <v>-3355.66</v>
      </c>
      <c r="J887" s="86">
        <v>-4996.1499999999996</v>
      </c>
      <c r="K887" s="86">
        <v>-6342.94</v>
      </c>
      <c r="L887" s="86">
        <v>-1326.4</v>
      </c>
      <c r="M887" s="86">
        <v>-2822.38</v>
      </c>
      <c r="N887" s="86">
        <v>-4499.92</v>
      </c>
      <c r="P887" s="99"/>
    </row>
    <row r="888" spans="1:16" x14ac:dyDescent="0.2">
      <c r="A888" s="87" t="s">
        <v>2146</v>
      </c>
      <c r="B888" s="86">
        <v>0</v>
      </c>
      <c r="C888" s="86">
        <v>0</v>
      </c>
      <c r="D888" s="86">
        <v>0</v>
      </c>
      <c r="E888" s="86">
        <v>0</v>
      </c>
      <c r="F888" s="86">
        <v>0</v>
      </c>
      <c r="G888" s="86">
        <v>0</v>
      </c>
      <c r="H888" s="86">
        <v>0</v>
      </c>
      <c r="I888" s="86">
        <v>0</v>
      </c>
      <c r="J888" s="86">
        <v>0</v>
      </c>
      <c r="K888" s="86">
        <v>0</v>
      </c>
      <c r="L888" s="86">
        <v>0</v>
      </c>
      <c r="M888" s="86">
        <v>0</v>
      </c>
      <c r="N888" s="86">
        <v>0</v>
      </c>
      <c r="P888" s="99"/>
    </row>
    <row r="889" spans="1:16" x14ac:dyDescent="0.2">
      <c r="A889" s="87" t="s">
        <v>2147</v>
      </c>
      <c r="B889" s="86">
        <v>0</v>
      </c>
      <c r="C889" s="86">
        <v>0</v>
      </c>
      <c r="D889" s="86">
        <v>0</v>
      </c>
      <c r="E889" s="86">
        <v>0</v>
      </c>
      <c r="F889" s="86">
        <v>0</v>
      </c>
      <c r="G889" s="86">
        <v>0</v>
      </c>
      <c r="H889" s="86">
        <v>0</v>
      </c>
      <c r="I889" s="86">
        <v>0</v>
      </c>
      <c r="J889" s="86">
        <v>0</v>
      </c>
      <c r="K889" s="86">
        <v>0</v>
      </c>
      <c r="L889" s="86">
        <v>0</v>
      </c>
      <c r="M889" s="86">
        <v>0</v>
      </c>
      <c r="N889" s="86">
        <v>0</v>
      </c>
      <c r="P889" s="99"/>
    </row>
    <row r="890" spans="1:16" x14ac:dyDescent="0.2">
      <c r="A890" s="87" t="s">
        <v>2148</v>
      </c>
      <c r="B890" s="86">
        <v>-1443078.59</v>
      </c>
      <c r="C890" s="86">
        <v>-630335.66</v>
      </c>
      <c r="D890" s="86">
        <v>-683869.39000001096</v>
      </c>
      <c r="E890" s="86">
        <v>-1299827.05999999</v>
      </c>
      <c r="F890" s="86">
        <v>-768796.36</v>
      </c>
      <c r="G890" s="86">
        <v>-393042.030000003</v>
      </c>
      <c r="H890" s="86">
        <v>-2439094.37</v>
      </c>
      <c r="I890" s="86">
        <v>-420257.23000000301</v>
      </c>
      <c r="J890" s="86">
        <v>-995544.66000000294</v>
      </c>
      <c r="K890" s="86">
        <v>-1277722.79</v>
      </c>
      <c r="L890" s="86">
        <v>-927957.23999999196</v>
      </c>
      <c r="M890" s="86">
        <v>-523840.84000000497</v>
      </c>
      <c r="N890" s="86">
        <v>13096.5500000047</v>
      </c>
      <c r="P890" s="99"/>
    </row>
    <row r="891" spans="1:16" x14ac:dyDescent="0.2">
      <c r="A891" s="87" t="s">
        <v>2149</v>
      </c>
      <c r="B891" s="86">
        <v>0</v>
      </c>
      <c r="C891" s="86">
        <v>0</v>
      </c>
      <c r="D891" s="86">
        <v>0</v>
      </c>
      <c r="E891" s="86">
        <v>0</v>
      </c>
      <c r="F891" s="86">
        <v>0</v>
      </c>
      <c r="G891" s="86">
        <v>0</v>
      </c>
      <c r="H891" s="86">
        <v>0</v>
      </c>
      <c r="I891" s="86">
        <v>0</v>
      </c>
      <c r="J891" s="86">
        <v>0</v>
      </c>
      <c r="K891" s="86">
        <v>0</v>
      </c>
      <c r="L891" s="86">
        <v>0</v>
      </c>
      <c r="M891" s="86">
        <v>0</v>
      </c>
      <c r="N891" s="86">
        <v>0</v>
      </c>
      <c r="P891" s="99"/>
    </row>
    <row r="892" spans="1:16" x14ac:dyDescent="0.2">
      <c r="A892" s="87" t="s">
        <v>2150</v>
      </c>
      <c r="B892" s="86">
        <v>3289407.33</v>
      </c>
      <c r="C892" s="86">
        <v>3289407.33</v>
      </c>
      <c r="D892" s="86">
        <v>3289407.33</v>
      </c>
      <c r="E892" s="86">
        <v>3289407.33</v>
      </c>
      <c r="F892" s="86">
        <v>3289407.33</v>
      </c>
      <c r="G892" s="86">
        <v>3289407.33</v>
      </c>
      <c r="H892" s="86">
        <v>3289407.33</v>
      </c>
      <c r="I892" s="86">
        <v>3289407.33</v>
      </c>
      <c r="J892" s="86">
        <v>3289407.33</v>
      </c>
      <c r="K892" s="86">
        <v>3844313.55</v>
      </c>
      <c r="L892" s="86">
        <v>3844313.55</v>
      </c>
      <c r="M892" s="86">
        <v>3844313.55</v>
      </c>
      <c r="N892" s="86">
        <v>3844313.55</v>
      </c>
      <c r="P892" s="99"/>
    </row>
    <row r="893" spans="1:16" x14ac:dyDescent="0.2">
      <c r="A893" s="87" t="s">
        <v>2151</v>
      </c>
      <c r="B893" s="86">
        <v>0</v>
      </c>
      <c r="C893" s="86">
        <v>0</v>
      </c>
      <c r="D893" s="86">
        <v>0</v>
      </c>
      <c r="E893" s="86">
        <v>0</v>
      </c>
      <c r="F893" s="86">
        <v>0</v>
      </c>
      <c r="G893" s="86">
        <v>0</v>
      </c>
      <c r="H893" s="86">
        <v>0</v>
      </c>
      <c r="I893" s="86">
        <v>0</v>
      </c>
      <c r="J893" s="86">
        <v>0</v>
      </c>
      <c r="K893" s="86">
        <v>0</v>
      </c>
      <c r="L893" s="86">
        <v>0</v>
      </c>
      <c r="M893" s="86">
        <v>0</v>
      </c>
      <c r="N893" s="86">
        <v>0</v>
      </c>
      <c r="P893" s="99"/>
    </row>
    <row r="894" spans="1:16" x14ac:dyDescent="0.2">
      <c r="A894" s="87" t="s">
        <v>2152</v>
      </c>
      <c r="B894" s="86">
        <v>0</v>
      </c>
      <c r="C894" s="86">
        <v>0</v>
      </c>
      <c r="D894" s="86">
        <v>0</v>
      </c>
      <c r="E894" s="86">
        <v>0</v>
      </c>
      <c r="F894" s="86">
        <v>0</v>
      </c>
      <c r="G894" s="86">
        <v>0</v>
      </c>
      <c r="H894" s="86">
        <v>0</v>
      </c>
      <c r="I894" s="86">
        <v>0</v>
      </c>
      <c r="J894" s="86">
        <v>0</v>
      </c>
      <c r="K894" s="86">
        <v>0</v>
      </c>
      <c r="L894" s="86">
        <v>0</v>
      </c>
      <c r="M894" s="86">
        <v>0</v>
      </c>
      <c r="N894" s="86">
        <v>0</v>
      </c>
      <c r="P894" s="99"/>
    </row>
    <row r="895" spans="1:16" x14ac:dyDescent="0.2">
      <c r="A895" s="87" t="s">
        <v>2153</v>
      </c>
      <c r="B895" s="86">
        <v>0</v>
      </c>
      <c r="C895" s="86">
        <v>0</v>
      </c>
      <c r="D895" s="86">
        <v>0</v>
      </c>
      <c r="E895" s="86">
        <v>0</v>
      </c>
      <c r="F895" s="86">
        <v>0</v>
      </c>
      <c r="G895" s="86">
        <v>0</v>
      </c>
      <c r="H895" s="86">
        <v>0</v>
      </c>
      <c r="I895" s="86">
        <v>0</v>
      </c>
      <c r="J895" s="86">
        <v>0</v>
      </c>
      <c r="K895" s="86">
        <v>0</v>
      </c>
      <c r="L895" s="86">
        <v>0</v>
      </c>
      <c r="M895" s="86">
        <v>0</v>
      </c>
      <c r="N895" s="86">
        <v>0</v>
      </c>
      <c r="P895" s="99"/>
    </row>
    <row r="896" spans="1:16" x14ac:dyDescent="0.2">
      <c r="A896" s="87" t="s">
        <v>2154</v>
      </c>
      <c r="B896" s="86">
        <v>-1</v>
      </c>
      <c r="C896" s="86">
        <v>-1</v>
      </c>
      <c r="D896" s="86">
        <v>-1</v>
      </c>
      <c r="E896" s="86">
        <v>-1</v>
      </c>
      <c r="F896" s="86">
        <v>-1</v>
      </c>
      <c r="G896" s="86">
        <v>-1</v>
      </c>
      <c r="H896" s="86">
        <v>-1</v>
      </c>
      <c r="I896" s="86">
        <v>-1</v>
      </c>
      <c r="J896" s="86">
        <v>-1</v>
      </c>
      <c r="K896" s="86">
        <v>-1</v>
      </c>
      <c r="L896" s="86">
        <v>-1</v>
      </c>
      <c r="M896" s="86">
        <v>-1</v>
      </c>
      <c r="N896" s="86">
        <v>-1</v>
      </c>
      <c r="P896" s="99"/>
    </row>
    <row r="897" spans="1:16" x14ac:dyDescent="0.2">
      <c r="A897" s="87" t="s">
        <v>2155</v>
      </c>
      <c r="B897" s="86">
        <v>0</v>
      </c>
      <c r="C897" s="86">
        <v>0</v>
      </c>
      <c r="D897" s="86">
        <v>0</v>
      </c>
      <c r="E897" s="86">
        <v>0</v>
      </c>
      <c r="F897" s="86">
        <v>0</v>
      </c>
      <c r="G897" s="86">
        <v>0</v>
      </c>
      <c r="H897" s="86">
        <v>0</v>
      </c>
      <c r="I897" s="86">
        <v>0</v>
      </c>
      <c r="J897" s="86">
        <v>0</v>
      </c>
      <c r="K897" s="86">
        <v>0</v>
      </c>
      <c r="L897" s="86">
        <v>0</v>
      </c>
      <c r="M897" s="86">
        <v>0</v>
      </c>
      <c r="N897" s="86">
        <v>0</v>
      </c>
      <c r="P897" s="99"/>
    </row>
    <row r="898" spans="1:16" x14ac:dyDescent="0.2">
      <c r="A898" s="87" t="s">
        <v>2156</v>
      </c>
      <c r="B898" s="86">
        <v>0</v>
      </c>
      <c r="C898" s="86">
        <v>0</v>
      </c>
      <c r="D898" s="86">
        <v>0</v>
      </c>
      <c r="E898" s="86">
        <v>0</v>
      </c>
      <c r="F898" s="86">
        <v>0</v>
      </c>
      <c r="G898" s="86">
        <v>0</v>
      </c>
      <c r="H898" s="86">
        <v>0</v>
      </c>
      <c r="I898" s="86">
        <v>0</v>
      </c>
      <c r="J898" s="86">
        <v>0</v>
      </c>
      <c r="K898" s="86">
        <v>0</v>
      </c>
      <c r="L898" s="86">
        <v>0</v>
      </c>
      <c r="M898" s="86">
        <v>0</v>
      </c>
      <c r="N898" s="86">
        <v>0</v>
      </c>
      <c r="P898" s="99"/>
    </row>
    <row r="899" spans="1:16" x14ac:dyDescent="0.2">
      <c r="A899" s="87" t="s">
        <v>2157</v>
      </c>
      <c r="B899" s="86">
        <v>0</v>
      </c>
      <c r="C899" s="86">
        <v>0</v>
      </c>
      <c r="D899" s="86">
        <v>0</v>
      </c>
      <c r="E899" s="86">
        <v>0</v>
      </c>
      <c r="F899" s="86">
        <v>0</v>
      </c>
      <c r="G899" s="86">
        <v>0</v>
      </c>
      <c r="H899" s="86">
        <v>0</v>
      </c>
      <c r="I899" s="86">
        <v>0</v>
      </c>
      <c r="J899" s="86">
        <v>0</v>
      </c>
      <c r="K899" s="86">
        <v>1273898.5900000001</v>
      </c>
      <c r="L899" s="86">
        <v>1273898.5900000001</v>
      </c>
      <c r="M899" s="86">
        <v>0</v>
      </c>
      <c r="N899" s="86">
        <v>0</v>
      </c>
      <c r="P899" s="99"/>
    </row>
    <row r="900" spans="1:16" x14ac:dyDescent="0.2">
      <c r="A900" s="87" t="s">
        <v>2158</v>
      </c>
      <c r="B900" s="86">
        <v>0</v>
      </c>
      <c r="C900" s="86">
        <v>0</v>
      </c>
      <c r="D900" s="86">
        <v>0</v>
      </c>
      <c r="E900" s="86">
        <v>0</v>
      </c>
      <c r="F900" s="86">
        <v>0</v>
      </c>
      <c r="G900" s="86">
        <v>0</v>
      </c>
      <c r="H900" s="86">
        <v>0</v>
      </c>
      <c r="I900" s="86">
        <v>0</v>
      </c>
      <c r="J900" s="86">
        <v>0</v>
      </c>
      <c r="K900" s="86">
        <v>0</v>
      </c>
      <c r="L900" s="86">
        <v>0</v>
      </c>
      <c r="M900" s="86">
        <v>0</v>
      </c>
      <c r="N900" s="86">
        <v>0</v>
      </c>
      <c r="P900" s="99"/>
    </row>
    <row r="901" spans="1:16" x14ac:dyDescent="0.2">
      <c r="A901" s="87" t="s">
        <v>2159</v>
      </c>
      <c r="B901" s="86">
        <v>0</v>
      </c>
      <c r="C901" s="86">
        <v>0</v>
      </c>
      <c r="D901" s="86">
        <v>0</v>
      </c>
      <c r="E901" s="86">
        <v>0</v>
      </c>
      <c r="F901" s="86">
        <v>0</v>
      </c>
      <c r="G901" s="86">
        <v>0</v>
      </c>
      <c r="H901" s="86">
        <v>0</v>
      </c>
      <c r="I901" s="86">
        <v>0</v>
      </c>
      <c r="J901" s="86">
        <v>0</v>
      </c>
      <c r="K901" s="86">
        <v>6024612.71</v>
      </c>
      <c r="L901" s="86">
        <v>6024612.71</v>
      </c>
      <c r="M901" s="86">
        <v>-0.61</v>
      </c>
      <c r="N901" s="86">
        <v>0</v>
      </c>
      <c r="P901" s="99"/>
    </row>
    <row r="902" spans="1:16" x14ac:dyDescent="0.2">
      <c r="A902" s="87" t="s">
        <v>2160</v>
      </c>
      <c r="B902" s="86">
        <v>0</v>
      </c>
      <c r="C902" s="86">
        <v>0</v>
      </c>
      <c r="D902" s="86">
        <v>0</v>
      </c>
      <c r="E902" s="86">
        <v>0</v>
      </c>
      <c r="F902" s="86">
        <v>0</v>
      </c>
      <c r="G902" s="86">
        <v>0</v>
      </c>
      <c r="H902" s="86">
        <v>0</v>
      </c>
      <c r="I902" s="86">
        <v>0</v>
      </c>
      <c r="J902" s="86">
        <v>0</v>
      </c>
      <c r="K902" s="86">
        <v>0</v>
      </c>
      <c r="L902" s="86">
        <v>0</v>
      </c>
      <c r="M902" s="86">
        <v>0</v>
      </c>
      <c r="N902" s="86">
        <v>0</v>
      </c>
      <c r="P902" s="99"/>
    </row>
    <row r="903" spans="1:16" x14ac:dyDescent="0.2">
      <c r="A903" s="87" t="s">
        <v>2161</v>
      </c>
      <c r="B903" s="86">
        <v>-2.7</v>
      </c>
      <c r="C903" s="86">
        <v>-2.7</v>
      </c>
      <c r="D903" s="86">
        <v>-2.7</v>
      </c>
      <c r="E903" s="86">
        <v>-2.7</v>
      </c>
      <c r="F903" s="86">
        <v>-2.7</v>
      </c>
      <c r="G903" s="86">
        <v>-2.7</v>
      </c>
      <c r="H903" s="86">
        <v>-2.7</v>
      </c>
      <c r="I903" s="86">
        <v>-2.7</v>
      </c>
      <c r="J903" s="86">
        <v>-2.7</v>
      </c>
      <c r="K903" s="86">
        <v>-2.7</v>
      </c>
      <c r="L903" s="86">
        <v>-2.7</v>
      </c>
      <c r="M903" s="86">
        <v>-2.7</v>
      </c>
      <c r="N903" s="86">
        <v>-2.7</v>
      </c>
      <c r="P903" s="99"/>
    </row>
    <row r="904" spans="1:16" x14ac:dyDescent="0.2">
      <c r="A904" s="87" t="s">
        <v>2162</v>
      </c>
      <c r="B904" s="86">
        <v>-2</v>
      </c>
      <c r="C904" s="86">
        <v>-2</v>
      </c>
      <c r="D904" s="86">
        <v>-2</v>
      </c>
      <c r="E904" s="86">
        <v>-2</v>
      </c>
      <c r="F904" s="86">
        <v>-2</v>
      </c>
      <c r="G904" s="86">
        <v>-2</v>
      </c>
      <c r="H904" s="86">
        <v>-2</v>
      </c>
      <c r="I904" s="86">
        <v>-2</v>
      </c>
      <c r="J904" s="86">
        <v>-2</v>
      </c>
      <c r="K904" s="86">
        <v>-2</v>
      </c>
      <c r="L904" s="86">
        <v>-2</v>
      </c>
      <c r="M904" s="86">
        <v>-2</v>
      </c>
      <c r="N904" s="86">
        <v>-2</v>
      </c>
      <c r="P904" s="99"/>
    </row>
    <row r="905" spans="1:16" x14ac:dyDescent="0.2">
      <c r="A905" s="87" t="s">
        <v>2163</v>
      </c>
      <c r="B905" s="86">
        <v>2</v>
      </c>
      <c r="C905" s="86">
        <v>2</v>
      </c>
      <c r="D905" s="86">
        <v>2</v>
      </c>
      <c r="E905" s="86">
        <v>2</v>
      </c>
      <c r="F905" s="86">
        <v>2</v>
      </c>
      <c r="G905" s="86">
        <v>2</v>
      </c>
      <c r="H905" s="86">
        <v>2</v>
      </c>
      <c r="I905" s="86">
        <v>2</v>
      </c>
      <c r="J905" s="86">
        <v>2</v>
      </c>
      <c r="K905" s="86">
        <v>2</v>
      </c>
      <c r="L905" s="86">
        <v>2</v>
      </c>
      <c r="M905" s="86">
        <v>2</v>
      </c>
      <c r="N905" s="86">
        <v>2</v>
      </c>
      <c r="P905" s="99"/>
    </row>
    <row r="906" spans="1:16" x14ac:dyDescent="0.2">
      <c r="A906" s="87" t="s">
        <v>2164</v>
      </c>
      <c r="B906" s="86">
        <v>-30980982.129999898</v>
      </c>
      <c r="C906" s="86">
        <v>-30980982.129999898</v>
      </c>
      <c r="D906" s="86">
        <v>-21601006.289999999</v>
      </c>
      <c r="E906" s="86">
        <v>41299383.289999999</v>
      </c>
      <c r="F906" s="86">
        <v>25204328.519999899</v>
      </c>
      <c r="G906" s="86">
        <v>-43790357.460000001</v>
      </c>
      <c r="H906" s="86">
        <v>1535872.47999999</v>
      </c>
      <c r="I906" s="86">
        <v>-33081760.059999999</v>
      </c>
      <c r="J906" s="86">
        <v>-67183134.6199999</v>
      </c>
      <c r="K906" s="86">
        <v>-5511648.9199999999</v>
      </c>
      <c r="L906" s="86">
        <v>-28501857.52</v>
      </c>
      <c r="M906" s="86">
        <v>32280733.629999999</v>
      </c>
      <c r="N906" s="86">
        <v>31902831.960000001</v>
      </c>
      <c r="P906" s="99"/>
    </row>
    <row r="907" spans="1:16" x14ac:dyDescent="0.2">
      <c r="A907" s="87" t="s">
        <v>2165</v>
      </c>
      <c r="B907" s="86">
        <v>-1</v>
      </c>
      <c r="C907" s="86">
        <v>-1</v>
      </c>
      <c r="D907" s="86">
        <v>-1</v>
      </c>
      <c r="E907" s="86">
        <v>-1</v>
      </c>
      <c r="F907" s="86">
        <v>-1</v>
      </c>
      <c r="G907" s="86">
        <v>-1</v>
      </c>
      <c r="H907" s="86">
        <v>-1</v>
      </c>
      <c r="I907" s="86">
        <v>-1</v>
      </c>
      <c r="J907" s="86">
        <v>-1</v>
      </c>
      <c r="K907" s="86">
        <v>-1</v>
      </c>
      <c r="L907" s="86">
        <v>-1</v>
      </c>
      <c r="M907" s="86">
        <v>-1</v>
      </c>
      <c r="N907" s="86">
        <v>-1</v>
      </c>
      <c r="P907" s="99"/>
    </row>
    <row r="908" spans="1:16" x14ac:dyDescent="0.2">
      <c r="A908" s="87" t="s">
        <v>2166</v>
      </c>
      <c r="B908" s="86">
        <v>-3289408.21</v>
      </c>
      <c r="C908" s="86">
        <v>-3289408.21</v>
      </c>
      <c r="D908" s="86">
        <v>-3289408.21</v>
      </c>
      <c r="E908" s="86">
        <v>-3289408.21</v>
      </c>
      <c r="F908" s="86">
        <v>-3289408.21</v>
      </c>
      <c r="G908" s="86">
        <v>-3289408.21</v>
      </c>
      <c r="H908" s="86">
        <v>-3289408.21</v>
      </c>
      <c r="I908" s="86">
        <v>-3289408.21</v>
      </c>
      <c r="J908" s="86">
        <v>-3289408.21</v>
      </c>
      <c r="K908" s="86">
        <v>-3844314.43</v>
      </c>
      <c r="L908" s="86">
        <v>-3844314.43</v>
      </c>
      <c r="M908" s="86">
        <v>-3844314.43</v>
      </c>
      <c r="N908" s="86">
        <v>-3844314.43</v>
      </c>
      <c r="P908" s="99"/>
    </row>
    <row r="909" spans="1:16" x14ac:dyDescent="0.2">
      <c r="A909" s="88" t="s">
        <v>2167</v>
      </c>
      <c r="B909" s="89">
        <v>-78811420.399999902</v>
      </c>
      <c r="C909" s="89">
        <v>-88583247.1199999</v>
      </c>
      <c r="D909" s="89">
        <v>-89359621.669999897</v>
      </c>
      <c r="E909" s="89">
        <v>-28323788.449999899</v>
      </c>
      <c r="F909" s="89">
        <v>-57820179.5499999</v>
      </c>
      <c r="G909" s="89">
        <v>-148611899.739999</v>
      </c>
      <c r="H909" s="89">
        <v>-116507026.88</v>
      </c>
      <c r="I909" s="89">
        <v>-162179413.28999901</v>
      </c>
      <c r="J909" s="89">
        <v>-210779332.56</v>
      </c>
      <c r="K909" s="89">
        <v>-154195583.63</v>
      </c>
      <c r="L909" s="89">
        <v>-188701403.88</v>
      </c>
      <c r="M909" s="89">
        <v>6765260.1799999904</v>
      </c>
      <c r="N909" s="89">
        <v>11699675.279999999</v>
      </c>
      <c r="O909" s="98">
        <f t="shared" ref="O909" si="74">AVERAGE(B909:N909)</f>
        <v>-100415998.59307674</v>
      </c>
      <c r="P909" s="99" t="str">
        <f>MID($A909,11,3)</f>
        <v>236</v>
      </c>
    </row>
    <row r="910" spans="1:16" x14ac:dyDescent="0.2">
      <c r="A910" s="87" t="s">
        <v>2168</v>
      </c>
      <c r="P910" s="99"/>
    </row>
    <row r="911" spans="1:16" x14ac:dyDescent="0.2">
      <c r="A911" s="85" t="s">
        <v>2169</v>
      </c>
      <c r="P911" s="99"/>
    </row>
    <row r="912" spans="1:16" x14ac:dyDescent="0.2">
      <c r="A912" s="87" t="s">
        <v>2170</v>
      </c>
      <c r="B912" s="86">
        <v>-866603.01</v>
      </c>
      <c r="C912" s="86">
        <v>-866603.01</v>
      </c>
      <c r="D912" s="86">
        <v>-866603.01</v>
      </c>
      <c r="E912" s="86">
        <v>-979260.48</v>
      </c>
      <c r="F912" s="86">
        <v>-979260.48</v>
      </c>
      <c r="G912" s="86">
        <v>-979260.48</v>
      </c>
      <c r="H912" s="86">
        <v>-1094232.56</v>
      </c>
      <c r="I912" s="86">
        <v>-1094232.56</v>
      </c>
      <c r="J912" s="86">
        <v>-1094232.56</v>
      </c>
      <c r="K912" s="86">
        <v>-1211561</v>
      </c>
      <c r="L912" s="86">
        <v>-1251470.21</v>
      </c>
      <c r="M912" s="86">
        <v>-1289954.0900000001</v>
      </c>
      <c r="N912" s="86">
        <v>-1329864.23</v>
      </c>
      <c r="P912" s="99"/>
    </row>
    <row r="913" spans="1:16" x14ac:dyDescent="0.2">
      <c r="A913" s="87" t="s">
        <v>2171</v>
      </c>
      <c r="B913" s="86">
        <v>0</v>
      </c>
      <c r="C913" s="86">
        <v>0</v>
      </c>
      <c r="D913" s="86">
        <v>0</v>
      </c>
      <c r="E913" s="86">
        <v>0</v>
      </c>
      <c r="F913" s="86">
        <v>0</v>
      </c>
      <c r="G913" s="86">
        <v>0</v>
      </c>
      <c r="H913" s="86">
        <v>0</v>
      </c>
      <c r="I913" s="86">
        <v>0</v>
      </c>
      <c r="J913" s="86">
        <v>0</v>
      </c>
      <c r="K913" s="86">
        <v>0</v>
      </c>
      <c r="L913" s="86">
        <v>0</v>
      </c>
      <c r="M913" s="86">
        <v>0</v>
      </c>
      <c r="N913" s="86">
        <v>0</v>
      </c>
      <c r="P913" s="99"/>
    </row>
    <row r="914" spans="1:16" x14ac:dyDescent="0.2">
      <c r="A914" s="87" t="s">
        <v>2172</v>
      </c>
      <c r="B914" s="86">
        <v>0</v>
      </c>
      <c r="C914" s="86">
        <v>0</v>
      </c>
      <c r="D914" s="86">
        <v>0</v>
      </c>
      <c r="E914" s="86">
        <v>0</v>
      </c>
      <c r="F914" s="86">
        <v>0</v>
      </c>
      <c r="G914" s="86">
        <v>0</v>
      </c>
      <c r="H914" s="86">
        <v>0</v>
      </c>
      <c r="I914" s="86">
        <v>0</v>
      </c>
      <c r="J914" s="86">
        <v>0</v>
      </c>
      <c r="K914" s="86">
        <v>0</v>
      </c>
      <c r="L914" s="86">
        <v>0</v>
      </c>
      <c r="M914" s="86">
        <v>0</v>
      </c>
      <c r="N914" s="86">
        <v>-15870</v>
      </c>
      <c r="P914" s="99"/>
    </row>
    <row r="915" spans="1:16" x14ac:dyDescent="0.2">
      <c r="A915" s="87" t="s">
        <v>2173</v>
      </c>
      <c r="B915" s="86">
        <v>-209220.33</v>
      </c>
      <c r="C915" s="86">
        <v>-209918.71</v>
      </c>
      <c r="D915" s="86">
        <v>-185527.28</v>
      </c>
      <c r="E915" s="86">
        <v>-203845.58</v>
      </c>
      <c r="F915" s="86">
        <v>-193720.85</v>
      </c>
      <c r="G915" s="86">
        <v>-209951.78</v>
      </c>
      <c r="H915" s="86">
        <v>-203184.6</v>
      </c>
      <c r="I915" s="86">
        <v>-352850.17</v>
      </c>
      <c r="J915" s="86">
        <v>-218235.16</v>
      </c>
      <c r="K915" s="86">
        <v>-272358.68</v>
      </c>
      <c r="L915" s="86">
        <v>-343192.95</v>
      </c>
      <c r="M915" s="86">
        <v>-202322.29</v>
      </c>
      <c r="N915" s="86">
        <v>-217192.58</v>
      </c>
      <c r="P915" s="99"/>
    </row>
    <row r="916" spans="1:16" x14ac:dyDescent="0.2">
      <c r="A916" s="87" t="s">
        <v>2174</v>
      </c>
      <c r="B916" s="86">
        <v>0</v>
      </c>
      <c r="C916" s="86">
        <v>0</v>
      </c>
      <c r="D916" s="86">
        <v>0</v>
      </c>
      <c r="E916" s="86">
        <v>0</v>
      </c>
      <c r="F916" s="86">
        <v>0</v>
      </c>
      <c r="G916" s="86">
        <v>0</v>
      </c>
      <c r="H916" s="86">
        <v>0</v>
      </c>
      <c r="I916" s="86">
        <v>0</v>
      </c>
      <c r="J916" s="86">
        <v>0</v>
      </c>
      <c r="K916" s="86">
        <v>0</v>
      </c>
      <c r="L916" s="86">
        <v>0</v>
      </c>
      <c r="M916" s="86">
        <v>0</v>
      </c>
      <c r="N916" s="86">
        <v>0</v>
      </c>
      <c r="P916" s="99"/>
    </row>
    <row r="917" spans="1:16" x14ac:dyDescent="0.2">
      <c r="A917" s="87" t="s">
        <v>2175</v>
      </c>
      <c r="B917" s="86">
        <v>-2605234.2999999998</v>
      </c>
      <c r="C917" s="86">
        <v>-2937707.27</v>
      </c>
      <c r="D917" s="86">
        <v>-3245660.84</v>
      </c>
      <c r="E917" s="86">
        <v>-3592523.22</v>
      </c>
      <c r="F917" s="86">
        <v>-3927444.94</v>
      </c>
      <c r="G917" s="86">
        <v>-3977456.95</v>
      </c>
      <c r="H917" s="86">
        <v>-362309.26</v>
      </c>
      <c r="I917" s="86">
        <v>-731541.83</v>
      </c>
      <c r="J917" s="86">
        <v>-1072522.58</v>
      </c>
      <c r="K917" s="86">
        <v>-1459414.04</v>
      </c>
      <c r="L917" s="86">
        <v>-1807586.34</v>
      </c>
      <c r="M917" s="86">
        <v>-1807821.59</v>
      </c>
      <c r="N917" s="86">
        <v>-2940734.48</v>
      </c>
      <c r="P917" s="99"/>
    </row>
    <row r="918" spans="1:16" x14ac:dyDescent="0.2">
      <c r="A918" s="87" t="s">
        <v>2176</v>
      </c>
      <c r="B918" s="86">
        <v>0</v>
      </c>
      <c r="C918" s="86">
        <v>0</v>
      </c>
      <c r="D918" s="86">
        <v>0</v>
      </c>
      <c r="E918" s="86">
        <v>0</v>
      </c>
      <c r="F918" s="86">
        <v>0</v>
      </c>
      <c r="G918" s="86">
        <v>0</v>
      </c>
      <c r="H918" s="86">
        <v>0</v>
      </c>
      <c r="I918" s="86">
        <v>0</v>
      </c>
      <c r="J918" s="86">
        <v>0</v>
      </c>
      <c r="K918" s="86">
        <v>0</v>
      </c>
      <c r="L918" s="86">
        <v>0</v>
      </c>
      <c r="M918" s="86">
        <v>0</v>
      </c>
      <c r="N918" s="86">
        <v>0</v>
      </c>
      <c r="P918" s="99"/>
    </row>
    <row r="919" spans="1:16" x14ac:dyDescent="0.2">
      <c r="A919" s="87" t="s">
        <v>2177</v>
      </c>
      <c r="B919" s="86">
        <v>-66153770.82</v>
      </c>
      <c r="C919" s="86">
        <v>-58593075</v>
      </c>
      <c r="D919" s="86">
        <v>-71267341.659999996</v>
      </c>
      <c r="E919" s="86">
        <v>-71386955.549999997</v>
      </c>
      <c r="F919" s="86">
        <v>-73929122.219999999</v>
      </c>
      <c r="G919" s="86">
        <v>-88641779.319999993</v>
      </c>
      <c r="H919" s="86">
        <v>-66138175.990000002</v>
      </c>
      <c r="I919" s="86">
        <v>-58416250</v>
      </c>
      <c r="J919" s="86">
        <v>-70846666.659999996</v>
      </c>
      <c r="K919" s="86">
        <v>-70115416.659999996</v>
      </c>
      <c r="L919" s="86">
        <v>-71809166.670000002</v>
      </c>
      <c r="M919" s="86">
        <v>-85890416.659999996</v>
      </c>
      <c r="N919" s="86">
        <v>-65011666.659999996</v>
      </c>
      <c r="P919" s="99"/>
    </row>
    <row r="920" spans="1:16" x14ac:dyDescent="0.2">
      <c r="A920" s="88" t="s">
        <v>2178</v>
      </c>
      <c r="B920" s="89">
        <v>-69834828.459999993</v>
      </c>
      <c r="C920" s="89">
        <v>-62607303.990000002</v>
      </c>
      <c r="D920" s="89">
        <v>-75565132.789999902</v>
      </c>
      <c r="E920" s="89">
        <v>-76162584.829999998</v>
      </c>
      <c r="F920" s="89">
        <v>-79029548.489999995</v>
      </c>
      <c r="G920" s="89">
        <v>-93808448.530000001</v>
      </c>
      <c r="H920" s="89">
        <v>-67797902.409999996</v>
      </c>
      <c r="I920" s="89">
        <v>-60594874.559999898</v>
      </c>
      <c r="J920" s="89">
        <v>-73231656.959999993</v>
      </c>
      <c r="K920" s="89">
        <v>-73058750.379999995</v>
      </c>
      <c r="L920" s="89">
        <v>-75211416.170000002</v>
      </c>
      <c r="M920" s="89">
        <v>-89190514.629999995</v>
      </c>
      <c r="N920" s="89">
        <v>-69515327.949999899</v>
      </c>
      <c r="O920" s="98">
        <f t="shared" ref="O920" si="75">AVERAGE(B920:N920)</f>
        <v>-74277560.780769214</v>
      </c>
      <c r="P920" s="99" t="str">
        <f>MID($A920,11,3)</f>
        <v>237</v>
      </c>
    </row>
    <row r="921" spans="1:16" x14ac:dyDescent="0.2">
      <c r="A921" s="87" t="s">
        <v>2179</v>
      </c>
      <c r="P921" s="99"/>
    </row>
    <row r="922" spans="1:16" x14ac:dyDescent="0.2">
      <c r="A922" s="85" t="s">
        <v>2180</v>
      </c>
      <c r="P922" s="99"/>
    </row>
    <row r="923" spans="1:16" x14ac:dyDescent="0.2">
      <c r="A923" s="87" t="s">
        <v>2181</v>
      </c>
      <c r="B923" s="86">
        <v>0</v>
      </c>
      <c r="C923" s="86">
        <v>0</v>
      </c>
      <c r="D923" s="86">
        <v>0</v>
      </c>
      <c r="E923" s="86">
        <v>0</v>
      </c>
      <c r="F923" s="86">
        <v>0</v>
      </c>
      <c r="G923" s="86">
        <v>0</v>
      </c>
      <c r="H923" s="86">
        <v>0</v>
      </c>
      <c r="I923" s="86">
        <v>0</v>
      </c>
      <c r="J923" s="86">
        <v>0</v>
      </c>
      <c r="K923" s="86">
        <v>0</v>
      </c>
      <c r="L923" s="86">
        <v>0</v>
      </c>
      <c r="M923" s="86">
        <v>0</v>
      </c>
      <c r="N923" s="86">
        <v>0</v>
      </c>
      <c r="P923" s="99"/>
    </row>
    <row r="924" spans="1:16" x14ac:dyDescent="0.2">
      <c r="A924" s="88" t="s">
        <v>2182</v>
      </c>
      <c r="B924" s="89">
        <v>0</v>
      </c>
      <c r="C924" s="89">
        <v>0</v>
      </c>
      <c r="D924" s="89">
        <v>0</v>
      </c>
      <c r="E924" s="89">
        <v>0</v>
      </c>
      <c r="F924" s="89">
        <v>0</v>
      </c>
      <c r="G924" s="89">
        <v>0</v>
      </c>
      <c r="H924" s="89">
        <v>0</v>
      </c>
      <c r="I924" s="89">
        <v>0</v>
      </c>
      <c r="J924" s="89">
        <v>0</v>
      </c>
      <c r="K924" s="89">
        <v>0</v>
      </c>
      <c r="L924" s="89">
        <v>0</v>
      </c>
      <c r="M924" s="89">
        <v>0</v>
      </c>
      <c r="N924" s="89">
        <v>0</v>
      </c>
      <c r="O924" s="97">
        <f t="shared" ref="O924" si="76">AVERAGE(B924:N924)</f>
        <v>0</v>
      </c>
      <c r="P924" s="99" t="str">
        <f>MID($A924,11,3)</f>
        <v>239</v>
      </c>
    </row>
    <row r="925" spans="1:16" x14ac:dyDescent="0.2">
      <c r="A925" s="87" t="s">
        <v>2183</v>
      </c>
      <c r="P925" s="99"/>
    </row>
    <row r="926" spans="1:16" x14ac:dyDescent="0.2">
      <c r="A926" s="85" t="s">
        <v>2184</v>
      </c>
      <c r="P926" s="99"/>
    </row>
    <row r="927" spans="1:16" x14ac:dyDescent="0.2">
      <c r="A927" s="87" t="s">
        <v>2185</v>
      </c>
      <c r="B927" s="86">
        <v>-4914.62</v>
      </c>
      <c r="C927" s="86">
        <v>-2792.73</v>
      </c>
      <c r="D927" s="86">
        <v>-2571.79</v>
      </c>
      <c r="E927" s="86">
        <v>-5187.3900000000003</v>
      </c>
      <c r="F927" s="86">
        <v>-1638.36</v>
      </c>
      <c r="G927" s="86">
        <v>601.54</v>
      </c>
      <c r="H927" s="86">
        <v>-2394.7199999999998</v>
      </c>
      <c r="I927" s="86">
        <v>-3469.2</v>
      </c>
      <c r="J927" s="86">
        <v>-1808.84</v>
      </c>
      <c r="K927" s="86">
        <v>-3051.38</v>
      </c>
      <c r="L927" s="86">
        <v>-1661.94</v>
      </c>
      <c r="M927" s="86">
        <v>-1477.24</v>
      </c>
      <c r="N927" s="86">
        <v>-3135.23</v>
      </c>
      <c r="P927" s="99"/>
    </row>
    <row r="928" spans="1:16" x14ac:dyDescent="0.2">
      <c r="A928" s="87" t="s">
        <v>2186</v>
      </c>
      <c r="B928" s="86">
        <v>0</v>
      </c>
      <c r="C928" s="86">
        <v>0</v>
      </c>
      <c r="D928" s="86">
        <v>0</v>
      </c>
      <c r="E928" s="86">
        <v>0</v>
      </c>
      <c r="F928" s="86">
        <v>0</v>
      </c>
      <c r="G928" s="86">
        <v>0</v>
      </c>
      <c r="H928" s="86">
        <v>0</v>
      </c>
      <c r="I928" s="86">
        <v>0</v>
      </c>
      <c r="J928" s="86">
        <v>0</v>
      </c>
      <c r="K928" s="86">
        <v>0</v>
      </c>
      <c r="L928" s="86">
        <v>0</v>
      </c>
      <c r="M928" s="86">
        <v>0</v>
      </c>
      <c r="N928" s="86">
        <v>0</v>
      </c>
      <c r="P928" s="99"/>
    </row>
    <row r="929" spans="1:16" x14ac:dyDescent="0.2">
      <c r="A929" s="87" t="s">
        <v>2187</v>
      </c>
      <c r="B929" s="86">
        <v>2321.61</v>
      </c>
      <c r="C929" s="86">
        <v>4740.5600000000004</v>
      </c>
      <c r="D929" s="86">
        <v>4740.5600000000004</v>
      </c>
      <c r="E929" s="86">
        <v>4740.5600000000004</v>
      </c>
      <c r="F929" s="86">
        <v>1376.52</v>
      </c>
      <c r="G929" s="86">
        <v>1376.52</v>
      </c>
      <c r="H929" s="86">
        <v>1376.52</v>
      </c>
      <c r="I929" s="86">
        <v>1376.52</v>
      </c>
      <c r="J929" s="86">
        <v>1376.52</v>
      </c>
      <c r="K929" s="86">
        <v>1376.52</v>
      </c>
      <c r="L929" s="86">
        <v>1376.52</v>
      </c>
      <c r="M929" s="86">
        <v>1376.52</v>
      </c>
      <c r="N929" s="86">
        <v>1376.52</v>
      </c>
      <c r="P929" s="99"/>
    </row>
    <row r="930" spans="1:16" x14ac:dyDescent="0.2">
      <c r="A930" s="87" t="s">
        <v>2188</v>
      </c>
      <c r="B930" s="86">
        <v>5511.19</v>
      </c>
      <c r="C930" s="86">
        <v>5917</v>
      </c>
      <c r="D930" s="86">
        <v>5917</v>
      </c>
      <c r="E930" s="86">
        <v>5918.65</v>
      </c>
      <c r="F930" s="86">
        <v>-17216.189999999999</v>
      </c>
      <c r="G930" s="86">
        <v>-17838.849999999999</v>
      </c>
      <c r="H930" s="86">
        <v>-17838.849999999999</v>
      </c>
      <c r="I930" s="86">
        <v>-17838.849999999999</v>
      </c>
      <c r="J930" s="86">
        <v>-17838.849999999999</v>
      </c>
      <c r="K930" s="86">
        <v>-16907.939999999999</v>
      </c>
      <c r="L930" s="86">
        <v>-16907.939999999999</v>
      </c>
      <c r="M930" s="86">
        <v>6109.14</v>
      </c>
      <c r="N930" s="86">
        <v>6109.14</v>
      </c>
      <c r="P930" s="99"/>
    </row>
    <row r="931" spans="1:16" x14ac:dyDescent="0.2">
      <c r="A931" s="87" t="s">
        <v>2189</v>
      </c>
      <c r="B931" s="86">
        <v>0</v>
      </c>
      <c r="C931" s="86">
        <v>0</v>
      </c>
      <c r="D931" s="86">
        <v>0</v>
      </c>
      <c r="E931" s="86">
        <v>0</v>
      </c>
      <c r="F931" s="86">
        <v>0</v>
      </c>
      <c r="G931" s="86">
        <v>0</v>
      </c>
      <c r="H931" s="86">
        <v>0</v>
      </c>
      <c r="I931" s="86">
        <v>0</v>
      </c>
      <c r="J931" s="86">
        <v>0</v>
      </c>
      <c r="K931" s="86">
        <v>0</v>
      </c>
      <c r="L931" s="86">
        <v>0</v>
      </c>
      <c r="M931" s="86">
        <v>-5787535.3399999999</v>
      </c>
      <c r="N931" s="86">
        <v>-7233719.1299999999</v>
      </c>
      <c r="P931" s="99"/>
    </row>
    <row r="932" spans="1:16" x14ac:dyDescent="0.2">
      <c r="A932" s="87" t="s">
        <v>2190</v>
      </c>
      <c r="B932" s="86">
        <v>-1448554.36</v>
      </c>
      <c r="C932" s="86">
        <v>-1059506.27999999</v>
      </c>
      <c r="D932" s="86">
        <v>-991364.57</v>
      </c>
      <c r="E932" s="86">
        <v>-1388429.79999999</v>
      </c>
      <c r="F932" s="86">
        <v>-1571478.55</v>
      </c>
      <c r="G932" s="86">
        <v>-1767496.13</v>
      </c>
      <c r="H932" s="86">
        <v>-6724927.9399999902</v>
      </c>
      <c r="I932" s="86">
        <v>-2268390.13</v>
      </c>
      <c r="J932" s="86">
        <v>-2192014.09</v>
      </c>
      <c r="K932" s="86">
        <v>-2815228.2</v>
      </c>
      <c r="L932" s="86">
        <v>-2463946.7000000002</v>
      </c>
      <c r="M932" s="86">
        <v>2798243.8</v>
      </c>
      <c r="N932" s="86">
        <v>4790472.72</v>
      </c>
      <c r="P932" s="99"/>
    </row>
    <row r="933" spans="1:16" x14ac:dyDescent="0.2">
      <c r="A933" s="87" t="s">
        <v>2191</v>
      </c>
      <c r="B933" s="86">
        <v>42.38</v>
      </c>
      <c r="C933" s="86">
        <v>119.1</v>
      </c>
      <c r="D933" s="86">
        <v>73.010000000000005</v>
      </c>
      <c r="E933" s="86">
        <v>36.54</v>
      </c>
      <c r="F933" s="86">
        <v>15.07</v>
      </c>
      <c r="G933" s="86">
        <v>-413.14</v>
      </c>
      <c r="H933" s="86">
        <v>-156.82</v>
      </c>
      <c r="I933" s="86">
        <v>13.73</v>
      </c>
      <c r="J933" s="86">
        <v>-9.09</v>
      </c>
      <c r="K933" s="86">
        <v>41.58</v>
      </c>
      <c r="L933" s="86">
        <v>82</v>
      </c>
      <c r="M933" s="86">
        <v>82</v>
      </c>
      <c r="N933" s="86">
        <v>79.319999999999993</v>
      </c>
      <c r="P933" s="99"/>
    </row>
    <row r="934" spans="1:16" x14ac:dyDescent="0.2">
      <c r="A934" s="87" t="s">
        <v>2192</v>
      </c>
      <c r="B934" s="86">
        <v>0</v>
      </c>
      <c r="C934" s="86">
        <v>0</v>
      </c>
      <c r="D934" s="86">
        <v>0</v>
      </c>
      <c r="E934" s="86">
        <v>0</v>
      </c>
      <c r="F934" s="86">
        <v>0</v>
      </c>
      <c r="G934" s="86">
        <v>0</v>
      </c>
      <c r="H934" s="86">
        <v>0</v>
      </c>
      <c r="I934" s="86">
        <v>0</v>
      </c>
      <c r="J934" s="86">
        <v>0</v>
      </c>
      <c r="K934" s="86">
        <v>0</v>
      </c>
      <c r="L934" s="86">
        <v>0</v>
      </c>
      <c r="M934" s="86">
        <v>-285.06</v>
      </c>
      <c r="N934" s="86">
        <v>-1470.55</v>
      </c>
      <c r="P934" s="99"/>
    </row>
    <row r="935" spans="1:16" x14ac:dyDescent="0.2">
      <c r="A935" s="87" t="s">
        <v>2193</v>
      </c>
      <c r="B935" s="86">
        <v>-7273221.9900000002</v>
      </c>
      <c r="C935" s="86">
        <v>-7161740.1900000004</v>
      </c>
      <c r="D935" s="86">
        <v>-6848905.6699999999</v>
      </c>
      <c r="E935" s="86">
        <v>-7455273.1799999997</v>
      </c>
      <c r="F935" s="86">
        <v>-7697722.4500000002</v>
      </c>
      <c r="G935" s="86">
        <v>-8341607.9499999899</v>
      </c>
      <c r="H935" s="86">
        <v>-9452288.6500000004</v>
      </c>
      <c r="I935" s="86">
        <v>-9687437.9299999997</v>
      </c>
      <c r="J935" s="86">
        <v>-9640608.9199999999</v>
      </c>
      <c r="K935" s="86">
        <v>-10728536.060000001</v>
      </c>
      <c r="L935" s="86">
        <v>-9552091.25</v>
      </c>
      <c r="M935" s="86">
        <v>-345422.93</v>
      </c>
      <c r="N935" s="86">
        <v>7927052.6900000004</v>
      </c>
      <c r="P935" s="99"/>
    </row>
    <row r="936" spans="1:16" x14ac:dyDescent="0.2">
      <c r="A936" s="87" t="s">
        <v>2194</v>
      </c>
      <c r="B936" s="86">
        <v>-9663608.6499999892</v>
      </c>
      <c r="C936" s="86">
        <v>-9473921.0899999999</v>
      </c>
      <c r="D936" s="86">
        <v>-9065347.1899999995</v>
      </c>
      <c r="E936" s="86">
        <v>-9215470.6799999997</v>
      </c>
      <c r="F936" s="86">
        <v>-9501163.9399999995</v>
      </c>
      <c r="G936" s="86">
        <v>-10463990.8799999</v>
      </c>
      <c r="H936" s="86">
        <v>-12079788.17</v>
      </c>
      <c r="I936" s="86">
        <v>-12531799.17</v>
      </c>
      <c r="J936" s="86">
        <v>-12459999.6</v>
      </c>
      <c r="K936" s="86">
        <v>-13491283.4799999</v>
      </c>
      <c r="L936" s="86">
        <v>-11919981.1</v>
      </c>
      <c r="M936" s="86">
        <v>-14595625.439999999</v>
      </c>
      <c r="N936" s="86">
        <v>-23938473.170000002</v>
      </c>
      <c r="P936" s="99"/>
    </row>
    <row r="937" spans="1:16" x14ac:dyDescent="0.2">
      <c r="A937" s="87" t="s">
        <v>2195</v>
      </c>
      <c r="B937" s="86">
        <v>323019.32</v>
      </c>
      <c r="C937" s="86">
        <v>614070.22</v>
      </c>
      <c r="D937" s="86">
        <v>-177048.58</v>
      </c>
      <c r="E937" s="86">
        <v>-394270.49</v>
      </c>
      <c r="F937" s="86">
        <v>223536.06</v>
      </c>
      <c r="G937" s="86">
        <v>134665.94</v>
      </c>
      <c r="H937" s="86">
        <v>-2191069.77</v>
      </c>
      <c r="I937" s="86">
        <v>454720.1</v>
      </c>
      <c r="J937" s="86">
        <v>336198.22</v>
      </c>
      <c r="K937" s="86">
        <v>293325.84000000003</v>
      </c>
      <c r="L937" s="86">
        <v>1210105</v>
      </c>
      <c r="M937" s="86">
        <v>3230467.68</v>
      </c>
      <c r="N937" s="86">
        <v>-1140784.8899999999</v>
      </c>
      <c r="P937" s="99"/>
    </row>
    <row r="938" spans="1:16" x14ac:dyDescent="0.2">
      <c r="A938" s="88" t="s">
        <v>2196</v>
      </c>
      <c r="B938" s="89">
        <v>-18059405.120000001</v>
      </c>
      <c r="C938" s="89">
        <v>-17073113.4099999</v>
      </c>
      <c r="D938" s="89">
        <v>-17074507.23</v>
      </c>
      <c r="E938" s="89">
        <v>-18447935.789999999</v>
      </c>
      <c r="F938" s="89">
        <v>-18564291.84</v>
      </c>
      <c r="G938" s="89">
        <v>-20454702.949999999</v>
      </c>
      <c r="H938" s="89">
        <v>-30467088.399999999</v>
      </c>
      <c r="I938" s="89">
        <v>-24052824.93</v>
      </c>
      <c r="J938" s="89">
        <v>-23974704.649999999</v>
      </c>
      <c r="K938" s="89">
        <v>-26760263.120000001</v>
      </c>
      <c r="L938" s="89">
        <v>-22743025.41</v>
      </c>
      <c r="M938" s="89">
        <v>-14694066.869999999</v>
      </c>
      <c r="N938" s="89">
        <v>-19592492.579999998</v>
      </c>
      <c r="O938" s="98">
        <f t="shared" ref="O938" si="77">AVERAGE(B938:N938)</f>
        <v>-20919878.63846153</v>
      </c>
      <c r="P938" s="99" t="str">
        <f>MID($A938,11,3)</f>
        <v>241</v>
      </c>
    </row>
    <row r="939" spans="1:16" x14ac:dyDescent="0.2">
      <c r="A939" s="87" t="s">
        <v>2197</v>
      </c>
      <c r="P939" s="99"/>
    </row>
    <row r="940" spans="1:16" x14ac:dyDescent="0.2">
      <c r="A940" s="85" t="s">
        <v>2198</v>
      </c>
      <c r="P940" s="99"/>
    </row>
    <row r="941" spans="1:16" x14ac:dyDescent="0.2">
      <c r="A941" s="87" t="s">
        <v>2199</v>
      </c>
      <c r="B941" s="86">
        <v>0</v>
      </c>
      <c r="C941" s="86">
        <v>0</v>
      </c>
      <c r="D941" s="86">
        <v>0</v>
      </c>
      <c r="E941" s="86">
        <v>0</v>
      </c>
      <c r="F941" s="86">
        <v>0</v>
      </c>
      <c r="G941" s="86">
        <v>0</v>
      </c>
      <c r="H941" s="86">
        <v>0</v>
      </c>
      <c r="I941" s="86">
        <v>0</v>
      </c>
      <c r="J941" s="86">
        <v>0</v>
      </c>
      <c r="K941" s="86">
        <v>0</v>
      </c>
      <c r="L941" s="86">
        <v>0</v>
      </c>
      <c r="M941" s="86">
        <v>0</v>
      </c>
      <c r="N941" s="86">
        <v>0</v>
      </c>
      <c r="P941" s="99"/>
    </row>
    <row r="942" spans="1:16" x14ac:dyDescent="0.2">
      <c r="A942" s="87" t="s">
        <v>2200</v>
      </c>
      <c r="B942" s="86">
        <v>0</v>
      </c>
      <c r="C942" s="86">
        <v>0</v>
      </c>
      <c r="D942" s="86">
        <v>0</v>
      </c>
      <c r="E942" s="86">
        <v>0</v>
      </c>
      <c r="F942" s="86">
        <v>0</v>
      </c>
      <c r="G942" s="86">
        <v>0</v>
      </c>
      <c r="H942" s="86">
        <v>0</v>
      </c>
      <c r="I942" s="86">
        <v>0</v>
      </c>
      <c r="J942" s="86">
        <v>0</v>
      </c>
      <c r="K942" s="86">
        <v>0</v>
      </c>
      <c r="L942" s="86">
        <v>0</v>
      </c>
      <c r="M942" s="86">
        <v>0</v>
      </c>
      <c r="N942" s="86">
        <v>0</v>
      </c>
      <c r="P942" s="99"/>
    </row>
    <row r="943" spans="1:16" x14ac:dyDescent="0.2">
      <c r="A943" s="87" t="s">
        <v>2201</v>
      </c>
      <c r="B943" s="86">
        <v>-3166524</v>
      </c>
      <c r="C943" s="86">
        <v>-3166524</v>
      </c>
      <c r="D943" s="86">
        <v>-3166524</v>
      </c>
      <c r="E943" s="86">
        <v>-7995179</v>
      </c>
      <c r="F943" s="86">
        <v>-7995179</v>
      </c>
      <c r="G943" s="86">
        <v>-7995179</v>
      </c>
      <c r="H943" s="86">
        <v>-13413646</v>
      </c>
      <c r="I943" s="86">
        <v>-13413646</v>
      </c>
      <c r="J943" s="86">
        <v>-13413646</v>
      </c>
      <c r="K943" s="86">
        <v>-9029420</v>
      </c>
      <c r="L943" s="86">
        <v>-9029420</v>
      </c>
      <c r="M943" s="86">
        <v>-9029420</v>
      </c>
      <c r="N943" s="86">
        <v>-3961316</v>
      </c>
      <c r="P943" s="99"/>
    </row>
    <row r="944" spans="1:16" x14ac:dyDescent="0.2">
      <c r="A944" s="87" t="s">
        <v>2202</v>
      </c>
      <c r="B944" s="86">
        <v>0</v>
      </c>
      <c r="C944" s="86">
        <v>0</v>
      </c>
      <c r="D944" s="86">
        <v>0</v>
      </c>
      <c r="E944" s="86">
        <v>0</v>
      </c>
      <c r="F944" s="86">
        <v>0</v>
      </c>
      <c r="G944" s="86">
        <v>0</v>
      </c>
      <c r="H944" s="86">
        <v>0</v>
      </c>
      <c r="I944" s="86">
        <v>0</v>
      </c>
      <c r="J944" s="86">
        <v>0</v>
      </c>
      <c r="K944" s="86">
        <v>0</v>
      </c>
      <c r="L944" s="86">
        <v>0</v>
      </c>
      <c r="M944" s="86">
        <v>0</v>
      </c>
      <c r="N944" s="86">
        <v>0</v>
      </c>
      <c r="P944" s="99"/>
    </row>
    <row r="945" spans="1:16" x14ac:dyDescent="0.2">
      <c r="A945" s="87" t="s">
        <v>2203</v>
      </c>
      <c r="B945" s="86">
        <v>0</v>
      </c>
      <c r="C945" s="86">
        <v>0</v>
      </c>
      <c r="D945" s="86">
        <v>0</v>
      </c>
      <c r="E945" s="86">
        <v>0</v>
      </c>
      <c r="F945" s="86">
        <v>0</v>
      </c>
      <c r="G945" s="86">
        <v>0</v>
      </c>
      <c r="H945" s="86">
        <v>0</v>
      </c>
      <c r="I945" s="86">
        <v>0</v>
      </c>
      <c r="J945" s="86">
        <v>0</v>
      </c>
      <c r="K945" s="86">
        <v>0</v>
      </c>
      <c r="L945" s="86">
        <v>-20000</v>
      </c>
      <c r="M945" s="86">
        <v>-20000</v>
      </c>
      <c r="N945" s="86">
        <v>-20000</v>
      </c>
      <c r="P945" s="99"/>
    </row>
    <row r="946" spans="1:16" x14ac:dyDescent="0.2">
      <c r="A946" s="87" t="s">
        <v>2204</v>
      </c>
      <c r="B946" s="86">
        <v>0</v>
      </c>
      <c r="C946" s="86">
        <v>0</v>
      </c>
      <c r="D946" s="86">
        <v>0</v>
      </c>
      <c r="E946" s="86">
        <v>0</v>
      </c>
      <c r="F946" s="86">
        <v>0</v>
      </c>
      <c r="G946" s="86">
        <v>0</v>
      </c>
      <c r="H946" s="86">
        <v>0</v>
      </c>
      <c r="I946" s="86">
        <v>0</v>
      </c>
      <c r="J946" s="86">
        <v>0</v>
      </c>
      <c r="K946" s="86">
        <v>15448.2</v>
      </c>
      <c r="L946" s="86">
        <v>39444.92</v>
      </c>
      <c r="M946" s="86">
        <v>60290.02</v>
      </c>
      <c r="N946" s="86">
        <v>0</v>
      </c>
      <c r="P946" s="99"/>
    </row>
    <row r="947" spans="1:16" x14ac:dyDescent="0.2">
      <c r="A947" s="87" t="s">
        <v>2205</v>
      </c>
      <c r="B947" s="86">
        <v>-2743950.14</v>
      </c>
      <c r="C947" s="86">
        <v>-2659673.39</v>
      </c>
      <c r="D947" s="86">
        <v>-2559200.0399999898</v>
      </c>
      <c r="E947" s="86">
        <v>-2550254.0099999998</v>
      </c>
      <c r="F947" s="86">
        <v>-1946900.45999999</v>
      </c>
      <c r="G947" s="86">
        <v>-2078200.9399999899</v>
      </c>
      <c r="H947" s="86">
        <v>-996118.08</v>
      </c>
      <c r="I947" s="86">
        <v>-869168.38999999897</v>
      </c>
      <c r="J947" s="86">
        <v>-989517.39</v>
      </c>
      <c r="K947" s="86">
        <v>-684592.89</v>
      </c>
      <c r="L947" s="86">
        <v>-1168045.67</v>
      </c>
      <c r="M947" s="86">
        <v>-1291828.3500000001</v>
      </c>
      <c r="N947" s="86">
        <v>-2021947.2</v>
      </c>
      <c r="P947" s="99"/>
    </row>
    <row r="948" spans="1:16" x14ac:dyDescent="0.2">
      <c r="A948" s="87" t="s">
        <v>2206</v>
      </c>
      <c r="B948" s="86">
        <v>-81255.540000000095</v>
      </c>
      <c r="C948" s="86">
        <v>-56782.080000000002</v>
      </c>
      <c r="D948" s="86">
        <v>-19778.699999999899</v>
      </c>
      <c r="E948" s="86">
        <v>38681.54</v>
      </c>
      <c r="F948" s="86">
        <v>72411.81</v>
      </c>
      <c r="G948" s="86">
        <v>57198.03</v>
      </c>
      <c r="H948" s="86">
        <v>68362.289999999994</v>
      </c>
      <c r="I948" s="86">
        <v>103327.31</v>
      </c>
      <c r="J948" s="86">
        <v>137099.83999999901</v>
      </c>
      <c r="K948" s="86">
        <v>143439.47999999899</v>
      </c>
      <c r="L948" s="86">
        <v>143439.47999999899</v>
      </c>
      <c r="M948" s="86">
        <v>143439.47999999899</v>
      </c>
      <c r="N948" s="86">
        <v>-592607.27</v>
      </c>
      <c r="P948" s="99"/>
    </row>
    <row r="949" spans="1:16" x14ac:dyDescent="0.2">
      <c r="A949" s="87" t="s">
        <v>2207</v>
      </c>
      <c r="B949" s="86">
        <v>0</v>
      </c>
      <c r="C949" s="86">
        <v>0</v>
      </c>
      <c r="D949" s="86">
        <v>0</v>
      </c>
      <c r="E949" s="86">
        <v>0</v>
      </c>
      <c r="F949" s="86">
        <v>0</v>
      </c>
      <c r="G949" s="86">
        <v>0</v>
      </c>
      <c r="H949" s="86">
        <v>0</v>
      </c>
      <c r="I949" s="86">
        <v>0</v>
      </c>
      <c r="J949" s="86">
        <v>0</v>
      </c>
      <c r="K949" s="86">
        <v>0</v>
      </c>
      <c r="L949" s="86">
        <v>0</v>
      </c>
      <c r="M949" s="86">
        <v>0</v>
      </c>
      <c r="N949" s="86">
        <v>0</v>
      </c>
      <c r="P949" s="99"/>
    </row>
    <row r="950" spans="1:16" x14ac:dyDescent="0.2">
      <c r="A950" s="87" t="s">
        <v>2208</v>
      </c>
      <c r="B950" s="86">
        <v>0</v>
      </c>
      <c r="C950" s="86">
        <v>0</v>
      </c>
      <c r="D950" s="86">
        <v>0</v>
      </c>
      <c r="E950" s="86">
        <v>0</v>
      </c>
      <c r="F950" s="86">
        <v>0</v>
      </c>
      <c r="G950" s="86">
        <v>0</v>
      </c>
      <c r="H950" s="86">
        <v>0</v>
      </c>
      <c r="I950" s="86">
        <v>0</v>
      </c>
      <c r="J950" s="86">
        <v>0</v>
      </c>
      <c r="K950" s="86">
        <v>0</v>
      </c>
      <c r="L950" s="86">
        <v>0</v>
      </c>
      <c r="M950" s="86">
        <v>0</v>
      </c>
      <c r="N950" s="86">
        <v>0</v>
      </c>
      <c r="P950" s="99"/>
    </row>
    <row r="951" spans="1:16" x14ac:dyDescent="0.2">
      <c r="A951" s="87" t="s">
        <v>2209</v>
      </c>
      <c r="B951" s="86">
        <v>0</v>
      </c>
      <c r="C951" s="86">
        <v>0</v>
      </c>
      <c r="D951" s="86">
        <v>0</v>
      </c>
      <c r="E951" s="86">
        <v>0</v>
      </c>
      <c r="F951" s="86">
        <v>0</v>
      </c>
      <c r="G951" s="86">
        <v>0</v>
      </c>
      <c r="H951" s="86">
        <v>0</v>
      </c>
      <c r="I951" s="86">
        <v>0</v>
      </c>
      <c r="J951" s="86">
        <v>0</v>
      </c>
      <c r="K951" s="86">
        <v>0</v>
      </c>
      <c r="L951" s="86">
        <v>0</v>
      </c>
      <c r="M951" s="86">
        <v>0</v>
      </c>
      <c r="N951" s="86">
        <v>0</v>
      </c>
      <c r="P951" s="99"/>
    </row>
    <row r="952" spans="1:16" x14ac:dyDescent="0.2">
      <c r="A952" s="87" t="s">
        <v>2210</v>
      </c>
      <c r="B952" s="86">
        <v>-2382774.36</v>
      </c>
      <c r="C952" s="86">
        <v>-2279300.62</v>
      </c>
      <c r="D952" s="86">
        <v>-2243652.5299999998</v>
      </c>
      <c r="E952" s="86">
        <v>-2209401.66</v>
      </c>
      <c r="F952" s="86">
        <v>-2202490.2400000002</v>
      </c>
      <c r="G952" s="86">
        <v>-2202490.2400000002</v>
      </c>
      <c r="H952" s="86">
        <v>-2226961.3199999998</v>
      </c>
      <c r="I952" s="86">
        <v>-2226961.3199999998</v>
      </c>
      <c r="J952" s="86">
        <v>-1152042.1200000001</v>
      </c>
      <c r="K952" s="86">
        <v>-669104.74</v>
      </c>
      <c r="L952" s="86">
        <v>-672695.07</v>
      </c>
      <c r="M952" s="86">
        <v>-672695.07</v>
      </c>
      <c r="N952" s="86">
        <v>-887535.01</v>
      </c>
      <c r="P952" s="99"/>
    </row>
    <row r="953" spans="1:16" x14ac:dyDescent="0.2">
      <c r="A953" s="87" t="s">
        <v>2211</v>
      </c>
      <c r="B953" s="86">
        <v>-349999.91</v>
      </c>
      <c r="C953" s="86">
        <v>-349999.91</v>
      </c>
      <c r="D953" s="86">
        <v>-349999.91</v>
      </c>
      <c r="E953" s="86">
        <v>-420999.9</v>
      </c>
      <c r="F953" s="86">
        <v>-410999.9</v>
      </c>
      <c r="G953" s="86">
        <v>-410999.9</v>
      </c>
      <c r="H953" s="86">
        <v>-310999.89</v>
      </c>
      <c r="I953" s="86">
        <v>-300999.89</v>
      </c>
      <c r="J953" s="86">
        <v>-290999.89</v>
      </c>
      <c r="K953" s="86">
        <v>-377000</v>
      </c>
      <c r="L953" s="86">
        <v>-312000</v>
      </c>
      <c r="M953" s="86">
        <v>-312000</v>
      </c>
      <c r="N953" s="86">
        <v>-577000</v>
      </c>
      <c r="P953" s="99"/>
    </row>
    <row r="954" spans="1:16" x14ac:dyDescent="0.2">
      <c r="A954" s="87" t="s">
        <v>2212</v>
      </c>
      <c r="B954" s="86">
        <v>0</v>
      </c>
      <c r="C954" s="86">
        <v>0</v>
      </c>
      <c r="D954" s="86">
        <v>0</v>
      </c>
      <c r="E954" s="86">
        <v>0</v>
      </c>
      <c r="F954" s="86">
        <v>0</v>
      </c>
      <c r="G954" s="86">
        <v>0</v>
      </c>
      <c r="H954" s="86">
        <v>0</v>
      </c>
      <c r="I954" s="86">
        <v>0</v>
      </c>
      <c r="J954" s="86">
        <v>0</v>
      </c>
      <c r="K954" s="86">
        <v>0</v>
      </c>
      <c r="L954" s="86">
        <v>0</v>
      </c>
      <c r="M954" s="86">
        <v>0</v>
      </c>
      <c r="N954" s="86">
        <v>0</v>
      </c>
      <c r="P954" s="99"/>
    </row>
    <row r="955" spans="1:16" x14ac:dyDescent="0.2">
      <c r="A955" s="87" t="s">
        <v>2213</v>
      </c>
      <c r="B955" s="86">
        <v>0</v>
      </c>
      <c r="C955" s="86">
        <v>0</v>
      </c>
      <c r="D955" s="86">
        <v>0</v>
      </c>
      <c r="E955" s="86">
        <v>0</v>
      </c>
      <c r="F955" s="86">
        <v>0</v>
      </c>
      <c r="G955" s="86">
        <v>0</v>
      </c>
      <c r="H955" s="86">
        <v>0</v>
      </c>
      <c r="I955" s="86">
        <v>0</v>
      </c>
      <c r="J955" s="86">
        <v>0</v>
      </c>
      <c r="K955" s="86">
        <v>0</v>
      </c>
      <c r="L955" s="86">
        <v>0</v>
      </c>
      <c r="M955" s="86">
        <v>0</v>
      </c>
      <c r="N955" s="86">
        <v>0</v>
      </c>
      <c r="P955" s="99"/>
    </row>
    <row r="956" spans="1:16" x14ac:dyDescent="0.2">
      <c r="A956" s="87" t="s">
        <v>2214</v>
      </c>
      <c r="B956" s="86">
        <v>-11018024.050000001</v>
      </c>
      <c r="C956" s="86">
        <v>-10943932.98</v>
      </c>
      <c r="D956" s="86">
        <v>-10948587.050000001</v>
      </c>
      <c r="E956" s="86">
        <v>-12910555.34</v>
      </c>
      <c r="F956" s="86">
        <v>-11471973.93</v>
      </c>
      <c r="G956" s="86">
        <v>-11398160.439999999</v>
      </c>
      <c r="H956" s="86">
        <v>-11437988.27</v>
      </c>
      <c r="I956" s="86">
        <v>-11418302.24</v>
      </c>
      <c r="J956" s="86">
        <v>-11015581.16</v>
      </c>
      <c r="K956" s="86">
        <v>-11059417.51</v>
      </c>
      <c r="L956" s="86">
        <v>-11008451.99</v>
      </c>
      <c r="M956" s="86">
        <v>-10592466.23</v>
      </c>
      <c r="N956" s="86">
        <v>-10432191.73</v>
      </c>
      <c r="P956" s="99"/>
    </row>
    <row r="957" spans="1:16" x14ac:dyDescent="0.2">
      <c r="A957" s="87" t="s">
        <v>2215</v>
      </c>
      <c r="B957" s="86">
        <v>-601307</v>
      </c>
      <c r="C957" s="86">
        <v>-601307</v>
      </c>
      <c r="D957" s="86">
        <v>-601307</v>
      </c>
      <c r="E957" s="86">
        <v>-601307</v>
      </c>
      <c r="F957" s="86">
        <v>-601307</v>
      </c>
      <c r="G957" s="86">
        <v>-601307</v>
      </c>
      <c r="H957" s="86">
        <v>-601307</v>
      </c>
      <c r="I957" s="86">
        <v>-601307</v>
      </c>
      <c r="J957" s="86">
        <v>-601307</v>
      </c>
      <c r="K957" s="86">
        <v>-601307</v>
      </c>
      <c r="L957" s="86">
        <v>-601307</v>
      </c>
      <c r="M957" s="86">
        <v>-601307</v>
      </c>
      <c r="N957" s="86">
        <v>-601307</v>
      </c>
      <c r="P957" s="99"/>
    </row>
    <row r="958" spans="1:16" x14ac:dyDescent="0.2">
      <c r="A958" s="87" t="s">
        <v>2216</v>
      </c>
      <c r="B958" s="86">
        <v>0</v>
      </c>
      <c r="C958" s="86">
        <v>0</v>
      </c>
      <c r="D958" s="86">
        <v>0</v>
      </c>
      <c r="E958" s="86">
        <v>0</v>
      </c>
      <c r="F958" s="86">
        <v>0</v>
      </c>
      <c r="G958" s="86">
        <v>0</v>
      </c>
      <c r="H958" s="86">
        <v>0</v>
      </c>
      <c r="I958" s="86">
        <v>0</v>
      </c>
      <c r="J958" s="86">
        <v>0</v>
      </c>
      <c r="K958" s="86">
        <v>0</v>
      </c>
      <c r="L958" s="86">
        <v>0</v>
      </c>
      <c r="M958" s="86">
        <v>0</v>
      </c>
      <c r="N958" s="86">
        <v>0</v>
      </c>
      <c r="P958" s="99"/>
    </row>
    <row r="959" spans="1:16" x14ac:dyDescent="0.2">
      <c r="A959" s="87" t="s">
        <v>2217</v>
      </c>
      <c r="B959" s="86">
        <v>0</v>
      </c>
      <c r="C959" s="86">
        <v>0</v>
      </c>
      <c r="D959" s="86">
        <v>0</v>
      </c>
      <c r="E959" s="86">
        <v>0</v>
      </c>
      <c r="F959" s="86">
        <v>0</v>
      </c>
      <c r="G959" s="86">
        <v>0</v>
      </c>
      <c r="H959" s="86">
        <v>0</v>
      </c>
      <c r="I959" s="86">
        <v>0</v>
      </c>
      <c r="J959" s="86">
        <v>0</v>
      </c>
      <c r="K959" s="86">
        <v>0</v>
      </c>
      <c r="L959" s="86">
        <v>0</v>
      </c>
      <c r="M959" s="86">
        <v>0</v>
      </c>
      <c r="N959" s="86">
        <v>0</v>
      </c>
      <c r="P959" s="99"/>
    </row>
    <row r="960" spans="1:16" x14ac:dyDescent="0.2">
      <c r="A960" s="87" t="s">
        <v>2218</v>
      </c>
      <c r="B960" s="86">
        <v>0</v>
      </c>
      <c r="C960" s="86">
        <v>0</v>
      </c>
      <c r="D960" s="86">
        <v>0</v>
      </c>
      <c r="E960" s="86">
        <v>0</v>
      </c>
      <c r="F960" s="86">
        <v>0</v>
      </c>
      <c r="G960" s="86">
        <v>0</v>
      </c>
      <c r="H960" s="86">
        <v>0</v>
      </c>
      <c r="I960" s="86">
        <v>0</v>
      </c>
      <c r="J960" s="86">
        <v>0</v>
      </c>
      <c r="K960" s="86">
        <v>0</v>
      </c>
      <c r="L960" s="86">
        <v>0</v>
      </c>
      <c r="M960" s="86">
        <v>0</v>
      </c>
      <c r="N960" s="86">
        <v>0</v>
      </c>
      <c r="P960" s="99"/>
    </row>
    <row r="961" spans="1:16" x14ac:dyDescent="0.2">
      <c r="A961" s="87" t="s">
        <v>2219</v>
      </c>
      <c r="B961" s="86">
        <v>0</v>
      </c>
      <c r="C961" s="86">
        <v>0</v>
      </c>
      <c r="D961" s="86">
        <v>0</v>
      </c>
      <c r="E961" s="86">
        <v>0</v>
      </c>
      <c r="F961" s="86">
        <v>0</v>
      </c>
      <c r="G961" s="86">
        <v>0</v>
      </c>
      <c r="H961" s="86">
        <v>0</v>
      </c>
      <c r="I961" s="86">
        <v>0</v>
      </c>
      <c r="J961" s="86">
        <v>0</v>
      </c>
      <c r="K961" s="86">
        <v>0</v>
      </c>
      <c r="L961" s="86">
        <v>0</v>
      </c>
      <c r="M961" s="86">
        <v>0</v>
      </c>
      <c r="N961" s="86">
        <v>0</v>
      </c>
      <c r="P961" s="99"/>
    </row>
    <row r="962" spans="1:16" x14ac:dyDescent="0.2">
      <c r="A962" s="87" t="s">
        <v>2220</v>
      </c>
      <c r="B962" s="86">
        <v>-799823.52</v>
      </c>
      <c r="C962" s="86">
        <v>-830264.44</v>
      </c>
      <c r="D962" s="86">
        <v>-787776.05</v>
      </c>
      <c r="E962" s="86">
        <v>-38073.769999999997</v>
      </c>
      <c r="F962" s="86">
        <v>16699.7</v>
      </c>
      <c r="G962" s="86">
        <v>63447.99</v>
      </c>
      <c r="H962" s="86">
        <v>108911.95</v>
      </c>
      <c r="I962" s="86">
        <v>184427.41</v>
      </c>
      <c r="J962" s="86">
        <v>247607.61</v>
      </c>
      <c r="K962" s="86">
        <v>242672.55</v>
      </c>
      <c r="L962" s="86">
        <v>317932.37</v>
      </c>
      <c r="M962" s="86">
        <v>381933.57</v>
      </c>
      <c r="N962" s="86">
        <v>-706017.97</v>
      </c>
      <c r="P962" s="99"/>
    </row>
    <row r="963" spans="1:16" x14ac:dyDescent="0.2">
      <c r="A963" s="87" t="s">
        <v>2221</v>
      </c>
      <c r="B963" s="86">
        <v>0</v>
      </c>
      <c r="C963" s="86">
        <v>0</v>
      </c>
      <c r="D963" s="86">
        <v>0</v>
      </c>
      <c r="E963" s="86">
        <v>0</v>
      </c>
      <c r="F963" s="86">
        <v>0</v>
      </c>
      <c r="G963" s="86">
        <v>0</v>
      </c>
      <c r="H963" s="86">
        <v>0</v>
      </c>
      <c r="I963" s="86">
        <v>0</v>
      </c>
      <c r="J963" s="86">
        <v>0</v>
      </c>
      <c r="K963" s="86">
        <v>0</v>
      </c>
      <c r="L963" s="86">
        <v>0</v>
      </c>
      <c r="M963" s="86">
        <v>0</v>
      </c>
      <c r="N963" s="86">
        <v>0</v>
      </c>
      <c r="P963" s="99"/>
    </row>
    <row r="964" spans="1:16" x14ac:dyDescent="0.2">
      <c r="A964" s="87" t="s">
        <v>2222</v>
      </c>
      <c r="B964" s="86">
        <v>-17247346.93</v>
      </c>
      <c r="C964" s="86">
        <v>-17248333.7299999</v>
      </c>
      <c r="D964" s="86">
        <v>-17249320.530000001</v>
      </c>
      <c r="E964" s="86">
        <v>-17250307.329999901</v>
      </c>
      <c r="F964" s="86">
        <v>-17251294.129999999</v>
      </c>
      <c r="G964" s="86">
        <v>-17252280.929999899</v>
      </c>
      <c r="H964" s="86">
        <v>-17253267.73</v>
      </c>
      <c r="I964" s="86">
        <v>-17254254.530000001</v>
      </c>
      <c r="J964" s="86">
        <v>-17255241.329999998</v>
      </c>
      <c r="K964" s="86">
        <v>-17256228.129999999</v>
      </c>
      <c r="L964" s="86">
        <v>-17003451.93</v>
      </c>
      <c r="M964" s="86">
        <v>-17004438.7299999</v>
      </c>
      <c r="N964" s="86">
        <v>-17005425.530000001</v>
      </c>
      <c r="P964" s="99"/>
    </row>
    <row r="965" spans="1:16" x14ac:dyDescent="0.2">
      <c r="A965" s="87" t="s">
        <v>2223</v>
      </c>
      <c r="B965" s="86">
        <v>0</v>
      </c>
      <c r="C965" s="86">
        <v>0</v>
      </c>
      <c r="D965" s="86">
        <v>0</v>
      </c>
      <c r="E965" s="86">
        <v>0</v>
      </c>
      <c r="F965" s="86">
        <v>0</v>
      </c>
      <c r="G965" s="86">
        <v>0</v>
      </c>
      <c r="H965" s="86">
        <v>0</v>
      </c>
      <c r="I965" s="86">
        <v>0</v>
      </c>
      <c r="J965" s="86">
        <v>0</v>
      </c>
      <c r="K965" s="86">
        <v>0</v>
      </c>
      <c r="L965" s="86">
        <v>0</v>
      </c>
      <c r="M965" s="86">
        <v>0</v>
      </c>
      <c r="N965" s="86">
        <v>0</v>
      </c>
      <c r="P965" s="99"/>
    </row>
    <row r="966" spans="1:16" x14ac:dyDescent="0.2">
      <c r="A966" s="87" t="s">
        <v>2224</v>
      </c>
      <c r="B966" s="86">
        <v>385.94</v>
      </c>
      <c r="C966" s="86">
        <v>385.94</v>
      </c>
      <c r="D966" s="86">
        <v>385.94</v>
      </c>
      <c r="E966" s="86">
        <v>385.94</v>
      </c>
      <c r="F966" s="86">
        <v>385.94</v>
      </c>
      <c r="G966" s="86">
        <v>385.94</v>
      </c>
      <c r="H966" s="86">
        <v>385.94</v>
      </c>
      <c r="I966" s="86">
        <v>385.94</v>
      </c>
      <c r="J966" s="86">
        <v>385.94</v>
      </c>
      <c r="K966" s="86">
        <v>385.94</v>
      </c>
      <c r="L966" s="86">
        <v>385.94</v>
      </c>
      <c r="M966" s="86">
        <v>385.94</v>
      </c>
      <c r="N966" s="86">
        <v>385.94</v>
      </c>
      <c r="P966" s="99"/>
    </row>
    <row r="967" spans="1:16" x14ac:dyDescent="0.2">
      <c r="A967" s="87" t="s">
        <v>2225</v>
      </c>
      <c r="B967" s="86">
        <v>858.25</v>
      </c>
      <c r="C967" s="86">
        <v>0</v>
      </c>
      <c r="D967" s="86">
        <v>0</v>
      </c>
      <c r="E967" s="86">
        <v>0</v>
      </c>
      <c r="F967" s="86">
        <v>0</v>
      </c>
      <c r="G967" s="86">
        <v>0</v>
      </c>
      <c r="H967" s="86">
        <v>0</v>
      </c>
      <c r="I967" s="86">
        <v>259</v>
      </c>
      <c r="J967" s="86">
        <v>259</v>
      </c>
      <c r="K967" s="86">
        <v>0</v>
      </c>
      <c r="L967" s="86">
        <v>0</v>
      </c>
      <c r="M967" s="86">
        <v>0</v>
      </c>
      <c r="N967" s="86">
        <v>0</v>
      </c>
      <c r="P967" s="99"/>
    </row>
    <row r="968" spans="1:16" x14ac:dyDescent="0.2">
      <c r="A968" s="87" t="s">
        <v>2226</v>
      </c>
      <c r="B968" s="86">
        <v>-19120533.68</v>
      </c>
      <c r="C968" s="86">
        <v>-21004945.66</v>
      </c>
      <c r="D968" s="86">
        <v>-22917842.48</v>
      </c>
      <c r="E968" s="86">
        <v>-2269437.86</v>
      </c>
      <c r="F968" s="86">
        <v>-4222202.3499999996</v>
      </c>
      <c r="G968" s="86">
        <v>-6159539.3300000001</v>
      </c>
      <c r="H968" s="86">
        <v>-8134478.21</v>
      </c>
      <c r="I968" s="86">
        <v>-10294803.800000001</v>
      </c>
      <c r="J968" s="86">
        <v>-12250348.32</v>
      </c>
      <c r="K968" s="86">
        <v>-26813977.949999999</v>
      </c>
      <c r="L968" s="86">
        <v>-28780350.809999999</v>
      </c>
      <c r="M968" s="86">
        <v>-33622433.530000001</v>
      </c>
      <c r="N968" s="86">
        <v>-38299932.969999999</v>
      </c>
      <c r="P968" s="99"/>
    </row>
    <row r="969" spans="1:16" x14ac:dyDescent="0.2">
      <c r="A969" s="87" t="s">
        <v>2227</v>
      </c>
      <c r="B969" s="86">
        <v>0</v>
      </c>
      <c r="C969" s="86">
        <v>0</v>
      </c>
      <c r="D969" s="86">
        <v>0</v>
      </c>
      <c r="E969" s="86">
        <v>0</v>
      </c>
      <c r="F969" s="86">
        <v>0</v>
      </c>
      <c r="G969" s="86">
        <v>0</v>
      </c>
      <c r="H969" s="86">
        <v>0</v>
      </c>
      <c r="I969" s="86">
        <v>0</v>
      </c>
      <c r="J969" s="86">
        <v>0</v>
      </c>
      <c r="K969" s="86">
        <v>0</v>
      </c>
      <c r="L969" s="86">
        <v>0</v>
      </c>
      <c r="M969" s="86">
        <v>0</v>
      </c>
      <c r="N969" s="86">
        <v>0</v>
      </c>
      <c r="P969" s="99"/>
    </row>
    <row r="970" spans="1:16" x14ac:dyDescent="0.2">
      <c r="A970" s="87" t="s">
        <v>2228</v>
      </c>
      <c r="B970" s="86">
        <v>0</v>
      </c>
      <c r="C970" s="86">
        <v>0</v>
      </c>
      <c r="D970" s="86">
        <v>0</v>
      </c>
      <c r="E970" s="86">
        <v>0</v>
      </c>
      <c r="F970" s="86">
        <v>0</v>
      </c>
      <c r="G970" s="86">
        <v>0</v>
      </c>
      <c r="H970" s="86">
        <v>0</v>
      </c>
      <c r="I970" s="86">
        <v>0</v>
      </c>
      <c r="J970" s="86">
        <v>0</v>
      </c>
      <c r="K970" s="86">
        <v>0</v>
      </c>
      <c r="L970" s="86">
        <v>0</v>
      </c>
      <c r="M970" s="86">
        <v>0</v>
      </c>
      <c r="N970" s="86">
        <v>0</v>
      </c>
      <c r="P970" s="99"/>
    </row>
    <row r="971" spans="1:16" x14ac:dyDescent="0.2">
      <c r="A971" s="87" t="s">
        <v>2229</v>
      </c>
      <c r="B971" s="86">
        <v>-35248650.93</v>
      </c>
      <c r="C971" s="86">
        <v>-35186087.990000002</v>
      </c>
      <c r="D971" s="86">
        <v>-35146553.420000002</v>
      </c>
      <c r="E971" s="86">
        <v>-35125765.259999998</v>
      </c>
      <c r="F971" s="86">
        <v>-35028710.549999997</v>
      </c>
      <c r="G971" s="86">
        <v>-34999104.090000004</v>
      </c>
      <c r="H971" s="86">
        <v>-34931525.759999998</v>
      </c>
      <c r="I971" s="86">
        <v>-34860887.75</v>
      </c>
      <c r="J971" s="86">
        <v>-34758137.920000002</v>
      </c>
      <c r="K971" s="86">
        <v>-34717473.100000001</v>
      </c>
      <c r="L971" s="86">
        <v>-34666913.490000002</v>
      </c>
      <c r="M971" s="86">
        <v>-34622613.509999998</v>
      </c>
      <c r="N971" s="86">
        <v>-34228705.799999997</v>
      </c>
      <c r="P971" s="99"/>
    </row>
    <row r="972" spans="1:16" x14ac:dyDescent="0.2">
      <c r="A972" s="87" t="s">
        <v>2230</v>
      </c>
      <c r="B972" s="86">
        <v>-10478580.609999999</v>
      </c>
      <c r="C972" s="86">
        <v>-10665190.07</v>
      </c>
      <c r="D972" s="86">
        <v>-10960407.369999999</v>
      </c>
      <c r="E972" s="86">
        <v>-11635987.800000001</v>
      </c>
      <c r="F972" s="86">
        <v>-11111939.17</v>
      </c>
      <c r="G972" s="86">
        <v>-12134709.76</v>
      </c>
      <c r="H972" s="86">
        <v>-5285853.54</v>
      </c>
      <c r="I972" s="86">
        <v>-5354535.3</v>
      </c>
      <c r="J972" s="86">
        <v>-5464841.7699999996</v>
      </c>
      <c r="K972" s="86">
        <v>-5568590.0599999996</v>
      </c>
      <c r="L972" s="86">
        <v>-5707003.7599999998</v>
      </c>
      <c r="M972" s="86">
        <v>-5707003.7599999998</v>
      </c>
      <c r="N972" s="86">
        <v>-5707003.7599999998</v>
      </c>
      <c r="P972" s="99"/>
    </row>
    <row r="973" spans="1:16" x14ac:dyDescent="0.2">
      <c r="A973" s="87" t="s">
        <v>2231</v>
      </c>
      <c r="B973" s="86">
        <v>0</v>
      </c>
      <c r="C973" s="86">
        <v>0</v>
      </c>
      <c r="D973" s="86">
        <v>0</v>
      </c>
      <c r="E973" s="86">
        <v>0</v>
      </c>
      <c r="F973" s="86">
        <v>0</v>
      </c>
      <c r="G973" s="86">
        <v>0</v>
      </c>
      <c r="H973" s="86">
        <v>0</v>
      </c>
      <c r="I973" s="86">
        <v>0</v>
      </c>
      <c r="J973" s="86">
        <v>0</v>
      </c>
      <c r="K973" s="86">
        <v>0</v>
      </c>
      <c r="L973" s="86">
        <v>0</v>
      </c>
      <c r="M973" s="86">
        <v>0</v>
      </c>
      <c r="N973" s="86">
        <v>0</v>
      </c>
      <c r="P973" s="99"/>
    </row>
    <row r="974" spans="1:16" x14ac:dyDescent="0.2">
      <c r="A974" s="87" t="s">
        <v>2232</v>
      </c>
      <c r="B974" s="86">
        <v>0</v>
      </c>
      <c r="C974" s="86">
        <v>0</v>
      </c>
      <c r="D974" s="86">
        <v>0</v>
      </c>
      <c r="E974" s="86">
        <v>0</v>
      </c>
      <c r="F974" s="86">
        <v>0</v>
      </c>
      <c r="G974" s="86">
        <v>0</v>
      </c>
      <c r="H974" s="86">
        <v>0</v>
      </c>
      <c r="I974" s="86">
        <v>0</v>
      </c>
      <c r="J974" s="86">
        <v>0</v>
      </c>
      <c r="K974" s="86">
        <v>0</v>
      </c>
      <c r="L974" s="86">
        <v>0</v>
      </c>
      <c r="M974" s="86">
        <v>0</v>
      </c>
      <c r="N974" s="86">
        <v>0</v>
      </c>
      <c r="P974" s="99"/>
    </row>
    <row r="975" spans="1:16" x14ac:dyDescent="0.2">
      <c r="A975" s="87" t="s">
        <v>2233</v>
      </c>
      <c r="B975" s="86">
        <v>-2501646</v>
      </c>
      <c r="C975" s="86">
        <v>-2501646</v>
      </c>
      <c r="D975" s="86">
        <v>-2501646</v>
      </c>
      <c r="E975" s="86">
        <v>-2501646</v>
      </c>
      <c r="F975" s="86">
        <v>-2501646</v>
      </c>
      <c r="G975" s="86">
        <v>-2501646</v>
      </c>
      <c r="H975" s="86">
        <v>-2501646</v>
      </c>
      <c r="I975" s="86">
        <v>-2501646</v>
      </c>
      <c r="J975" s="86">
        <v>-2501646</v>
      </c>
      <c r="K975" s="86">
        <v>-2501646</v>
      </c>
      <c r="L975" s="86">
        <v>-2501646</v>
      </c>
      <c r="M975" s="86">
        <v>0</v>
      </c>
      <c r="N975" s="86">
        <v>-2461324</v>
      </c>
      <c r="P975" s="99"/>
    </row>
    <row r="976" spans="1:16" x14ac:dyDescent="0.2">
      <c r="A976" s="87" t="s">
        <v>2234</v>
      </c>
      <c r="B976" s="86">
        <v>16555.8</v>
      </c>
      <c r="C976" s="86">
        <v>16555.8</v>
      </c>
      <c r="D976" s="86">
        <v>16555.8</v>
      </c>
      <c r="E976" s="86">
        <v>16555.8</v>
      </c>
      <c r="F976" s="86">
        <v>16555.8</v>
      </c>
      <c r="G976" s="86">
        <v>75609.23</v>
      </c>
      <c r="H976" s="86">
        <v>90581.71</v>
      </c>
      <c r="I976" s="86">
        <v>106056.61</v>
      </c>
      <c r="J976" s="86">
        <v>168124.56</v>
      </c>
      <c r="K976" s="86">
        <v>183599.46</v>
      </c>
      <c r="L976" s="86">
        <v>199074.36</v>
      </c>
      <c r="M976" s="86">
        <v>258630.209999999</v>
      </c>
      <c r="N976" s="86">
        <v>274105.11</v>
      </c>
      <c r="P976" s="99"/>
    </row>
    <row r="977" spans="1:16" x14ac:dyDescent="0.2">
      <c r="A977" s="87" t="s">
        <v>2235</v>
      </c>
      <c r="B977" s="86">
        <v>0</v>
      </c>
      <c r="C977" s="86">
        <v>0</v>
      </c>
      <c r="D977" s="86">
        <v>0</v>
      </c>
      <c r="E977" s="86">
        <v>0</v>
      </c>
      <c r="F977" s="86">
        <v>0</v>
      </c>
      <c r="G977" s="86">
        <v>0</v>
      </c>
      <c r="H977" s="86">
        <v>0</v>
      </c>
      <c r="I977" s="86">
        <v>0</v>
      </c>
      <c r="J977" s="86">
        <v>0</v>
      </c>
      <c r="K977" s="86">
        <v>0</v>
      </c>
      <c r="L977" s="86">
        <v>0</v>
      </c>
      <c r="M977" s="86">
        <v>0</v>
      </c>
      <c r="N977" s="86">
        <v>0</v>
      </c>
      <c r="P977" s="99"/>
    </row>
    <row r="978" spans="1:16" x14ac:dyDescent="0.2">
      <c r="A978" s="87" t="s">
        <v>2236</v>
      </c>
      <c r="B978" s="86">
        <v>-358047</v>
      </c>
      <c r="C978" s="86">
        <v>-358047</v>
      </c>
      <c r="D978" s="86">
        <v>-358047</v>
      </c>
      <c r="E978" s="86">
        <v>-358047</v>
      </c>
      <c r="F978" s="86">
        <v>-358047</v>
      </c>
      <c r="G978" s="86">
        <v>-358047</v>
      </c>
      <c r="H978" s="86">
        <v>-358047</v>
      </c>
      <c r="I978" s="86">
        <v>-358047</v>
      </c>
      <c r="J978" s="86">
        <v>-358047</v>
      </c>
      <c r="K978" s="86">
        <v>-358047</v>
      </c>
      <c r="L978" s="86">
        <v>-358047</v>
      </c>
      <c r="M978" s="86">
        <v>0</v>
      </c>
      <c r="N978" s="86">
        <v>-363604</v>
      </c>
      <c r="P978" s="99"/>
    </row>
    <row r="979" spans="1:16" x14ac:dyDescent="0.2">
      <c r="A979" s="87" t="s">
        <v>2237</v>
      </c>
      <c r="B979" s="86">
        <v>-1856449</v>
      </c>
      <c r="C979" s="86">
        <v>-1856449</v>
      </c>
      <c r="D979" s="86">
        <v>-1856449</v>
      </c>
      <c r="E979" s="86">
        <v>-1856449</v>
      </c>
      <c r="F979" s="86">
        <v>-1856449</v>
      </c>
      <c r="G979" s="86">
        <v>-1856449</v>
      </c>
      <c r="H979" s="86">
        <v>-1856449</v>
      </c>
      <c r="I979" s="86">
        <v>-1856449</v>
      </c>
      <c r="J979" s="86">
        <v>-1856449</v>
      </c>
      <c r="K979" s="86">
        <v>-1856449</v>
      </c>
      <c r="L979" s="86">
        <v>-1856449</v>
      </c>
      <c r="M979" s="86">
        <v>0</v>
      </c>
      <c r="N979" s="86">
        <v>-1914939</v>
      </c>
      <c r="P979" s="99"/>
    </row>
    <row r="980" spans="1:16" x14ac:dyDescent="0.2">
      <c r="A980" s="87" t="s">
        <v>2238</v>
      </c>
      <c r="B980" s="86">
        <v>0</v>
      </c>
      <c r="C980" s="86">
        <v>0</v>
      </c>
      <c r="D980" s="86">
        <v>0</v>
      </c>
      <c r="E980" s="86">
        <v>0</v>
      </c>
      <c r="F980" s="86">
        <v>0</v>
      </c>
      <c r="G980" s="86">
        <v>0</v>
      </c>
      <c r="H980" s="86">
        <v>0</v>
      </c>
      <c r="I980" s="86">
        <v>0</v>
      </c>
      <c r="J980" s="86">
        <v>0</v>
      </c>
      <c r="K980" s="86">
        <v>0</v>
      </c>
      <c r="L980" s="86">
        <v>0</v>
      </c>
      <c r="M980" s="86">
        <v>0</v>
      </c>
      <c r="N980" s="86">
        <v>0</v>
      </c>
      <c r="P980" s="99"/>
    </row>
    <row r="981" spans="1:16" x14ac:dyDescent="0.2">
      <c r="A981" s="87" t="s">
        <v>2239</v>
      </c>
      <c r="B981" s="86">
        <v>0</v>
      </c>
      <c r="C981" s="86">
        <v>0</v>
      </c>
      <c r="D981" s="86">
        <v>0</v>
      </c>
      <c r="E981" s="86">
        <v>0</v>
      </c>
      <c r="F981" s="86">
        <v>0</v>
      </c>
      <c r="G981" s="86">
        <v>0</v>
      </c>
      <c r="H981" s="86">
        <v>0</v>
      </c>
      <c r="I981" s="86">
        <v>0</v>
      </c>
      <c r="J981" s="86">
        <v>0</v>
      </c>
      <c r="K981" s="86">
        <v>0</v>
      </c>
      <c r="L981" s="86">
        <v>0</v>
      </c>
      <c r="M981" s="86">
        <v>0</v>
      </c>
      <c r="N981" s="86">
        <v>0</v>
      </c>
      <c r="P981" s="99"/>
    </row>
    <row r="982" spans="1:16" x14ac:dyDescent="0.2">
      <c r="A982" s="87" t="s">
        <v>2240</v>
      </c>
      <c r="B982" s="86">
        <v>-464608</v>
      </c>
      <c r="C982" s="86">
        <v>-464608</v>
      </c>
      <c r="D982" s="86">
        <v>-464608</v>
      </c>
      <c r="E982" s="86">
        <v>-464608</v>
      </c>
      <c r="F982" s="86">
        <v>-464608</v>
      </c>
      <c r="G982" s="86">
        <v>-464608</v>
      </c>
      <c r="H982" s="86">
        <v>-464608</v>
      </c>
      <c r="I982" s="86">
        <v>-464608</v>
      </c>
      <c r="J982" s="86">
        <v>-464608</v>
      </c>
      <c r="K982" s="86">
        <v>-464608</v>
      </c>
      <c r="L982" s="86">
        <v>-464608</v>
      </c>
      <c r="M982" s="86">
        <v>0</v>
      </c>
      <c r="N982" s="86">
        <v>-463788</v>
      </c>
      <c r="P982" s="99"/>
    </row>
    <row r="983" spans="1:16" x14ac:dyDescent="0.2">
      <c r="A983" s="87" t="s">
        <v>2241</v>
      </c>
      <c r="B983" s="86">
        <v>-720974</v>
      </c>
      <c r="C983" s="86">
        <v>-720974</v>
      </c>
      <c r="D983" s="86">
        <v>-720974</v>
      </c>
      <c r="E983" s="86">
        <v>-720974</v>
      </c>
      <c r="F983" s="86">
        <v>-720974</v>
      </c>
      <c r="G983" s="86">
        <v>-720974</v>
      </c>
      <c r="H983" s="86">
        <v>-720974</v>
      </c>
      <c r="I983" s="86">
        <v>-720974</v>
      </c>
      <c r="J983" s="86">
        <v>-720974</v>
      </c>
      <c r="K983" s="86">
        <v>-720974</v>
      </c>
      <c r="L983" s="86">
        <v>-720974</v>
      </c>
      <c r="M983" s="86">
        <v>-720974</v>
      </c>
      <c r="N983" s="86">
        <v>-720974</v>
      </c>
      <c r="P983" s="99"/>
    </row>
    <row r="984" spans="1:16" s="114" customFormat="1" x14ac:dyDescent="0.2">
      <c r="A984" s="113" t="s">
        <v>2242</v>
      </c>
      <c r="B984" s="130">
        <f>SUM(B941:B983)</f>
        <v>-109122694.68000001</v>
      </c>
      <c r="C984" s="130">
        <f t="shared" ref="C984:N984" si="78">SUM(C941:C983)</f>
        <v>-110877124.12999989</v>
      </c>
      <c r="D984" s="130">
        <f t="shared" si="78"/>
        <v>-112835731.34</v>
      </c>
      <c r="E984" s="130">
        <f t="shared" si="78"/>
        <v>-98853369.649999902</v>
      </c>
      <c r="F984" s="130">
        <f t="shared" si="78"/>
        <v>-98038667.479999989</v>
      </c>
      <c r="G984" s="130">
        <f t="shared" si="78"/>
        <v>-100937054.43999989</v>
      </c>
      <c r="H984" s="130">
        <f t="shared" si="78"/>
        <v>-100225627.91000001</v>
      </c>
      <c r="I984" s="130">
        <f t="shared" si="78"/>
        <v>-102102133.95</v>
      </c>
      <c r="J984" s="130">
        <f t="shared" si="78"/>
        <v>-102539909.95</v>
      </c>
      <c r="K984" s="130">
        <f t="shared" si="78"/>
        <v>-112093289.75000001</v>
      </c>
      <c r="L984" s="130">
        <f t="shared" si="78"/>
        <v>-114171086.65000001</v>
      </c>
      <c r="M984" s="130">
        <f t="shared" si="78"/>
        <v>-113352500.95999992</v>
      </c>
      <c r="N984" s="130">
        <f t="shared" si="78"/>
        <v>-120691128.19000001</v>
      </c>
      <c r="O984" s="116">
        <f t="shared" ref="O984" si="79">AVERAGE(B984:N984)</f>
        <v>-107372332.23692307</v>
      </c>
      <c r="P984" s="117" t="str">
        <f>MID($A984,11,3)</f>
        <v>242</v>
      </c>
    </row>
    <row r="985" spans="1:16" x14ac:dyDescent="0.2">
      <c r="A985" s="87" t="s">
        <v>2243</v>
      </c>
      <c r="P985" s="99"/>
    </row>
    <row r="986" spans="1:16" x14ac:dyDescent="0.2">
      <c r="A986" s="85" t="s">
        <v>2244</v>
      </c>
      <c r="P986" s="99"/>
    </row>
    <row r="987" spans="1:16" x14ac:dyDescent="0.2">
      <c r="A987" s="87" t="s">
        <v>2245</v>
      </c>
      <c r="B987" s="86">
        <v>-18961144.640000001</v>
      </c>
      <c r="C987" s="86">
        <v>-19084431.98</v>
      </c>
      <c r="D987" s="86">
        <v>-19208590.239999998</v>
      </c>
      <c r="E987" s="86">
        <v>-19333625.57</v>
      </c>
      <c r="F987" s="86">
        <v>-19459544.219999999</v>
      </c>
      <c r="G987" s="86">
        <v>-19586352.440000001</v>
      </c>
      <c r="H987" s="86">
        <v>-19714056.510000002</v>
      </c>
      <c r="I987" s="86">
        <v>-19842662.829999998</v>
      </c>
      <c r="J987" s="86">
        <v>-19972177.760000002</v>
      </c>
      <c r="K987" s="86">
        <v>-20102607.780000001</v>
      </c>
      <c r="L987" s="86">
        <v>-20233959.34</v>
      </c>
      <c r="M987" s="86">
        <v>-20366239.010000002</v>
      </c>
      <c r="N987" s="86">
        <v>-20499453.34</v>
      </c>
      <c r="P987" s="99"/>
    </row>
    <row r="988" spans="1:16" x14ac:dyDescent="0.2">
      <c r="A988" s="87" t="s">
        <v>2246</v>
      </c>
      <c r="B988" s="86">
        <v>0</v>
      </c>
      <c r="C988" s="86">
        <v>0</v>
      </c>
      <c r="D988" s="86">
        <v>0</v>
      </c>
      <c r="E988" s="86">
        <v>0</v>
      </c>
      <c r="F988" s="86">
        <v>0</v>
      </c>
      <c r="G988" s="86">
        <v>0</v>
      </c>
      <c r="H988" s="86">
        <v>0</v>
      </c>
      <c r="I988" s="86">
        <v>0</v>
      </c>
      <c r="J988" s="86">
        <v>0</v>
      </c>
      <c r="K988" s="86">
        <v>0</v>
      </c>
      <c r="L988" s="86">
        <v>0</v>
      </c>
      <c r="M988" s="86">
        <v>0</v>
      </c>
      <c r="N988" s="86">
        <v>0</v>
      </c>
      <c r="P988" s="99"/>
    </row>
    <row r="989" spans="1:16" x14ac:dyDescent="0.2">
      <c r="A989" s="87" t="s">
        <v>2247</v>
      </c>
      <c r="B989" s="86">
        <v>0</v>
      </c>
      <c r="C989" s="86">
        <v>0</v>
      </c>
      <c r="D989" s="86">
        <v>0</v>
      </c>
      <c r="E989" s="86">
        <v>0</v>
      </c>
      <c r="F989" s="86">
        <v>0</v>
      </c>
      <c r="G989" s="86">
        <v>0</v>
      </c>
      <c r="H989" s="86">
        <v>0</v>
      </c>
      <c r="I989" s="86">
        <v>0</v>
      </c>
      <c r="J989" s="86">
        <v>0</v>
      </c>
      <c r="K989" s="86">
        <v>0</v>
      </c>
      <c r="L989" s="86">
        <v>0</v>
      </c>
      <c r="M989" s="86">
        <v>0</v>
      </c>
      <c r="N989" s="86">
        <v>0</v>
      </c>
      <c r="P989" s="99"/>
    </row>
    <row r="990" spans="1:16" x14ac:dyDescent="0.2">
      <c r="A990" s="87" t="s">
        <v>2248</v>
      </c>
      <c r="B990" s="86">
        <v>-42400359.259999998</v>
      </c>
      <c r="C990" s="86">
        <v>-42533756.030000001</v>
      </c>
      <c r="D990" s="86">
        <v>-42654164.07</v>
      </c>
      <c r="E990" s="86">
        <v>-42774952.960000001</v>
      </c>
      <c r="F990" s="86">
        <v>-42896126.740000002</v>
      </c>
      <c r="G990" s="86">
        <v>-43017689.350000001</v>
      </c>
      <c r="H990" s="86">
        <v>-43139637.289999999</v>
      </c>
      <c r="I990" s="86">
        <v>-43261973.810000002</v>
      </c>
      <c r="J990" s="86">
        <v>-43384697.170000002</v>
      </c>
      <c r="K990" s="86">
        <v>-43507812.409999996</v>
      </c>
      <c r="L990" s="86">
        <v>-43631316.919999897</v>
      </c>
      <c r="M990" s="86">
        <v>-43755214.789999999</v>
      </c>
      <c r="N990" s="86">
        <v>-43879507.219999999</v>
      </c>
      <c r="P990" s="99"/>
    </row>
    <row r="991" spans="1:16" s="114" customFormat="1" x14ac:dyDescent="0.2">
      <c r="A991" s="113" t="s">
        <v>2249</v>
      </c>
      <c r="B991" s="130">
        <f>SUM(B987:B990)</f>
        <v>-61361503.899999999</v>
      </c>
      <c r="C991" s="130">
        <f t="shared" ref="C991:N991" si="80">SUM(C987:C990)</f>
        <v>-61618188.010000005</v>
      </c>
      <c r="D991" s="130">
        <f t="shared" si="80"/>
        <v>-61862754.310000002</v>
      </c>
      <c r="E991" s="130">
        <f t="shared" si="80"/>
        <v>-62108578.530000001</v>
      </c>
      <c r="F991" s="130">
        <f t="shared" si="80"/>
        <v>-62355670.960000001</v>
      </c>
      <c r="G991" s="130">
        <f t="shared" si="80"/>
        <v>-62604041.790000007</v>
      </c>
      <c r="H991" s="130">
        <f t="shared" si="80"/>
        <v>-62853693.799999997</v>
      </c>
      <c r="I991" s="130">
        <f t="shared" si="80"/>
        <v>-63104636.640000001</v>
      </c>
      <c r="J991" s="130">
        <f t="shared" si="80"/>
        <v>-63356874.930000007</v>
      </c>
      <c r="K991" s="130">
        <f t="shared" si="80"/>
        <v>-63610420.189999998</v>
      </c>
      <c r="L991" s="130">
        <f t="shared" si="80"/>
        <v>-63865276.259999901</v>
      </c>
      <c r="M991" s="130">
        <f t="shared" si="80"/>
        <v>-64121453.799999997</v>
      </c>
      <c r="N991" s="130">
        <f t="shared" si="80"/>
        <v>-64378960.560000002</v>
      </c>
      <c r="O991" s="116">
        <f t="shared" ref="O991" si="81">AVERAGE(B991:N991)</f>
        <v>-62861696.436923064</v>
      </c>
      <c r="P991" s="117" t="str">
        <f>MID($A991,11,3)</f>
        <v>243</v>
      </c>
    </row>
    <row r="992" spans="1:16" x14ac:dyDescent="0.2">
      <c r="A992" s="87" t="s">
        <v>2250</v>
      </c>
      <c r="P992" s="99"/>
    </row>
    <row r="993" spans="1:16" x14ac:dyDescent="0.2">
      <c r="A993" s="85" t="s">
        <v>2251</v>
      </c>
      <c r="P993" s="99"/>
    </row>
    <row r="994" spans="1:16" x14ac:dyDescent="0.2">
      <c r="A994" s="87" t="s">
        <v>2252</v>
      </c>
      <c r="B994" s="86">
        <v>0</v>
      </c>
      <c r="C994" s="86">
        <v>0</v>
      </c>
      <c r="D994" s="86">
        <v>0</v>
      </c>
      <c r="E994" s="86">
        <v>0</v>
      </c>
      <c r="F994" s="86">
        <v>0</v>
      </c>
      <c r="G994" s="86">
        <v>0</v>
      </c>
      <c r="H994" s="86">
        <v>-13138593.039999999</v>
      </c>
      <c r="I994" s="86">
        <v>-13138593.039999999</v>
      </c>
      <c r="J994" s="86">
        <v>-13138593.039999999</v>
      </c>
      <c r="K994" s="86">
        <v>-11974901.689999999</v>
      </c>
      <c r="L994" s="86">
        <v>-11974901.689999999</v>
      </c>
      <c r="M994" s="86">
        <v>-11974901.689999999</v>
      </c>
      <c r="N994" s="86">
        <v>0</v>
      </c>
      <c r="P994" s="99"/>
    </row>
    <row r="995" spans="1:16" x14ac:dyDescent="0.2">
      <c r="A995" s="87" t="s">
        <v>2253</v>
      </c>
      <c r="B995" s="86">
        <v>0</v>
      </c>
      <c r="C995" s="86">
        <v>0</v>
      </c>
      <c r="D995" s="86">
        <v>0</v>
      </c>
      <c r="E995" s="86">
        <v>0</v>
      </c>
      <c r="F995" s="86">
        <v>0</v>
      </c>
      <c r="G995" s="86">
        <v>0</v>
      </c>
      <c r="H995" s="86">
        <v>0</v>
      </c>
      <c r="I995" s="86">
        <v>0</v>
      </c>
      <c r="J995" s="86">
        <v>0</v>
      </c>
      <c r="K995" s="86">
        <v>0</v>
      </c>
      <c r="L995" s="86">
        <v>0</v>
      </c>
      <c r="M995" s="86">
        <v>0</v>
      </c>
      <c r="N995" s="86">
        <v>0</v>
      </c>
      <c r="P995" s="99"/>
    </row>
    <row r="996" spans="1:16" x14ac:dyDescent="0.2">
      <c r="A996" s="87" t="s">
        <v>2254</v>
      </c>
      <c r="B996" s="86">
        <v>0</v>
      </c>
      <c r="C996" s="86">
        <v>0</v>
      </c>
      <c r="D996" s="86">
        <v>0</v>
      </c>
      <c r="E996" s="86">
        <v>0</v>
      </c>
      <c r="F996" s="86">
        <v>0</v>
      </c>
      <c r="G996" s="86">
        <v>0</v>
      </c>
      <c r="H996" s="86">
        <v>0</v>
      </c>
      <c r="I996" s="86">
        <v>0</v>
      </c>
      <c r="J996" s="86">
        <v>0</v>
      </c>
      <c r="K996" s="86">
        <v>0</v>
      </c>
      <c r="L996" s="86">
        <v>0</v>
      </c>
      <c r="M996" s="86">
        <v>0</v>
      </c>
      <c r="N996" s="86">
        <v>0</v>
      </c>
      <c r="P996" s="99"/>
    </row>
    <row r="997" spans="1:16" x14ac:dyDescent="0.2">
      <c r="A997" s="87" t="s">
        <v>2255</v>
      </c>
      <c r="B997" s="86">
        <v>0</v>
      </c>
      <c r="C997" s="86">
        <v>0</v>
      </c>
      <c r="D997" s="86">
        <v>0</v>
      </c>
      <c r="E997" s="86">
        <v>0</v>
      </c>
      <c r="F997" s="86">
        <v>0</v>
      </c>
      <c r="G997" s="86">
        <v>0</v>
      </c>
      <c r="H997" s="86">
        <v>0</v>
      </c>
      <c r="I997" s="86">
        <v>0</v>
      </c>
      <c r="J997" s="86">
        <v>0</v>
      </c>
      <c r="K997" s="86">
        <v>0</v>
      </c>
      <c r="L997" s="86">
        <v>0</v>
      </c>
      <c r="M997" s="86">
        <v>0</v>
      </c>
      <c r="N997" s="86">
        <v>0</v>
      </c>
      <c r="P997" s="99"/>
    </row>
    <row r="998" spans="1:16" x14ac:dyDescent="0.2">
      <c r="A998" s="87" t="s">
        <v>2256</v>
      </c>
      <c r="B998" s="86">
        <v>0</v>
      </c>
      <c r="C998" s="86">
        <v>0</v>
      </c>
      <c r="D998" s="86">
        <v>0</v>
      </c>
      <c r="E998" s="86">
        <v>0</v>
      </c>
      <c r="F998" s="86">
        <v>0</v>
      </c>
      <c r="G998" s="86">
        <v>0</v>
      </c>
      <c r="H998" s="86">
        <v>-13138593.039999999</v>
      </c>
      <c r="I998" s="86">
        <v>-13138593.039999999</v>
      </c>
      <c r="J998" s="86">
        <v>-13138593.039999999</v>
      </c>
      <c r="K998" s="86">
        <v>-11974901.689999999</v>
      </c>
      <c r="L998" s="86">
        <v>-11974901.689999999</v>
      </c>
      <c r="M998" s="86">
        <v>-11974901.689999999</v>
      </c>
      <c r="N998" s="86">
        <v>0</v>
      </c>
      <c r="O998" s="98">
        <f t="shared" ref="O998" si="82">AVERAGE(B998:N998)</f>
        <v>-5795421.8607692309</v>
      </c>
      <c r="P998" s="99">
        <v>244</v>
      </c>
    </row>
    <row r="999" spans="1:16" x14ac:dyDescent="0.2">
      <c r="A999" s="87" t="s">
        <v>1153</v>
      </c>
      <c r="P999" s="99"/>
    </row>
    <row r="1000" spans="1:16" x14ac:dyDescent="0.2">
      <c r="A1000" s="87" t="s">
        <v>2257</v>
      </c>
      <c r="P1000" s="99"/>
    </row>
    <row r="1001" spans="1:16" x14ac:dyDescent="0.2">
      <c r="A1001" s="85" t="s">
        <v>2258</v>
      </c>
      <c r="P1001" s="99"/>
    </row>
    <row r="1002" spans="1:16" x14ac:dyDescent="0.2">
      <c r="A1002" s="87" t="s">
        <v>2259</v>
      </c>
      <c r="B1002" s="86">
        <v>0</v>
      </c>
      <c r="C1002" s="86">
        <v>0</v>
      </c>
      <c r="D1002" s="86">
        <v>0</v>
      </c>
      <c r="E1002" s="86">
        <v>0</v>
      </c>
      <c r="F1002" s="86">
        <v>0</v>
      </c>
      <c r="G1002" s="86">
        <v>0</v>
      </c>
      <c r="H1002" s="86">
        <v>0</v>
      </c>
      <c r="I1002" s="86">
        <v>0</v>
      </c>
      <c r="J1002" s="86">
        <v>0</v>
      </c>
      <c r="K1002" s="86">
        <v>0</v>
      </c>
      <c r="L1002" s="86">
        <v>0</v>
      </c>
      <c r="M1002" s="86">
        <v>0</v>
      </c>
      <c r="N1002" s="86">
        <v>-14139393.439999999</v>
      </c>
      <c r="P1002" s="99"/>
    </row>
    <row r="1003" spans="1:16" x14ac:dyDescent="0.2">
      <c r="A1003" s="87" t="s">
        <v>2260</v>
      </c>
      <c r="B1003" s="86">
        <v>0</v>
      </c>
      <c r="C1003" s="86">
        <v>0</v>
      </c>
      <c r="D1003" s="86">
        <v>0</v>
      </c>
      <c r="E1003" s="86">
        <v>0</v>
      </c>
      <c r="F1003" s="86">
        <v>0</v>
      </c>
      <c r="G1003" s="86">
        <v>0</v>
      </c>
      <c r="H1003" s="86">
        <v>0</v>
      </c>
      <c r="I1003" s="86">
        <v>0</v>
      </c>
      <c r="J1003" s="86">
        <v>0</v>
      </c>
      <c r="K1003" s="86">
        <v>0</v>
      </c>
      <c r="L1003" s="86">
        <v>0</v>
      </c>
      <c r="M1003" s="86">
        <v>0</v>
      </c>
      <c r="N1003" s="86">
        <v>0</v>
      </c>
      <c r="P1003" s="99"/>
    </row>
    <row r="1004" spans="1:16" x14ac:dyDescent="0.2">
      <c r="A1004" s="88" t="s">
        <v>2261</v>
      </c>
      <c r="B1004" s="89">
        <v>0</v>
      </c>
      <c r="C1004" s="89">
        <v>0</v>
      </c>
      <c r="D1004" s="89">
        <v>0</v>
      </c>
      <c r="E1004" s="89">
        <v>0</v>
      </c>
      <c r="F1004" s="89">
        <v>0</v>
      </c>
      <c r="G1004" s="89">
        <v>0</v>
      </c>
      <c r="H1004" s="89">
        <v>0</v>
      </c>
      <c r="I1004" s="89">
        <v>0</v>
      </c>
      <c r="J1004" s="89">
        <v>0</v>
      </c>
      <c r="K1004" s="89">
        <v>0</v>
      </c>
      <c r="L1004" s="89">
        <v>0</v>
      </c>
      <c r="M1004" s="89">
        <v>0</v>
      </c>
      <c r="N1004" s="89">
        <v>-14139393.439999999</v>
      </c>
      <c r="O1004" s="98">
        <f t="shared" ref="O1004" si="83">AVERAGE(B1004:N1004)</f>
        <v>-1087645.6492307691</v>
      </c>
      <c r="P1004" s="99" t="str">
        <f>MID($A1004,11,3)</f>
        <v>245</v>
      </c>
    </row>
    <row r="1005" spans="1:16" x14ac:dyDescent="0.2">
      <c r="A1005" s="87" t="s">
        <v>2262</v>
      </c>
      <c r="P1005" s="99"/>
    </row>
    <row r="1006" spans="1:16" x14ac:dyDescent="0.2">
      <c r="A1006" s="85" t="s">
        <v>2263</v>
      </c>
      <c r="P1006" s="99"/>
    </row>
    <row r="1007" spans="1:16" x14ac:dyDescent="0.2">
      <c r="A1007" s="87" t="s">
        <v>2264</v>
      </c>
      <c r="B1007" s="86">
        <v>-2621595.0699999998</v>
      </c>
      <c r="C1007" s="86">
        <v>-2536323.46</v>
      </c>
      <c r="D1007" s="86">
        <v>-2536323.46</v>
      </c>
      <c r="E1007" s="86">
        <v>-2536323.46</v>
      </c>
      <c r="F1007" s="86">
        <v>-2312424.4700000002</v>
      </c>
      <c r="G1007" s="86">
        <v>-2312424.4700000002</v>
      </c>
      <c r="H1007" s="86">
        <v>-2312424.4700000002</v>
      </c>
      <c r="I1007" s="86">
        <v>-2312424.4700000002</v>
      </c>
      <c r="J1007" s="86">
        <v>-2312424.4700000002</v>
      </c>
      <c r="K1007" s="86">
        <v>-2314900.0699999998</v>
      </c>
      <c r="L1007" s="86">
        <v>-2314900.0699999998</v>
      </c>
      <c r="M1007" s="86">
        <v>-2314900.0699999998</v>
      </c>
      <c r="N1007" s="86">
        <v>-2314924.7799999998</v>
      </c>
      <c r="P1007" s="99"/>
    </row>
    <row r="1008" spans="1:16" x14ac:dyDescent="0.2">
      <c r="A1008" s="87" t="s">
        <v>2265</v>
      </c>
      <c r="B1008" s="86">
        <v>0</v>
      </c>
      <c r="C1008" s="86">
        <v>0</v>
      </c>
      <c r="D1008" s="86">
        <v>0</v>
      </c>
      <c r="E1008" s="86">
        <v>0</v>
      </c>
      <c r="F1008" s="86">
        <v>0</v>
      </c>
      <c r="G1008" s="86">
        <v>0</v>
      </c>
      <c r="H1008" s="86">
        <v>0</v>
      </c>
      <c r="I1008" s="86">
        <v>0</v>
      </c>
      <c r="J1008" s="86">
        <v>0</v>
      </c>
      <c r="K1008" s="86">
        <v>0</v>
      </c>
      <c r="L1008" s="86">
        <v>0</v>
      </c>
      <c r="M1008" s="86">
        <v>0</v>
      </c>
      <c r="N1008" s="86">
        <v>0</v>
      </c>
      <c r="P1008" s="99"/>
    </row>
    <row r="1009" spans="1:16" x14ac:dyDescent="0.2">
      <c r="A1009" s="87" t="s">
        <v>2266</v>
      </c>
      <c r="B1009" s="86">
        <v>0</v>
      </c>
      <c r="C1009" s="86">
        <v>0</v>
      </c>
      <c r="D1009" s="86">
        <v>0</v>
      </c>
      <c r="E1009" s="86">
        <v>0</v>
      </c>
      <c r="F1009" s="86">
        <v>0</v>
      </c>
      <c r="G1009" s="86">
        <v>0</v>
      </c>
      <c r="H1009" s="86">
        <v>0</v>
      </c>
      <c r="I1009" s="86">
        <v>0</v>
      </c>
      <c r="J1009" s="86">
        <v>0</v>
      </c>
      <c r="K1009" s="86">
        <v>0</v>
      </c>
      <c r="L1009" s="86">
        <v>0</v>
      </c>
      <c r="M1009" s="86">
        <v>0</v>
      </c>
      <c r="N1009" s="86">
        <v>0</v>
      </c>
      <c r="P1009" s="99"/>
    </row>
    <row r="1010" spans="1:16" x14ac:dyDescent="0.2">
      <c r="A1010" s="87" t="s">
        <v>2267</v>
      </c>
      <c r="B1010" s="86">
        <v>-13041725.630000001</v>
      </c>
      <c r="C1010" s="86">
        <v>-13041725.630000001</v>
      </c>
      <c r="D1010" s="86">
        <v>-13041725.630000001</v>
      </c>
      <c r="E1010" s="86">
        <v>-13041725.630000001</v>
      </c>
      <c r="F1010" s="86">
        <v>-13041725.630000001</v>
      </c>
      <c r="G1010" s="86">
        <v>-13041725.630000001</v>
      </c>
      <c r="H1010" s="86">
        <v>-13041725.630000001</v>
      </c>
      <c r="I1010" s="86">
        <v>-13041725.630000001</v>
      </c>
      <c r="J1010" s="86">
        <v>-13041725.630000001</v>
      </c>
      <c r="K1010" s="86">
        <v>-13275749.960000001</v>
      </c>
      <c r="L1010" s="86">
        <v>-14036247.59</v>
      </c>
      <c r="M1010" s="86">
        <v>-14038703.24</v>
      </c>
      <c r="N1010" s="86">
        <v>-14229943.1</v>
      </c>
      <c r="P1010" s="99"/>
    </row>
    <row r="1011" spans="1:16" s="114" customFormat="1" x14ac:dyDescent="0.2">
      <c r="A1011" s="113" t="s">
        <v>2268</v>
      </c>
      <c r="B1011" s="130">
        <f>SUM(B1007:B1010)</f>
        <v>-15663320.700000001</v>
      </c>
      <c r="C1011" s="130">
        <f t="shared" ref="C1011:N1011" si="84">SUM(C1007:C1010)</f>
        <v>-15578049.09</v>
      </c>
      <c r="D1011" s="130">
        <f t="shared" si="84"/>
        <v>-15578049.09</v>
      </c>
      <c r="E1011" s="130">
        <f t="shared" si="84"/>
        <v>-15578049.09</v>
      </c>
      <c r="F1011" s="130">
        <f t="shared" si="84"/>
        <v>-15354150.100000001</v>
      </c>
      <c r="G1011" s="130">
        <f t="shared" si="84"/>
        <v>-15354150.100000001</v>
      </c>
      <c r="H1011" s="130">
        <f t="shared" si="84"/>
        <v>-15354150.100000001</v>
      </c>
      <c r="I1011" s="130">
        <f t="shared" si="84"/>
        <v>-15354150.100000001</v>
      </c>
      <c r="J1011" s="130">
        <f t="shared" si="84"/>
        <v>-15354150.100000001</v>
      </c>
      <c r="K1011" s="130">
        <f t="shared" si="84"/>
        <v>-15590650.030000001</v>
      </c>
      <c r="L1011" s="130">
        <f t="shared" si="84"/>
        <v>-16351147.66</v>
      </c>
      <c r="M1011" s="130">
        <f t="shared" si="84"/>
        <v>-16353603.310000001</v>
      </c>
      <c r="N1011" s="130">
        <f t="shared" si="84"/>
        <v>-16544867.879999999</v>
      </c>
      <c r="O1011" s="116">
        <f t="shared" ref="O1011" si="85">AVERAGE(B1011:N1011)</f>
        <v>-15692960.565384613</v>
      </c>
      <c r="P1011" s="117" t="str">
        <f>MID($A1011,11,3)</f>
        <v>252</v>
      </c>
    </row>
    <row r="1012" spans="1:16" x14ac:dyDescent="0.2">
      <c r="A1012" s="87" t="s">
        <v>2269</v>
      </c>
      <c r="P1012" s="99"/>
    </row>
    <row r="1013" spans="1:16" x14ac:dyDescent="0.2">
      <c r="A1013" s="85" t="s">
        <v>2270</v>
      </c>
      <c r="P1013" s="99"/>
    </row>
    <row r="1014" spans="1:16" x14ac:dyDescent="0.2">
      <c r="A1014" s="87" t="s">
        <v>2271</v>
      </c>
      <c r="B1014" s="86">
        <v>0.03</v>
      </c>
      <c r="C1014" s="86">
        <v>-2650493.34</v>
      </c>
      <c r="D1014" s="86">
        <v>-2249992.2000000002</v>
      </c>
      <c r="E1014" s="86">
        <v>-1849491.06</v>
      </c>
      <c r="F1014" s="86">
        <v>-1448989.92</v>
      </c>
      <c r="G1014" s="86">
        <v>-1048488.78</v>
      </c>
      <c r="H1014" s="86">
        <v>-647987.61</v>
      </c>
      <c r="I1014" s="86">
        <v>-2291136.7000000002</v>
      </c>
      <c r="J1014" s="86">
        <v>-1832909.33</v>
      </c>
      <c r="K1014" s="86">
        <v>-1374681.96</v>
      </c>
      <c r="L1014" s="86">
        <v>-916454.59</v>
      </c>
      <c r="M1014" s="86">
        <v>-458227.22</v>
      </c>
      <c r="N1014" s="86">
        <v>0.02</v>
      </c>
      <c r="P1014" s="99"/>
    </row>
    <row r="1015" spans="1:16" x14ac:dyDescent="0.2">
      <c r="A1015" s="87" t="s">
        <v>2272</v>
      </c>
      <c r="B1015" s="86">
        <v>-3128208.01</v>
      </c>
      <c r="C1015" s="86">
        <v>-3128208.01</v>
      </c>
      <c r="D1015" s="86">
        <v>-3203208.01</v>
      </c>
      <c r="E1015" s="86">
        <v>-3203208.01</v>
      </c>
      <c r="F1015" s="86">
        <v>-3158208.01</v>
      </c>
      <c r="G1015" s="86">
        <v>-3158208.01</v>
      </c>
      <c r="H1015" s="86">
        <v>-3158208.01</v>
      </c>
      <c r="I1015" s="86">
        <v>-3083208.01</v>
      </c>
      <c r="J1015" s="86">
        <v>-3036000.01</v>
      </c>
      <c r="K1015" s="86">
        <v>-3036000.01</v>
      </c>
      <c r="L1015" s="86">
        <v>-3036000.01</v>
      </c>
      <c r="M1015" s="86">
        <v>-3036000.01</v>
      </c>
      <c r="N1015" s="86">
        <v>-25407538.850000001</v>
      </c>
      <c r="P1015" s="99"/>
    </row>
    <row r="1016" spans="1:16" x14ac:dyDescent="0.2">
      <c r="A1016" s="87" t="s">
        <v>2273</v>
      </c>
      <c r="B1016" s="86">
        <v>0</v>
      </c>
      <c r="C1016" s="86">
        <v>0</v>
      </c>
      <c r="D1016" s="86">
        <v>0</v>
      </c>
      <c r="E1016" s="86">
        <v>0</v>
      </c>
      <c r="F1016" s="86">
        <v>0</v>
      </c>
      <c r="G1016" s="86">
        <v>0</v>
      </c>
      <c r="H1016" s="86">
        <v>0</v>
      </c>
      <c r="I1016" s="86">
        <v>0</v>
      </c>
      <c r="J1016" s="86">
        <v>0</v>
      </c>
      <c r="K1016" s="86">
        <v>0</v>
      </c>
      <c r="L1016" s="86">
        <v>0</v>
      </c>
      <c r="M1016" s="86">
        <v>0</v>
      </c>
      <c r="N1016" s="86">
        <v>0</v>
      </c>
      <c r="P1016" s="99"/>
    </row>
    <row r="1017" spans="1:16" x14ac:dyDescent="0.2">
      <c r="A1017" s="87" t="s">
        <v>2274</v>
      </c>
      <c r="B1017" s="86">
        <v>0</v>
      </c>
      <c r="C1017" s="86">
        <v>0</v>
      </c>
      <c r="D1017" s="86">
        <v>0</v>
      </c>
      <c r="E1017" s="86">
        <v>0</v>
      </c>
      <c r="F1017" s="86">
        <v>0</v>
      </c>
      <c r="G1017" s="86">
        <v>0</v>
      </c>
      <c r="H1017" s="86">
        <v>0</v>
      </c>
      <c r="I1017" s="86">
        <v>0</v>
      </c>
      <c r="J1017" s="86">
        <v>0</v>
      </c>
      <c r="K1017" s="86">
        <v>0</v>
      </c>
      <c r="L1017" s="86">
        <v>0</v>
      </c>
      <c r="M1017" s="86">
        <v>0</v>
      </c>
      <c r="N1017" s="86">
        <v>0</v>
      </c>
      <c r="P1017" s="99"/>
    </row>
    <row r="1018" spans="1:16" x14ac:dyDescent="0.2">
      <c r="A1018" s="87" t="s">
        <v>2275</v>
      </c>
      <c r="B1018" s="86">
        <v>0</v>
      </c>
      <c r="C1018" s="86">
        <v>0</v>
      </c>
      <c r="D1018" s="86">
        <v>0</v>
      </c>
      <c r="E1018" s="86">
        <v>0</v>
      </c>
      <c r="F1018" s="86">
        <v>0</v>
      </c>
      <c r="G1018" s="86">
        <v>0</v>
      </c>
      <c r="H1018" s="86">
        <v>0</v>
      </c>
      <c r="I1018" s="86">
        <v>0</v>
      </c>
      <c r="J1018" s="86">
        <v>0</v>
      </c>
      <c r="K1018" s="86">
        <v>0</v>
      </c>
      <c r="L1018" s="86">
        <v>0</v>
      </c>
      <c r="M1018" s="86">
        <v>0</v>
      </c>
      <c r="N1018" s="86">
        <v>0</v>
      </c>
      <c r="P1018" s="99"/>
    </row>
    <row r="1019" spans="1:16" x14ac:dyDescent="0.2">
      <c r="A1019" s="87" t="s">
        <v>2276</v>
      </c>
      <c r="B1019" s="86">
        <v>0</v>
      </c>
      <c r="C1019" s="86">
        <v>0</v>
      </c>
      <c r="D1019" s="86">
        <v>0</v>
      </c>
      <c r="E1019" s="86">
        <v>0</v>
      </c>
      <c r="F1019" s="86">
        <v>0</v>
      </c>
      <c r="G1019" s="86">
        <v>0</v>
      </c>
      <c r="H1019" s="86">
        <v>0</v>
      </c>
      <c r="I1019" s="86">
        <v>0</v>
      </c>
      <c r="J1019" s="86">
        <v>0</v>
      </c>
      <c r="K1019" s="86">
        <v>0</v>
      </c>
      <c r="L1019" s="86">
        <v>0</v>
      </c>
      <c r="M1019" s="86">
        <v>0</v>
      </c>
      <c r="N1019" s="86">
        <v>0</v>
      </c>
      <c r="P1019" s="99"/>
    </row>
    <row r="1020" spans="1:16" x14ac:dyDescent="0.2">
      <c r="A1020" s="87" t="s">
        <v>2277</v>
      </c>
      <c r="B1020" s="86">
        <v>0</v>
      </c>
      <c r="C1020" s="86">
        <v>0</v>
      </c>
      <c r="D1020" s="86">
        <v>0</v>
      </c>
      <c r="E1020" s="86">
        <v>0</v>
      </c>
      <c r="F1020" s="86">
        <v>0</v>
      </c>
      <c r="G1020" s="86">
        <v>0</v>
      </c>
      <c r="H1020" s="86">
        <v>0</v>
      </c>
      <c r="I1020" s="86">
        <v>0</v>
      </c>
      <c r="J1020" s="86">
        <v>0</v>
      </c>
      <c r="K1020" s="86">
        <v>0</v>
      </c>
      <c r="L1020" s="86">
        <v>0</v>
      </c>
      <c r="M1020" s="86">
        <v>0</v>
      </c>
      <c r="N1020" s="86">
        <v>0</v>
      </c>
      <c r="P1020" s="99"/>
    </row>
    <row r="1021" spans="1:16" x14ac:dyDescent="0.2">
      <c r="A1021" s="87" t="s">
        <v>2278</v>
      </c>
      <c r="B1021" s="86">
        <v>-1069279.6299999999</v>
      </c>
      <c r="C1021" s="86">
        <v>-1032367.28999999</v>
      </c>
      <c r="D1021" s="86">
        <v>-1023947.28</v>
      </c>
      <c r="E1021" s="86">
        <v>-1014833.94</v>
      </c>
      <c r="F1021" s="86">
        <v>-1000047.36</v>
      </c>
      <c r="G1021" s="86">
        <v>-1112046.55</v>
      </c>
      <c r="H1021" s="86">
        <v>-1099059.06</v>
      </c>
      <c r="I1021" s="86">
        <v>-1089696.94</v>
      </c>
      <c r="J1021" s="86">
        <v>-1056124.6000000001</v>
      </c>
      <c r="K1021" s="86">
        <v>-1073260</v>
      </c>
      <c r="L1021" s="86">
        <v>-1097302.69</v>
      </c>
      <c r="M1021" s="86">
        <v>-1101326.8799999999</v>
      </c>
      <c r="N1021" s="86">
        <v>-1133615.52</v>
      </c>
      <c r="P1021" s="99"/>
    </row>
    <row r="1022" spans="1:16" x14ac:dyDescent="0.2">
      <c r="A1022" s="87" t="s">
        <v>2279</v>
      </c>
      <c r="B1022" s="86">
        <v>-10568682</v>
      </c>
      <c r="C1022" s="86">
        <v>-10562690.4</v>
      </c>
      <c r="D1022" s="86">
        <v>-10537729.5</v>
      </c>
      <c r="E1022" s="86">
        <v>-10568682</v>
      </c>
      <c r="F1022" s="86">
        <v>-10543378.470000001</v>
      </c>
      <c r="G1022" s="86">
        <v>-10502912.359999999</v>
      </c>
      <c r="H1022" s="86">
        <v>-10568682</v>
      </c>
      <c r="I1022" s="86">
        <v>-10546262.57</v>
      </c>
      <c r="J1022" s="86">
        <v>-10522945.83</v>
      </c>
      <c r="K1022" s="86">
        <v>-10211628</v>
      </c>
      <c r="L1022" s="86">
        <v>-10198825.59</v>
      </c>
      <c r="M1022" s="86">
        <v>-10180289.58</v>
      </c>
      <c r="N1022" s="86">
        <v>-10211628</v>
      </c>
      <c r="P1022" s="99"/>
    </row>
    <row r="1023" spans="1:16" x14ac:dyDescent="0.2">
      <c r="A1023" s="87" t="s">
        <v>2280</v>
      </c>
      <c r="B1023" s="86">
        <v>-3408912.75</v>
      </c>
      <c r="C1023" s="86">
        <v>-3799342.22</v>
      </c>
      <c r="D1023" s="86">
        <v>-3875590.1599999899</v>
      </c>
      <c r="E1023" s="86">
        <v>-4057689.63</v>
      </c>
      <c r="F1023" s="86">
        <v>-4850673.29</v>
      </c>
      <c r="G1023" s="86">
        <v>-5328353.9400000004</v>
      </c>
      <c r="H1023" s="86">
        <v>-5626171.9299999997</v>
      </c>
      <c r="I1023" s="86">
        <v>-6726827.5700000003</v>
      </c>
      <c r="J1023" s="86">
        <v>-7766363.3700000001</v>
      </c>
      <c r="K1023" s="86">
        <v>-9159614.9700000007</v>
      </c>
      <c r="L1023" s="86">
        <v>-9298821.6300000008</v>
      </c>
      <c r="M1023" s="86">
        <v>-10992550.779999999</v>
      </c>
      <c r="N1023" s="86">
        <v>-12178407.15</v>
      </c>
      <c r="P1023" s="99"/>
    </row>
    <row r="1024" spans="1:16" x14ac:dyDescent="0.2">
      <c r="A1024" s="87" t="s">
        <v>2281</v>
      </c>
      <c r="B1024" s="86">
        <v>0</v>
      </c>
      <c r="C1024" s="86">
        <v>0</v>
      </c>
      <c r="D1024" s="86">
        <v>0</v>
      </c>
      <c r="E1024" s="86">
        <v>0</v>
      </c>
      <c r="F1024" s="86">
        <v>0</v>
      </c>
      <c r="G1024" s="86">
        <v>0</v>
      </c>
      <c r="H1024" s="86">
        <v>0</v>
      </c>
      <c r="I1024" s="86">
        <v>0</v>
      </c>
      <c r="J1024" s="86">
        <v>0</v>
      </c>
      <c r="K1024" s="86">
        <v>0</v>
      </c>
      <c r="L1024" s="86">
        <v>0</v>
      </c>
      <c r="M1024" s="86">
        <v>0</v>
      </c>
      <c r="N1024" s="86">
        <v>0</v>
      </c>
      <c r="P1024" s="99"/>
    </row>
    <row r="1025" spans="1:16" x14ac:dyDescent="0.2">
      <c r="A1025" s="87" t="s">
        <v>2282</v>
      </c>
      <c r="B1025" s="86">
        <v>0</v>
      </c>
      <c r="C1025" s="86">
        <v>0</v>
      </c>
      <c r="D1025" s="86">
        <v>0</v>
      </c>
      <c r="E1025" s="86">
        <v>0</v>
      </c>
      <c r="F1025" s="86">
        <v>0</v>
      </c>
      <c r="G1025" s="86">
        <v>0</v>
      </c>
      <c r="H1025" s="86">
        <v>0</v>
      </c>
      <c r="I1025" s="86">
        <v>0</v>
      </c>
      <c r="J1025" s="86">
        <v>0</v>
      </c>
      <c r="K1025" s="86">
        <v>0</v>
      </c>
      <c r="L1025" s="86">
        <v>0</v>
      </c>
      <c r="M1025" s="86">
        <v>0</v>
      </c>
      <c r="N1025" s="86">
        <v>0</v>
      </c>
      <c r="P1025" s="99"/>
    </row>
    <row r="1026" spans="1:16" x14ac:dyDescent="0.2">
      <c r="A1026" s="87" t="s">
        <v>2283</v>
      </c>
      <c r="B1026" s="86">
        <v>28992397.870000001</v>
      </c>
      <c r="C1026" s="86">
        <v>29352781.52</v>
      </c>
      <c r="D1026" s="86">
        <v>29672109.789999999</v>
      </c>
      <c r="E1026" s="86">
        <v>29979596</v>
      </c>
      <c r="F1026" s="86">
        <v>30313167.510000002</v>
      </c>
      <c r="G1026" s="86">
        <v>30688845.699999999</v>
      </c>
      <c r="H1026" s="86">
        <v>31101337</v>
      </c>
      <c r="I1026" s="86">
        <v>31543447.41</v>
      </c>
      <c r="J1026" s="86">
        <v>31995199.210000001</v>
      </c>
      <c r="K1026" s="86">
        <v>32439694.899999999</v>
      </c>
      <c r="L1026" s="86">
        <v>32901712.850000001</v>
      </c>
      <c r="M1026" s="86">
        <v>32901712.850000001</v>
      </c>
      <c r="N1026" s="86">
        <v>33951712.850000001</v>
      </c>
      <c r="P1026" s="99"/>
    </row>
    <row r="1027" spans="1:16" x14ac:dyDescent="0.2">
      <c r="A1027" s="87" t="s">
        <v>2284</v>
      </c>
      <c r="B1027" s="86">
        <v>-28992397.870000001</v>
      </c>
      <c r="C1027" s="86">
        <v>-29352781.52</v>
      </c>
      <c r="D1027" s="86">
        <v>-29672109.789999999</v>
      </c>
      <c r="E1027" s="86">
        <v>-29979596</v>
      </c>
      <c r="F1027" s="86">
        <v>-30313167.510000002</v>
      </c>
      <c r="G1027" s="86">
        <v>-30688845.699999999</v>
      </c>
      <c r="H1027" s="86">
        <v>-31101337</v>
      </c>
      <c r="I1027" s="86">
        <v>-31543447.41</v>
      </c>
      <c r="J1027" s="86">
        <v>-31995199.210000001</v>
      </c>
      <c r="K1027" s="86">
        <v>-32439694.899999999</v>
      </c>
      <c r="L1027" s="86">
        <v>-32901712.850000001</v>
      </c>
      <c r="M1027" s="86">
        <v>-32901712.850000001</v>
      </c>
      <c r="N1027" s="86">
        <v>-33951712.850000001</v>
      </c>
      <c r="P1027" s="99"/>
    </row>
    <row r="1028" spans="1:16" x14ac:dyDescent="0.2">
      <c r="A1028" s="87" t="s">
        <v>2285</v>
      </c>
      <c r="B1028" s="86">
        <v>-2059439.43</v>
      </c>
      <c r="C1028" s="86">
        <v>0</v>
      </c>
      <c r="D1028" s="86">
        <v>0</v>
      </c>
      <c r="E1028" s="86">
        <v>-1807763.85</v>
      </c>
      <c r="F1028" s="86">
        <v>0</v>
      </c>
      <c r="G1028" s="86">
        <v>0</v>
      </c>
      <c r="H1028" s="86">
        <v>-1942196.1</v>
      </c>
      <c r="I1028" s="86">
        <v>0</v>
      </c>
      <c r="J1028" s="86">
        <v>0</v>
      </c>
      <c r="K1028" s="86">
        <v>-1519244.53</v>
      </c>
      <c r="L1028" s="86">
        <v>0</v>
      </c>
      <c r="M1028" s="86">
        <v>0</v>
      </c>
      <c r="N1028" s="86">
        <v>-1864889</v>
      </c>
      <c r="P1028" s="99"/>
    </row>
    <row r="1029" spans="1:16" x14ac:dyDescent="0.2">
      <c r="A1029" s="87" t="s">
        <v>2286</v>
      </c>
      <c r="B1029" s="86">
        <v>-3315742.37</v>
      </c>
      <c r="C1029" s="86">
        <v>0</v>
      </c>
      <c r="D1029" s="86">
        <v>0</v>
      </c>
      <c r="E1029" s="86">
        <v>-2566196.36</v>
      </c>
      <c r="F1029" s="86">
        <v>0</v>
      </c>
      <c r="G1029" s="86">
        <v>0</v>
      </c>
      <c r="H1029" s="86">
        <v>-19746546.75</v>
      </c>
      <c r="I1029" s="86">
        <v>-15886396.130000001</v>
      </c>
      <c r="J1029" s="86">
        <v>-15886396.130000001</v>
      </c>
      <c r="K1029" s="86">
        <v>-19879875.359999999</v>
      </c>
      <c r="L1029" s="86">
        <v>-11908138.119999999</v>
      </c>
      <c r="M1029" s="86">
        <v>-11908138.119999999</v>
      </c>
      <c r="N1029" s="86">
        <v>-15764594.66</v>
      </c>
      <c r="P1029" s="99"/>
    </row>
    <row r="1030" spans="1:16" x14ac:dyDescent="0.2">
      <c r="A1030" s="87" t="s">
        <v>2287</v>
      </c>
      <c r="B1030" s="86">
        <v>-4562424.84</v>
      </c>
      <c r="C1030" s="86">
        <v>0</v>
      </c>
      <c r="D1030" s="86">
        <v>0</v>
      </c>
      <c r="E1030" s="86">
        <v>-3046757.72</v>
      </c>
      <c r="F1030" s="86">
        <v>0</v>
      </c>
      <c r="G1030" s="86">
        <v>0</v>
      </c>
      <c r="H1030" s="86">
        <v>-3023243.38</v>
      </c>
      <c r="I1030" s="86">
        <v>0</v>
      </c>
      <c r="J1030" s="86">
        <v>0</v>
      </c>
      <c r="K1030" s="86">
        <v>-4004390.77</v>
      </c>
      <c r="L1030" s="86">
        <v>0</v>
      </c>
      <c r="M1030" s="86">
        <v>0</v>
      </c>
      <c r="N1030" s="86">
        <v>-3874831.37</v>
      </c>
      <c r="P1030" s="99"/>
    </row>
    <row r="1031" spans="1:16" x14ac:dyDescent="0.2">
      <c r="A1031" s="87" t="s">
        <v>2288</v>
      </c>
      <c r="B1031" s="86">
        <v>0</v>
      </c>
      <c r="C1031" s="86">
        <v>0</v>
      </c>
      <c r="D1031" s="86">
        <v>0</v>
      </c>
      <c r="E1031" s="86">
        <v>0</v>
      </c>
      <c r="F1031" s="86">
        <v>0</v>
      </c>
      <c r="G1031" s="86">
        <v>0</v>
      </c>
      <c r="H1031" s="86">
        <v>0</v>
      </c>
      <c r="I1031" s="86">
        <v>0</v>
      </c>
      <c r="J1031" s="86">
        <v>0</v>
      </c>
      <c r="K1031" s="86">
        <v>0</v>
      </c>
      <c r="L1031" s="86">
        <v>0</v>
      </c>
      <c r="M1031" s="86">
        <v>0</v>
      </c>
      <c r="N1031" s="86">
        <v>0</v>
      </c>
      <c r="P1031" s="99"/>
    </row>
    <row r="1032" spans="1:16" x14ac:dyDescent="0.2">
      <c r="A1032" s="87" t="s">
        <v>2289</v>
      </c>
      <c r="B1032" s="86">
        <v>-6297945.9800000004</v>
      </c>
      <c r="C1032" s="86">
        <v>-6408152.2599999998</v>
      </c>
      <c r="D1032" s="86">
        <v>-6256907.54</v>
      </c>
      <c r="E1032" s="86">
        <v>-6250512.7999999998</v>
      </c>
      <c r="F1032" s="86">
        <v>-6244118.0599999996</v>
      </c>
      <c r="G1032" s="86">
        <v>-6237723.3200000003</v>
      </c>
      <c r="H1032" s="86">
        <v>-6213567.6399999997</v>
      </c>
      <c r="I1032" s="86">
        <v>-6207172.9000000004</v>
      </c>
      <c r="J1032" s="86">
        <v>-6200778.1600000001</v>
      </c>
      <c r="K1032" s="86">
        <v>-6194383.4199999999</v>
      </c>
      <c r="L1032" s="86">
        <v>-6187988.6799999997</v>
      </c>
      <c r="M1032" s="86">
        <v>-6514040.8200000003</v>
      </c>
      <c r="N1032" s="86">
        <v>-5805081.25</v>
      </c>
      <c r="P1032" s="99"/>
    </row>
    <row r="1033" spans="1:16" x14ac:dyDescent="0.2">
      <c r="A1033" s="87" t="s">
        <v>2290</v>
      </c>
      <c r="B1033" s="86">
        <v>0</v>
      </c>
      <c r="C1033" s="86">
        <v>0</v>
      </c>
      <c r="D1033" s="86">
        <v>0</v>
      </c>
      <c r="E1033" s="86">
        <v>0</v>
      </c>
      <c r="F1033" s="86">
        <v>0</v>
      </c>
      <c r="G1033" s="86">
        <v>0</v>
      </c>
      <c r="H1033" s="86">
        <v>0</v>
      </c>
      <c r="I1033" s="86">
        <v>0</v>
      </c>
      <c r="J1033" s="86">
        <v>0</v>
      </c>
      <c r="K1033" s="86">
        <v>0</v>
      </c>
      <c r="L1033" s="86">
        <v>0</v>
      </c>
      <c r="M1033" s="86">
        <v>0</v>
      </c>
      <c r="N1033" s="86">
        <v>0</v>
      </c>
      <c r="P1033" s="99"/>
    </row>
    <row r="1034" spans="1:16" x14ac:dyDescent="0.2">
      <c r="A1034" s="87" t="s">
        <v>2291</v>
      </c>
      <c r="B1034" s="86">
        <v>-11670.33</v>
      </c>
      <c r="C1034" s="86">
        <v>-11435.83</v>
      </c>
      <c r="D1034" s="86">
        <v>-11435.83</v>
      </c>
      <c r="E1034" s="86">
        <v>-11435.83</v>
      </c>
      <c r="F1034" s="86">
        <v>-11435.83</v>
      </c>
      <c r="G1034" s="86">
        <v>-11342.26</v>
      </c>
      <c r="H1034" s="86">
        <v>-10987.78</v>
      </c>
      <c r="I1034" s="86">
        <v>-10849.98</v>
      </c>
      <c r="J1034" s="86">
        <v>-10822.5</v>
      </c>
      <c r="K1034" s="86">
        <v>-10680.25</v>
      </c>
      <c r="L1034" s="86">
        <v>-56285.41</v>
      </c>
      <c r="M1034" s="86">
        <v>-52419.57</v>
      </c>
      <c r="N1034" s="86">
        <v>-86681.600000000006</v>
      </c>
      <c r="P1034" s="99"/>
    </row>
    <row r="1035" spans="1:16" x14ac:dyDescent="0.2">
      <c r="A1035" s="87" t="s">
        <v>2292</v>
      </c>
      <c r="B1035" s="86">
        <v>0</v>
      </c>
      <c r="C1035" s="86">
        <v>0</v>
      </c>
      <c r="D1035" s="86">
        <v>0</v>
      </c>
      <c r="E1035" s="86">
        <v>0</v>
      </c>
      <c r="F1035" s="86">
        <v>0</v>
      </c>
      <c r="G1035" s="86">
        <v>0</v>
      </c>
      <c r="H1035" s="86">
        <v>0</v>
      </c>
      <c r="I1035" s="86">
        <v>0</v>
      </c>
      <c r="J1035" s="86">
        <v>0</v>
      </c>
      <c r="K1035" s="86">
        <v>0</v>
      </c>
      <c r="L1035" s="86">
        <v>0</v>
      </c>
      <c r="M1035" s="86">
        <v>0</v>
      </c>
      <c r="N1035" s="86">
        <v>0</v>
      </c>
      <c r="P1035" s="99"/>
    </row>
    <row r="1036" spans="1:16" x14ac:dyDescent="0.2">
      <c r="A1036" s="87" t="s">
        <v>2293</v>
      </c>
      <c r="B1036" s="86">
        <v>0</v>
      </c>
      <c r="C1036" s="86">
        <v>0</v>
      </c>
      <c r="D1036" s="86">
        <v>0</v>
      </c>
      <c r="E1036" s="86">
        <v>0</v>
      </c>
      <c r="F1036" s="86">
        <v>0</v>
      </c>
      <c r="G1036" s="86">
        <v>0</v>
      </c>
      <c r="H1036" s="86">
        <v>0</v>
      </c>
      <c r="I1036" s="86">
        <v>0</v>
      </c>
      <c r="J1036" s="86">
        <v>0</v>
      </c>
      <c r="K1036" s="86">
        <v>49.19</v>
      </c>
      <c r="L1036" s="86">
        <v>0</v>
      </c>
      <c r="M1036" s="86">
        <v>0</v>
      </c>
      <c r="N1036" s="86">
        <v>0</v>
      </c>
      <c r="P1036" s="99"/>
    </row>
    <row r="1037" spans="1:16" x14ac:dyDescent="0.2">
      <c r="A1037" s="87" t="s">
        <v>2294</v>
      </c>
      <c r="B1037" s="86">
        <v>0</v>
      </c>
      <c r="C1037" s="86">
        <v>0</v>
      </c>
      <c r="D1037" s="86">
        <v>0</v>
      </c>
      <c r="E1037" s="86">
        <v>0</v>
      </c>
      <c r="F1037" s="86">
        <v>0</v>
      </c>
      <c r="G1037" s="86">
        <v>0</v>
      </c>
      <c r="H1037" s="86">
        <v>0</v>
      </c>
      <c r="I1037" s="86">
        <v>0</v>
      </c>
      <c r="J1037" s="86">
        <v>0</v>
      </c>
      <c r="K1037" s="86">
        <v>-28225.19</v>
      </c>
      <c r="L1037" s="86">
        <v>-166638.07999999999</v>
      </c>
      <c r="M1037" s="86">
        <v>-139645.23000000001</v>
      </c>
      <c r="N1037" s="86">
        <v>-132767.26</v>
      </c>
      <c r="P1037" s="99"/>
    </row>
    <row r="1038" spans="1:16" x14ac:dyDescent="0.2">
      <c r="A1038" s="87" t="s">
        <v>2295</v>
      </c>
      <c r="B1038" s="86">
        <v>0</v>
      </c>
      <c r="C1038" s="86">
        <v>0</v>
      </c>
      <c r="D1038" s="86">
        <v>0</v>
      </c>
      <c r="E1038" s="86">
        <v>0</v>
      </c>
      <c r="F1038" s="86">
        <v>0</v>
      </c>
      <c r="G1038" s="86">
        <v>0</v>
      </c>
      <c r="H1038" s="86">
        <v>0</v>
      </c>
      <c r="I1038" s="86">
        <v>0</v>
      </c>
      <c r="J1038" s="86">
        <v>0</v>
      </c>
      <c r="K1038" s="86">
        <v>0</v>
      </c>
      <c r="L1038" s="86">
        <v>0</v>
      </c>
      <c r="M1038" s="86">
        <v>0</v>
      </c>
      <c r="N1038" s="86">
        <v>0</v>
      </c>
      <c r="P1038" s="99"/>
    </row>
    <row r="1039" spans="1:16" s="114" customFormat="1" x14ac:dyDescent="0.2">
      <c r="A1039" s="113" t="s">
        <v>2296</v>
      </c>
      <c r="B1039" s="130">
        <f>SUM(B1014:B1038)</f>
        <v>-34422305.310000002</v>
      </c>
      <c r="C1039" s="130">
        <f>SUM(C1014:C1038)</f>
        <v>-27592689.349999987</v>
      </c>
      <c r="D1039" s="130">
        <f t="shared" ref="D1039:N1039" si="86">SUM(D1014:D1038)</f>
        <v>-27158810.519999988</v>
      </c>
      <c r="E1039" s="130">
        <f t="shared" si="86"/>
        <v>-34376571.199999996</v>
      </c>
      <c r="F1039" s="130">
        <f t="shared" si="86"/>
        <v>-27256850.939999998</v>
      </c>
      <c r="G1039" s="130">
        <f t="shared" si="86"/>
        <v>-27399075.220000003</v>
      </c>
      <c r="H1039" s="130">
        <f t="shared" si="86"/>
        <v>-52036650.260000005</v>
      </c>
      <c r="I1039" s="130">
        <f t="shared" si="86"/>
        <v>-45841550.799999997</v>
      </c>
      <c r="J1039" s="130">
        <f t="shared" si="86"/>
        <v>-46312339.930000007</v>
      </c>
      <c r="K1039" s="130">
        <f t="shared" si="86"/>
        <v>-56491935.270000003</v>
      </c>
      <c r="L1039" s="130">
        <f t="shared" si="86"/>
        <v>-42866454.79999999</v>
      </c>
      <c r="M1039" s="130">
        <f t="shared" si="86"/>
        <v>-44382638.209999993</v>
      </c>
      <c r="N1039" s="130">
        <f t="shared" si="86"/>
        <v>-76460034.640000001</v>
      </c>
      <c r="O1039" s="116">
        <f t="shared" ref="O1039" si="87">AVERAGE(B1039:N1039)</f>
        <v>-41738300.496153839</v>
      </c>
      <c r="P1039" s="117" t="str">
        <f>MID($A1039,11,3)</f>
        <v>253</v>
      </c>
    </row>
    <row r="1040" spans="1:16" x14ac:dyDescent="0.2">
      <c r="A1040" s="87" t="s">
        <v>2297</v>
      </c>
      <c r="P1040" s="99"/>
    </row>
    <row r="1041" spans="1:16" x14ac:dyDescent="0.2">
      <c r="A1041" s="85" t="s">
        <v>2298</v>
      </c>
      <c r="P1041" s="99"/>
    </row>
    <row r="1042" spans="1:16" x14ac:dyDescent="0.2">
      <c r="A1042" s="87" t="s">
        <v>2299</v>
      </c>
      <c r="B1042" s="86">
        <v>0</v>
      </c>
      <c r="C1042" s="86">
        <v>0</v>
      </c>
      <c r="D1042" s="86">
        <v>0</v>
      </c>
      <c r="E1042" s="86">
        <v>0</v>
      </c>
      <c r="F1042" s="86">
        <v>0</v>
      </c>
      <c r="G1042" s="86">
        <v>0</v>
      </c>
      <c r="H1042" s="86">
        <v>0</v>
      </c>
      <c r="I1042" s="86">
        <v>0</v>
      </c>
      <c r="J1042" s="86">
        <v>0</v>
      </c>
      <c r="K1042" s="86">
        <v>0</v>
      </c>
      <c r="L1042" s="86">
        <v>0</v>
      </c>
      <c r="M1042" s="86">
        <v>0</v>
      </c>
      <c r="N1042" s="86">
        <v>0</v>
      </c>
      <c r="P1042" s="99"/>
    </row>
    <row r="1043" spans="1:16" x14ac:dyDescent="0.2">
      <c r="A1043" s="87" t="s">
        <v>2300</v>
      </c>
      <c r="B1043" s="86">
        <v>0</v>
      </c>
      <c r="C1043" s="86">
        <v>0</v>
      </c>
      <c r="D1043" s="86">
        <v>0</v>
      </c>
      <c r="E1043" s="86">
        <v>0</v>
      </c>
      <c r="F1043" s="86">
        <v>0</v>
      </c>
      <c r="G1043" s="86">
        <v>0</v>
      </c>
      <c r="H1043" s="86">
        <v>0</v>
      </c>
      <c r="I1043" s="86">
        <v>0</v>
      </c>
      <c r="J1043" s="86">
        <v>0</v>
      </c>
      <c r="K1043" s="86">
        <v>0</v>
      </c>
      <c r="L1043" s="86">
        <v>0</v>
      </c>
      <c r="M1043" s="86">
        <v>0</v>
      </c>
      <c r="N1043" s="86">
        <v>0</v>
      </c>
      <c r="P1043" s="99"/>
    </row>
    <row r="1044" spans="1:16" x14ac:dyDescent="0.2">
      <c r="A1044" s="87" t="s">
        <v>2301</v>
      </c>
      <c r="B1044" s="86">
        <v>0</v>
      </c>
      <c r="C1044" s="86">
        <v>0</v>
      </c>
      <c r="D1044" s="86">
        <v>-185068</v>
      </c>
      <c r="E1044" s="86">
        <v>-703023</v>
      </c>
      <c r="F1044" s="86">
        <v>-1165325</v>
      </c>
      <c r="G1044" s="86">
        <v>-1685136</v>
      </c>
      <c r="H1044" s="86">
        <v>-2248744</v>
      </c>
      <c r="I1044" s="86">
        <v>-2832193</v>
      </c>
      <c r="J1044" s="86">
        <v>-3322629</v>
      </c>
      <c r="K1044" s="86">
        <v>-2390141</v>
      </c>
      <c r="L1044" s="86">
        <v>-3308616</v>
      </c>
      <c r="M1044" s="86">
        <v>-3624791</v>
      </c>
      <c r="N1044" s="86">
        <v>-3406987</v>
      </c>
      <c r="P1044" s="99"/>
    </row>
    <row r="1045" spans="1:16" x14ac:dyDescent="0.2">
      <c r="A1045" s="87" t="s">
        <v>2302</v>
      </c>
      <c r="B1045" s="86">
        <v>0</v>
      </c>
      <c r="C1045" s="86">
        <v>0</v>
      </c>
      <c r="D1045" s="86">
        <v>0</v>
      </c>
      <c r="E1045" s="86">
        <v>0</v>
      </c>
      <c r="F1045" s="86">
        <v>0</v>
      </c>
      <c r="G1045" s="86">
        <v>0</v>
      </c>
      <c r="H1045" s="86">
        <v>0</v>
      </c>
      <c r="I1045" s="86">
        <v>0</v>
      </c>
      <c r="J1045" s="86">
        <v>0</v>
      </c>
      <c r="K1045" s="86">
        <v>0</v>
      </c>
      <c r="L1045" s="86">
        <v>0</v>
      </c>
      <c r="M1045" s="86">
        <v>0</v>
      </c>
      <c r="N1045" s="86">
        <v>0</v>
      </c>
      <c r="P1045" s="99"/>
    </row>
    <row r="1046" spans="1:16" x14ac:dyDescent="0.2">
      <c r="A1046" s="87" t="s">
        <v>2303</v>
      </c>
      <c r="B1046" s="86">
        <v>0</v>
      </c>
      <c r="C1046" s="86">
        <v>0</v>
      </c>
      <c r="D1046" s="86">
        <v>0</v>
      </c>
      <c r="E1046" s="86">
        <v>0</v>
      </c>
      <c r="F1046" s="86">
        <v>0</v>
      </c>
      <c r="G1046" s="86">
        <v>0</v>
      </c>
      <c r="H1046" s="86">
        <v>0</v>
      </c>
      <c r="I1046" s="86">
        <v>0</v>
      </c>
      <c r="J1046" s="86">
        <v>0</v>
      </c>
      <c r="K1046" s="86">
        <v>0</v>
      </c>
      <c r="L1046" s="86">
        <v>0</v>
      </c>
      <c r="M1046" s="86">
        <v>0</v>
      </c>
      <c r="N1046" s="86">
        <v>0</v>
      </c>
      <c r="P1046" s="99"/>
    </row>
    <row r="1047" spans="1:16" x14ac:dyDescent="0.2">
      <c r="A1047" s="87" t="s">
        <v>2304</v>
      </c>
      <c r="B1047" s="86">
        <v>-149999999.84</v>
      </c>
      <c r="C1047" s="86">
        <v>-154166666.50999999</v>
      </c>
      <c r="D1047" s="86">
        <v>-158333333.18000001</v>
      </c>
      <c r="E1047" s="86">
        <v>-162499999.84999999</v>
      </c>
      <c r="F1047" s="86">
        <v>-166666666.52000001</v>
      </c>
      <c r="G1047" s="86">
        <v>-170833333.19</v>
      </c>
      <c r="H1047" s="86">
        <v>-174999999.86000001</v>
      </c>
      <c r="I1047" s="86">
        <v>-179166666.53</v>
      </c>
      <c r="J1047" s="86">
        <v>-183333333.19999999</v>
      </c>
      <c r="K1047" s="86">
        <v>-187499999.87</v>
      </c>
      <c r="L1047" s="86">
        <v>-191666666.53999999</v>
      </c>
      <c r="M1047" s="86">
        <v>-195833333.21000001</v>
      </c>
      <c r="N1047" s="86">
        <v>-199999999.88</v>
      </c>
      <c r="P1047" s="99"/>
    </row>
    <row r="1048" spans="1:16" x14ac:dyDescent="0.2">
      <c r="A1048" s="87" t="s">
        <v>2305</v>
      </c>
      <c r="B1048" s="86">
        <v>-643566817.15999997</v>
      </c>
      <c r="C1048" s="86">
        <v>-643566817.15999997</v>
      </c>
      <c r="D1048" s="86">
        <v>-634274550.65999997</v>
      </c>
      <c r="E1048" s="86">
        <v>-629276182.19000006</v>
      </c>
      <c r="F1048" s="86">
        <v>-624630048.94000006</v>
      </c>
      <c r="G1048" s="86">
        <v>-619983915.69000006</v>
      </c>
      <c r="H1048" s="86">
        <v>-614985547.15999997</v>
      </c>
      <c r="I1048" s="86">
        <v>-610339413.90999997</v>
      </c>
      <c r="J1048" s="86">
        <v>-605693280.65999997</v>
      </c>
      <c r="K1048" s="86">
        <v>-600694912.15999997</v>
      </c>
      <c r="L1048" s="86">
        <v>-596048778.90999997</v>
      </c>
      <c r="M1048" s="86">
        <v>-587904775.15999997</v>
      </c>
      <c r="N1048" s="86">
        <v>-590000655.15999997</v>
      </c>
      <c r="P1048" s="99"/>
    </row>
    <row r="1049" spans="1:16" x14ac:dyDescent="0.2">
      <c r="A1049" s="87" t="s">
        <v>2306</v>
      </c>
      <c r="B1049" s="86">
        <v>-218487725</v>
      </c>
      <c r="C1049" s="86">
        <v>-218487725</v>
      </c>
      <c r="D1049" s="86">
        <v>-218487725</v>
      </c>
      <c r="E1049" s="86">
        <v>-213636125.72999999</v>
      </c>
      <c r="F1049" s="86">
        <v>-213636125.72999999</v>
      </c>
      <c r="G1049" s="86">
        <v>-213636125.72999999</v>
      </c>
      <c r="H1049" s="86">
        <v>-208784526</v>
      </c>
      <c r="I1049" s="86">
        <v>-208784526</v>
      </c>
      <c r="J1049" s="86">
        <v>-208784526</v>
      </c>
      <c r="K1049" s="86">
        <v>-203932927</v>
      </c>
      <c r="L1049" s="86">
        <v>-203932927</v>
      </c>
      <c r="M1049" s="86">
        <v>-199590739</v>
      </c>
      <c r="N1049" s="86">
        <v>-200302280</v>
      </c>
      <c r="P1049" s="99"/>
    </row>
    <row r="1050" spans="1:16" x14ac:dyDescent="0.2">
      <c r="A1050" s="87" t="s">
        <v>2307</v>
      </c>
      <c r="B1050" s="86">
        <v>0</v>
      </c>
      <c r="C1050" s="86">
        <v>0</v>
      </c>
      <c r="D1050" s="86">
        <v>0</v>
      </c>
      <c r="E1050" s="86">
        <v>0</v>
      </c>
      <c r="F1050" s="86">
        <v>0</v>
      </c>
      <c r="G1050" s="86">
        <v>0</v>
      </c>
      <c r="H1050" s="86">
        <v>0</v>
      </c>
      <c r="I1050" s="86">
        <v>0</v>
      </c>
      <c r="J1050" s="86">
        <v>0</v>
      </c>
      <c r="K1050" s="86">
        <v>0</v>
      </c>
      <c r="L1050" s="86">
        <v>0</v>
      </c>
      <c r="M1050" s="86">
        <v>0</v>
      </c>
      <c r="N1050" s="86">
        <v>0</v>
      </c>
      <c r="P1050" s="99"/>
    </row>
    <row r="1051" spans="1:16" x14ac:dyDescent="0.2">
      <c r="A1051" s="87" t="s">
        <v>2308</v>
      </c>
      <c r="B1051" s="86">
        <v>0</v>
      </c>
      <c r="C1051" s="86">
        <v>0</v>
      </c>
      <c r="D1051" s="86">
        <v>0</v>
      </c>
      <c r="E1051" s="86">
        <v>0</v>
      </c>
      <c r="F1051" s="86">
        <v>0</v>
      </c>
      <c r="G1051" s="86">
        <v>0</v>
      </c>
      <c r="H1051" s="86">
        <v>0</v>
      </c>
      <c r="I1051" s="86">
        <v>0</v>
      </c>
      <c r="J1051" s="86">
        <v>0</v>
      </c>
      <c r="K1051" s="86">
        <v>0</v>
      </c>
      <c r="L1051" s="86">
        <v>0</v>
      </c>
      <c r="M1051" s="86">
        <v>0</v>
      </c>
      <c r="N1051" s="86">
        <v>0</v>
      </c>
      <c r="P1051" s="99"/>
    </row>
    <row r="1052" spans="1:16" x14ac:dyDescent="0.2">
      <c r="A1052" s="87" t="s">
        <v>2309</v>
      </c>
      <c r="B1052" s="86">
        <v>-50762120.100000001</v>
      </c>
      <c r="C1052" s="86">
        <v>-50762120.100000001</v>
      </c>
      <c r="D1052" s="86">
        <v>-50762120.100000001</v>
      </c>
      <c r="E1052" s="86">
        <v>-71803937.349999994</v>
      </c>
      <c r="F1052" s="86">
        <v>-71803937.349999994</v>
      </c>
      <c r="G1052" s="86">
        <v>-71803937.349999994</v>
      </c>
      <c r="H1052" s="86">
        <v>-71763114.599999994</v>
      </c>
      <c r="I1052" s="86">
        <v>-71763114.599999994</v>
      </c>
      <c r="J1052" s="86">
        <v>-71763114.599999994</v>
      </c>
      <c r="K1052" s="86">
        <v>-72309798.849999994</v>
      </c>
      <c r="L1052" s="86">
        <v>-72309798.849999994</v>
      </c>
      <c r="M1052" s="86">
        <v>-73099110.680000007</v>
      </c>
      <c r="N1052" s="86">
        <v>-82371371.099999994</v>
      </c>
      <c r="P1052" s="99"/>
    </row>
    <row r="1053" spans="1:16" x14ac:dyDescent="0.2">
      <c r="A1053" s="87" t="s">
        <v>2310</v>
      </c>
      <c r="B1053" s="86">
        <v>0</v>
      </c>
      <c r="C1053" s="86">
        <v>0</v>
      </c>
      <c r="D1053" s="86">
        <v>0</v>
      </c>
      <c r="E1053" s="86">
        <v>0</v>
      </c>
      <c r="F1053" s="86">
        <v>0</v>
      </c>
      <c r="G1053" s="86">
        <v>0</v>
      </c>
      <c r="H1053" s="86">
        <v>0</v>
      </c>
      <c r="I1053" s="86">
        <v>0</v>
      </c>
      <c r="J1053" s="86">
        <v>0</v>
      </c>
      <c r="K1053" s="86">
        <v>0</v>
      </c>
      <c r="L1053" s="86">
        <v>0</v>
      </c>
      <c r="M1053" s="86">
        <v>0</v>
      </c>
      <c r="N1053" s="86">
        <v>0</v>
      </c>
      <c r="P1053" s="99"/>
    </row>
    <row r="1054" spans="1:16" x14ac:dyDescent="0.2">
      <c r="A1054" s="87" t="s">
        <v>2311</v>
      </c>
      <c r="B1054" s="86">
        <v>0</v>
      </c>
      <c r="C1054" s="86">
        <v>0</v>
      </c>
      <c r="D1054" s="86">
        <v>0</v>
      </c>
      <c r="E1054" s="86">
        <v>0</v>
      </c>
      <c r="F1054" s="86">
        <v>0</v>
      </c>
      <c r="G1054" s="86">
        <v>0</v>
      </c>
      <c r="H1054" s="86">
        <v>0</v>
      </c>
      <c r="I1054" s="86">
        <v>0</v>
      </c>
      <c r="J1054" s="86">
        <v>0</v>
      </c>
      <c r="K1054" s="86">
        <v>0</v>
      </c>
      <c r="L1054" s="86">
        <v>0</v>
      </c>
      <c r="M1054" s="86">
        <v>0</v>
      </c>
      <c r="N1054" s="86">
        <v>0</v>
      </c>
      <c r="P1054" s="99"/>
    </row>
    <row r="1055" spans="1:16" x14ac:dyDescent="0.2">
      <c r="A1055" s="87" t="s">
        <v>2312</v>
      </c>
      <c r="B1055" s="86">
        <v>0</v>
      </c>
      <c r="C1055" s="86">
        <v>0</v>
      </c>
      <c r="D1055" s="86">
        <v>0</v>
      </c>
      <c r="E1055" s="86">
        <v>0</v>
      </c>
      <c r="F1055" s="86">
        <v>0</v>
      </c>
      <c r="G1055" s="86">
        <v>0</v>
      </c>
      <c r="H1055" s="86">
        <v>0</v>
      </c>
      <c r="I1055" s="86">
        <v>0</v>
      </c>
      <c r="J1055" s="86">
        <v>0</v>
      </c>
      <c r="K1055" s="86">
        <v>0</v>
      </c>
      <c r="L1055" s="86">
        <v>0</v>
      </c>
      <c r="M1055" s="86">
        <v>0</v>
      </c>
      <c r="N1055" s="86">
        <v>0</v>
      </c>
      <c r="P1055" s="99"/>
    </row>
    <row r="1056" spans="1:16" x14ac:dyDescent="0.2">
      <c r="A1056" s="87" t="s">
        <v>2313</v>
      </c>
      <c r="B1056" s="86">
        <v>-121346601.34999999</v>
      </c>
      <c r="C1056" s="86">
        <v>1946408.11</v>
      </c>
      <c r="D1056" s="86">
        <v>0</v>
      </c>
      <c r="E1056" s="86">
        <v>0</v>
      </c>
      <c r="F1056" s="86">
        <v>0</v>
      </c>
      <c r="G1056" s="86">
        <v>0</v>
      </c>
      <c r="H1056" s="86">
        <v>0</v>
      </c>
      <c r="I1056" s="86">
        <v>0</v>
      </c>
      <c r="J1056" s="86">
        <v>0</v>
      </c>
      <c r="K1056" s="86">
        <v>0</v>
      </c>
      <c r="L1056" s="86">
        <v>0</v>
      </c>
      <c r="M1056" s="86">
        <v>0</v>
      </c>
      <c r="N1056" s="86">
        <v>0</v>
      </c>
      <c r="P1056" s="99"/>
    </row>
    <row r="1057" spans="1:16" x14ac:dyDescent="0.2">
      <c r="A1057" s="87" t="s">
        <v>2314</v>
      </c>
      <c r="B1057" s="86">
        <v>0</v>
      </c>
      <c r="C1057" s="86">
        <v>0</v>
      </c>
      <c r="D1057" s="86">
        <v>0</v>
      </c>
      <c r="E1057" s="86">
        <v>0</v>
      </c>
      <c r="F1057" s="86">
        <v>0</v>
      </c>
      <c r="G1057" s="86">
        <v>0</v>
      </c>
      <c r="H1057" s="86">
        <v>0</v>
      </c>
      <c r="I1057" s="86">
        <v>0</v>
      </c>
      <c r="J1057" s="86">
        <v>0</v>
      </c>
      <c r="K1057" s="86">
        <v>0</v>
      </c>
      <c r="L1057" s="86">
        <v>0</v>
      </c>
      <c r="M1057" s="86">
        <v>0</v>
      </c>
      <c r="N1057" s="86">
        <v>-516784</v>
      </c>
      <c r="P1057" s="99"/>
    </row>
    <row r="1058" spans="1:16" x14ac:dyDescent="0.2">
      <c r="A1058" s="87" t="s">
        <v>2315</v>
      </c>
      <c r="B1058" s="86">
        <v>99767006.969999999</v>
      </c>
      <c r="C1058" s="86">
        <v>-16489301.060000001</v>
      </c>
      <c r="D1058" s="86">
        <v>0</v>
      </c>
      <c r="E1058" s="86">
        <v>0</v>
      </c>
      <c r="F1058" s="86">
        <v>0</v>
      </c>
      <c r="G1058" s="86">
        <v>0</v>
      </c>
      <c r="H1058" s="86">
        <v>0</v>
      </c>
      <c r="I1058" s="86">
        <v>0</v>
      </c>
      <c r="J1058" s="86">
        <v>0</v>
      </c>
      <c r="K1058" s="86">
        <v>0</v>
      </c>
      <c r="L1058" s="86">
        <v>0</v>
      </c>
      <c r="M1058" s="86">
        <v>0</v>
      </c>
      <c r="N1058" s="86">
        <v>0</v>
      </c>
      <c r="P1058" s="99"/>
    </row>
    <row r="1059" spans="1:16" x14ac:dyDescent="0.2">
      <c r="A1059" s="87" t="s">
        <v>2316</v>
      </c>
      <c r="B1059" s="86">
        <v>-2295779.7599999998</v>
      </c>
      <c r="C1059" s="86">
        <v>-1667096.38</v>
      </c>
      <c r="D1059" s="86">
        <v>-1401376.16</v>
      </c>
      <c r="E1059" s="86">
        <v>-1587303.13</v>
      </c>
      <c r="F1059" s="86">
        <v>-1421009.35</v>
      </c>
      <c r="G1059" s="86">
        <v>-3492851.15</v>
      </c>
      <c r="H1059" s="86">
        <v>-5524975.0099999998</v>
      </c>
      <c r="I1059" s="86">
        <v>-8174862.54</v>
      </c>
      <c r="J1059" s="86">
        <v>-10975871.460000001</v>
      </c>
      <c r="K1059" s="86">
        <v>-15410898.85</v>
      </c>
      <c r="L1059" s="86">
        <v>-18132651.27</v>
      </c>
      <c r="M1059" s="86">
        <v>-24018912.18</v>
      </c>
      <c r="N1059" s="86">
        <v>-19197584.850000001</v>
      </c>
      <c r="P1059" s="99"/>
    </row>
    <row r="1060" spans="1:16" x14ac:dyDescent="0.2">
      <c r="A1060" s="87" t="s">
        <v>2317</v>
      </c>
      <c r="B1060" s="86">
        <v>-6562324</v>
      </c>
      <c r="C1060" s="86">
        <v>-6155195</v>
      </c>
      <c r="D1060" s="86">
        <v>-5487243</v>
      </c>
      <c r="E1060" s="86">
        <v>-4534464</v>
      </c>
      <c r="F1060" s="86">
        <v>-3627450</v>
      </c>
      <c r="G1060" s="86">
        <v>-3102091</v>
      </c>
      <c r="H1060" s="86">
        <v>-3040902</v>
      </c>
      <c r="I1060" s="86">
        <v>-2268009</v>
      </c>
      <c r="J1060" s="86">
        <v>-2116846</v>
      </c>
      <c r="K1060" s="86">
        <v>-2850825</v>
      </c>
      <c r="L1060" s="86">
        <v>-3500204</v>
      </c>
      <c r="M1060" s="86">
        <v>-2357500</v>
      </c>
      <c r="N1060" s="86">
        <v>-2212970</v>
      </c>
      <c r="P1060" s="99"/>
    </row>
    <row r="1061" spans="1:16" x14ac:dyDescent="0.2">
      <c r="A1061" s="87" t="s">
        <v>2318</v>
      </c>
      <c r="B1061" s="86">
        <v>-512229.66</v>
      </c>
      <c r="C1061" s="86">
        <v>-489339.14</v>
      </c>
      <c r="D1061" s="86">
        <v>-466448.62</v>
      </c>
      <c r="E1061" s="86">
        <v>-443558.1</v>
      </c>
      <c r="F1061" s="86">
        <v>-420667.58</v>
      </c>
      <c r="G1061" s="86">
        <v>-397777.06</v>
      </c>
      <c r="H1061" s="86">
        <v>-2168808.0099999998</v>
      </c>
      <c r="I1061" s="86">
        <v>-2114164.2200000002</v>
      </c>
      <c r="J1061" s="86">
        <v>-2084235.13</v>
      </c>
      <c r="K1061" s="86">
        <v>-2054306.04</v>
      </c>
      <c r="L1061" s="86">
        <v>-2024376.95</v>
      </c>
      <c r="M1061" s="86">
        <v>-1994447.86</v>
      </c>
      <c r="N1061" s="86">
        <v>-1964518.77</v>
      </c>
      <c r="P1061" s="99"/>
    </row>
    <row r="1062" spans="1:16" x14ac:dyDescent="0.2">
      <c r="A1062" s="87" t="s">
        <v>2319</v>
      </c>
      <c r="B1062" s="86">
        <v>-6867865.2400000002</v>
      </c>
      <c r="C1062" s="86">
        <v>0</v>
      </c>
      <c r="D1062" s="86">
        <v>0</v>
      </c>
      <c r="E1062" s="86">
        <v>0</v>
      </c>
      <c r="F1062" s="86">
        <v>0</v>
      </c>
      <c r="G1062" s="86">
        <v>0</v>
      </c>
      <c r="H1062" s="86">
        <v>0</v>
      </c>
      <c r="I1062" s="86">
        <v>0</v>
      </c>
      <c r="J1062" s="86">
        <v>0</v>
      </c>
      <c r="K1062" s="86">
        <v>3667208.17</v>
      </c>
      <c r="L1062" s="86">
        <v>-4366246.0599999996</v>
      </c>
      <c r="M1062" s="86">
        <v>587495.91</v>
      </c>
      <c r="N1062" s="86">
        <v>968379.82</v>
      </c>
      <c r="P1062" s="99"/>
    </row>
    <row r="1063" spans="1:16" x14ac:dyDescent="0.2">
      <c r="A1063" s="87" t="s">
        <v>2320</v>
      </c>
      <c r="B1063" s="86">
        <v>797820.75</v>
      </c>
      <c r="C1063" s="86">
        <v>-6108674.8700000001</v>
      </c>
      <c r="D1063" s="86">
        <v>0</v>
      </c>
      <c r="E1063" s="86">
        <v>0</v>
      </c>
      <c r="F1063" s="86">
        <v>0</v>
      </c>
      <c r="G1063" s="86">
        <v>0</v>
      </c>
      <c r="H1063" s="86">
        <v>0</v>
      </c>
      <c r="I1063" s="86">
        <v>0</v>
      </c>
      <c r="J1063" s="86">
        <v>0</v>
      </c>
      <c r="K1063" s="86">
        <v>-6417397.5099999998</v>
      </c>
      <c r="L1063" s="86">
        <v>-6455987.8399999999</v>
      </c>
      <c r="M1063" s="86">
        <v>-6494578.1699999999</v>
      </c>
      <c r="N1063" s="86">
        <v>-6533168.5</v>
      </c>
      <c r="P1063" s="99"/>
    </row>
    <row r="1064" spans="1:16" x14ac:dyDescent="0.2">
      <c r="A1064" s="87" t="s">
        <v>2321</v>
      </c>
      <c r="B1064" s="86">
        <v>0</v>
      </c>
      <c r="C1064" s="86">
        <v>0</v>
      </c>
      <c r="D1064" s="86">
        <v>0</v>
      </c>
      <c r="E1064" s="86">
        <v>0</v>
      </c>
      <c r="F1064" s="86">
        <v>0</v>
      </c>
      <c r="G1064" s="86">
        <v>0</v>
      </c>
      <c r="H1064" s="86">
        <v>0</v>
      </c>
      <c r="I1064" s="86">
        <v>0</v>
      </c>
      <c r="J1064" s="86">
        <v>0</v>
      </c>
      <c r="K1064" s="86">
        <v>0</v>
      </c>
      <c r="L1064" s="86">
        <v>0</v>
      </c>
      <c r="M1064" s="86">
        <v>0</v>
      </c>
      <c r="N1064" s="86">
        <v>0</v>
      </c>
      <c r="P1064" s="99"/>
    </row>
    <row r="1065" spans="1:16" x14ac:dyDescent="0.2">
      <c r="A1065" s="87" t="s">
        <v>2322</v>
      </c>
      <c r="B1065" s="86">
        <v>0</v>
      </c>
      <c r="C1065" s="86">
        <v>0</v>
      </c>
      <c r="D1065" s="86">
        <v>0</v>
      </c>
      <c r="E1065" s="86">
        <v>0</v>
      </c>
      <c r="F1065" s="86">
        <v>0</v>
      </c>
      <c r="G1065" s="86">
        <v>0</v>
      </c>
      <c r="H1065" s="86">
        <v>0</v>
      </c>
      <c r="I1065" s="86">
        <v>0</v>
      </c>
      <c r="J1065" s="86">
        <v>0</v>
      </c>
      <c r="K1065" s="86">
        <v>0</v>
      </c>
      <c r="L1065" s="86">
        <v>0</v>
      </c>
      <c r="M1065" s="86">
        <v>0</v>
      </c>
      <c r="N1065" s="86">
        <v>0</v>
      </c>
      <c r="P1065" s="99"/>
    </row>
    <row r="1066" spans="1:16" x14ac:dyDescent="0.2">
      <c r="A1066" s="87" t="s">
        <v>2323</v>
      </c>
      <c r="B1066" s="86">
        <v>463119.8</v>
      </c>
      <c r="C1066" s="86">
        <v>463119.8</v>
      </c>
      <c r="D1066" s="86">
        <v>0</v>
      </c>
      <c r="E1066" s="86">
        <v>0</v>
      </c>
      <c r="F1066" s="86">
        <v>0</v>
      </c>
      <c r="G1066" s="86">
        <v>0</v>
      </c>
      <c r="H1066" s="86">
        <v>0</v>
      </c>
      <c r="I1066" s="86">
        <v>0</v>
      </c>
      <c r="J1066" s="86">
        <v>0</v>
      </c>
      <c r="K1066" s="86">
        <v>0</v>
      </c>
      <c r="L1066" s="86">
        <v>0</v>
      </c>
      <c r="M1066" s="86">
        <v>0</v>
      </c>
      <c r="N1066" s="86">
        <v>0</v>
      </c>
      <c r="P1066" s="99"/>
    </row>
    <row r="1067" spans="1:16" x14ac:dyDescent="0.2">
      <c r="A1067" s="87" t="s">
        <v>2324</v>
      </c>
      <c r="B1067" s="86">
        <v>62124</v>
      </c>
      <c r="C1067" s="86">
        <v>62124</v>
      </c>
      <c r="D1067" s="86">
        <v>0</v>
      </c>
      <c r="E1067" s="86">
        <v>0</v>
      </c>
      <c r="F1067" s="86">
        <v>0</v>
      </c>
      <c r="G1067" s="86">
        <v>0</v>
      </c>
      <c r="H1067" s="86">
        <v>0</v>
      </c>
      <c r="I1067" s="86">
        <v>0</v>
      </c>
      <c r="J1067" s="86">
        <v>0</v>
      </c>
      <c r="K1067" s="86">
        <v>0</v>
      </c>
      <c r="L1067" s="86">
        <v>0</v>
      </c>
      <c r="M1067" s="86">
        <v>0</v>
      </c>
      <c r="N1067" s="86">
        <v>0</v>
      </c>
      <c r="P1067" s="99"/>
    </row>
    <row r="1068" spans="1:16" x14ac:dyDescent="0.2">
      <c r="A1068" s="87" t="s">
        <v>2325</v>
      </c>
      <c r="B1068" s="86">
        <v>0</v>
      </c>
      <c r="C1068" s="86">
        <v>0</v>
      </c>
      <c r="D1068" s="86">
        <v>0</v>
      </c>
      <c r="E1068" s="86">
        <v>0</v>
      </c>
      <c r="F1068" s="86">
        <v>0</v>
      </c>
      <c r="G1068" s="86">
        <v>0</v>
      </c>
      <c r="H1068" s="86">
        <v>0</v>
      </c>
      <c r="I1068" s="86">
        <v>0</v>
      </c>
      <c r="J1068" s="86">
        <v>0</v>
      </c>
      <c r="K1068" s="86">
        <v>0</v>
      </c>
      <c r="L1068" s="86">
        <v>0</v>
      </c>
      <c r="M1068" s="86">
        <v>0</v>
      </c>
      <c r="N1068" s="86">
        <v>0</v>
      </c>
      <c r="P1068" s="99"/>
    </row>
    <row r="1069" spans="1:16" x14ac:dyDescent="0.2">
      <c r="A1069" s="87" t="s">
        <v>2326</v>
      </c>
      <c r="B1069" s="86">
        <v>0</v>
      </c>
      <c r="C1069" s="86">
        <v>0</v>
      </c>
      <c r="D1069" s="86">
        <v>0</v>
      </c>
      <c r="E1069" s="86">
        <v>0</v>
      </c>
      <c r="F1069" s="86">
        <v>0</v>
      </c>
      <c r="G1069" s="86">
        <v>0</v>
      </c>
      <c r="H1069" s="86">
        <v>0</v>
      </c>
      <c r="I1069" s="86">
        <v>0</v>
      </c>
      <c r="J1069" s="86">
        <v>0</v>
      </c>
      <c r="K1069" s="86">
        <v>0</v>
      </c>
      <c r="L1069" s="86">
        <v>0</v>
      </c>
      <c r="M1069" s="86">
        <v>0</v>
      </c>
      <c r="N1069" s="86">
        <v>0</v>
      </c>
      <c r="P1069" s="99"/>
    </row>
    <row r="1070" spans="1:16" x14ac:dyDescent="0.2">
      <c r="A1070" s="87" t="s">
        <v>2327</v>
      </c>
      <c r="B1070" s="86">
        <v>0</v>
      </c>
      <c r="C1070" s="86">
        <v>0</v>
      </c>
      <c r="D1070" s="86">
        <v>0</v>
      </c>
      <c r="E1070" s="86">
        <v>0</v>
      </c>
      <c r="F1070" s="86">
        <v>0</v>
      </c>
      <c r="G1070" s="86">
        <v>0</v>
      </c>
      <c r="H1070" s="86">
        <v>0</v>
      </c>
      <c r="I1070" s="86">
        <v>0</v>
      </c>
      <c r="J1070" s="86">
        <v>0</v>
      </c>
      <c r="K1070" s="86">
        <v>0</v>
      </c>
      <c r="L1070" s="86">
        <v>0</v>
      </c>
      <c r="M1070" s="86">
        <v>0</v>
      </c>
      <c r="N1070" s="86">
        <v>0</v>
      </c>
      <c r="P1070" s="99"/>
    </row>
    <row r="1071" spans="1:16" x14ac:dyDescent="0.2">
      <c r="A1071" s="87" t="s">
        <v>2328</v>
      </c>
      <c r="B1071" s="86">
        <v>0</v>
      </c>
      <c r="C1071" s="86">
        <v>0</v>
      </c>
      <c r="D1071" s="86">
        <v>0</v>
      </c>
      <c r="E1071" s="86">
        <v>0</v>
      </c>
      <c r="F1071" s="86">
        <v>0</v>
      </c>
      <c r="G1071" s="86">
        <v>0</v>
      </c>
      <c r="H1071" s="86">
        <v>-10444357.130000001</v>
      </c>
      <c r="I1071" s="86">
        <v>-10444357.130000001</v>
      </c>
      <c r="J1071" s="86">
        <v>-10444357.130000001</v>
      </c>
      <c r="K1071" s="86">
        <v>0</v>
      </c>
      <c r="L1071" s="86">
        <v>0</v>
      </c>
      <c r="M1071" s="86">
        <v>0</v>
      </c>
      <c r="N1071" s="86">
        <v>0</v>
      </c>
      <c r="P1071" s="99"/>
    </row>
    <row r="1072" spans="1:16" x14ac:dyDescent="0.2">
      <c r="A1072" s="87" t="s">
        <v>2329</v>
      </c>
      <c r="B1072" s="86">
        <v>-88951509.040000007</v>
      </c>
      <c r="C1072" s="86">
        <v>-88955264.25</v>
      </c>
      <c r="D1072" s="86">
        <v>-88182314.510000005</v>
      </c>
      <c r="E1072" s="86">
        <v>-90284464.760000005</v>
      </c>
      <c r="F1072" s="86">
        <v>-90300950.260000005</v>
      </c>
      <c r="G1072" s="86">
        <v>-95642179.079999998</v>
      </c>
      <c r="H1072" s="86">
        <v>-98588986.549999997</v>
      </c>
      <c r="I1072" s="86">
        <v>-98594775.579999998</v>
      </c>
      <c r="J1072" s="86">
        <v>-101995393.59</v>
      </c>
      <c r="K1072" s="86">
        <v>-97643857.909999996</v>
      </c>
      <c r="L1072" s="86">
        <v>-97669123.799999997</v>
      </c>
      <c r="M1072" s="86">
        <v>-102539500.84</v>
      </c>
      <c r="N1072" s="86">
        <v>-104242522.81999999</v>
      </c>
      <c r="P1072" s="99"/>
    </row>
    <row r="1073" spans="1:16" x14ac:dyDescent="0.2">
      <c r="A1073" s="87" t="s">
        <v>2330</v>
      </c>
      <c r="B1073" s="86">
        <v>0</v>
      </c>
      <c r="C1073" s="86">
        <v>0</v>
      </c>
      <c r="D1073" s="86">
        <v>0</v>
      </c>
      <c r="E1073" s="86">
        <v>-3355272.5</v>
      </c>
      <c r="F1073" s="86">
        <v>-3355272.5</v>
      </c>
      <c r="G1073" s="86">
        <v>-3355272.5</v>
      </c>
      <c r="H1073" s="86">
        <v>0</v>
      </c>
      <c r="I1073" s="86">
        <v>0</v>
      </c>
      <c r="J1073" s="86">
        <v>0</v>
      </c>
      <c r="K1073" s="86">
        <v>0</v>
      </c>
      <c r="L1073" s="86">
        <v>0</v>
      </c>
      <c r="M1073" s="86">
        <v>0</v>
      </c>
      <c r="N1073" s="86">
        <v>0</v>
      </c>
      <c r="P1073" s="99"/>
    </row>
    <row r="1074" spans="1:16" x14ac:dyDescent="0.2">
      <c r="A1074" s="87" t="s">
        <v>2331</v>
      </c>
      <c r="B1074" s="86">
        <v>0</v>
      </c>
      <c r="C1074" s="86">
        <v>0</v>
      </c>
      <c r="D1074" s="86">
        <v>0</v>
      </c>
      <c r="E1074" s="86">
        <v>0</v>
      </c>
      <c r="F1074" s="86">
        <v>0</v>
      </c>
      <c r="G1074" s="86">
        <v>0</v>
      </c>
      <c r="H1074" s="86">
        <v>0</v>
      </c>
      <c r="I1074" s="86">
        <v>0</v>
      </c>
      <c r="J1074" s="86">
        <v>0</v>
      </c>
      <c r="K1074" s="86">
        <v>0</v>
      </c>
      <c r="L1074" s="86">
        <v>0</v>
      </c>
      <c r="M1074" s="86">
        <v>0</v>
      </c>
      <c r="N1074" s="86">
        <v>0</v>
      </c>
      <c r="P1074" s="99"/>
    </row>
    <row r="1075" spans="1:16" x14ac:dyDescent="0.2">
      <c r="A1075" s="87" t="s">
        <v>2332</v>
      </c>
      <c r="B1075" s="86">
        <v>0</v>
      </c>
      <c r="C1075" s="86">
        <v>0</v>
      </c>
      <c r="D1075" s="86">
        <v>0</v>
      </c>
      <c r="E1075" s="86">
        <v>0</v>
      </c>
      <c r="F1075" s="86">
        <v>0</v>
      </c>
      <c r="G1075" s="86">
        <v>0</v>
      </c>
      <c r="H1075" s="86">
        <v>0</v>
      </c>
      <c r="I1075" s="86">
        <v>0</v>
      </c>
      <c r="J1075" s="86">
        <v>0</v>
      </c>
      <c r="K1075" s="86">
        <v>0</v>
      </c>
      <c r="L1075" s="86">
        <v>0</v>
      </c>
      <c r="M1075" s="86">
        <v>0</v>
      </c>
      <c r="N1075" s="86">
        <v>0</v>
      </c>
      <c r="P1075" s="99"/>
    </row>
    <row r="1076" spans="1:16" x14ac:dyDescent="0.2">
      <c r="A1076" s="87" t="s">
        <v>2333</v>
      </c>
      <c r="B1076" s="86">
        <v>-5838851.1299999999</v>
      </c>
      <c r="C1076" s="86">
        <v>-5838851.1299999999</v>
      </c>
      <c r="D1076" s="86">
        <v>-5838851.1299999999</v>
      </c>
      <c r="E1076" s="86">
        <v>-5871627.79</v>
      </c>
      <c r="F1076" s="86">
        <v>-5871627.79</v>
      </c>
      <c r="G1076" s="86">
        <v>-5871627.79</v>
      </c>
      <c r="H1076" s="86">
        <v>-5904404.4500000002</v>
      </c>
      <c r="I1076" s="86">
        <v>-5904404.4500000002</v>
      </c>
      <c r="J1076" s="86">
        <v>-5904404.4500000002</v>
      </c>
      <c r="K1076" s="86">
        <v>-5937181.1100000003</v>
      </c>
      <c r="L1076" s="86">
        <v>-5937181.1100000003</v>
      </c>
      <c r="M1076" s="86">
        <v>-5937181.1100000003</v>
      </c>
      <c r="N1076" s="86">
        <v>-5969957.7699999996</v>
      </c>
      <c r="P1076" s="99"/>
    </row>
    <row r="1077" spans="1:16" x14ac:dyDescent="0.2">
      <c r="A1077" s="88" t="s">
        <v>2334</v>
      </c>
      <c r="B1077" s="89">
        <v>-1194101750.76</v>
      </c>
      <c r="C1077" s="89">
        <v>-1190215398.6900001</v>
      </c>
      <c r="D1077" s="89">
        <v>-1163419030.3599999</v>
      </c>
      <c r="E1077" s="89">
        <v>-1183995958.3999901</v>
      </c>
      <c r="F1077" s="89">
        <v>-1182899081.02</v>
      </c>
      <c r="G1077" s="89">
        <v>-1189804246.54</v>
      </c>
      <c r="H1077" s="89">
        <v>-1198454364.77</v>
      </c>
      <c r="I1077" s="89">
        <v>-1200386486.95999</v>
      </c>
      <c r="J1077" s="89">
        <v>-1206417991.21999</v>
      </c>
      <c r="K1077" s="89">
        <v>-1193475037.1299901</v>
      </c>
      <c r="L1077" s="89">
        <v>-1205352558.3299999</v>
      </c>
      <c r="M1077" s="89">
        <v>-1202807373.3</v>
      </c>
      <c r="N1077" s="89">
        <v>-1215750420.03</v>
      </c>
      <c r="O1077" s="98">
        <f t="shared" ref="O1077" si="88">AVERAGE(B1077:N1077)</f>
        <v>-1194390745.9623046</v>
      </c>
      <c r="P1077" s="99" t="str">
        <f>MID($A1077,11,3)</f>
        <v>254</v>
      </c>
    </row>
    <row r="1078" spans="1:16" x14ac:dyDescent="0.2">
      <c r="A1078" s="87" t="s">
        <v>2335</v>
      </c>
      <c r="P1078" s="99"/>
    </row>
    <row r="1079" spans="1:16" x14ac:dyDescent="0.2">
      <c r="A1079" s="85" t="s">
        <v>2336</v>
      </c>
      <c r="P1079" s="99"/>
    </row>
    <row r="1080" spans="1:16" x14ac:dyDescent="0.2">
      <c r="A1080" s="87" t="s">
        <v>2337</v>
      </c>
      <c r="B1080" s="86">
        <v>-145829016.52000001</v>
      </c>
      <c r="C1080" s="86">
        <v>-145829016.52000001</v>
      </c>
      <c r="D1080" s="86">
        <v>-145829016.52000001</v>
      </c>
      <c r="E1080" s="86">
        <v>-207929016.52000001</v>
      </c>
      <c r="F1080" s="86">
        <v>-207929016.52000001</v>
      </c>
      <c r="G1080" s="86">
        <v>-207929016.52000001</v>
      </c>
      <c r="H1080" s="86">
        <v>-207929016.52000001</v>
      </c>
      <c r="I1080" s="86">
        <v>-207929016.52000001</v>
      </c>
      <c r="J1080" s="86">
        <v>-207929016.52000001</v>
      </c>
      <c r="K1080" s="86">
        <v>-208414504.52000001</v>
      </c>
      <c r="L1080" s="86">
        <v>-208414504.52000001</v>
      </c>
      <c r="M1080" s="86">
        <v>-208414504.52000001</v>
      </c>
      <c r="N1080" s="86">
        <v>-235766504.52000001</v>
      </c>
      <c r="P1080" s="99"/>
    </row>
    <row r="1081" spans="1:16" x14ac:dyDescent="0.2">
      <c r="A1081" s="88" t="s">
        <v>2338</v>
      </c>
      <c r="B1081" s="89">
        <v>-145829016.52000001</v>
      </c>
      <c r="C1081" s="89">
        <v>-145829016.52000001</v>
      </c>
      <c r="D1081" s="89">
        <v>-145829016.52000001</v>
      </c>
      <c r="E1081" s="89">
        <v>-207929016.52000001</v>
      </c>
      <c r="F1081" s="89">
        <v>-207929016.52000001</v>
      </c>
      <c r="G1081" s="89">
        <v>-207929016.52000001</v>
      </c>
      <c r="H1081" s="89">
        <v>-207929016.52000001</v>
      </c>
      <c r="I1081" s="89">
        <v>-207929016.52000001</v>
      </c>
      <c r="J1081" s="89">
        <v>-207929016.52000001</v>
      </c>
      <c r="K1081" s="89">
        <v>-208414504.52000001</v>
      </c>
      <c r="L1081" s="89">
        <v>-208414504.52000001</v>
      </c>
      <c r="M1081" s="89">
        <v>-208414504.52000001</v>
      </c>
      <c r="N1081" s="89">
        <v>-235766504.52000001</v>
      </c>
      <c r="O1081" s="98">
        <f t="shared" ref="O1081" si="89">AVERAGE(B1081:N1081)</f>
        <v>-195851628.21230772</v>
      </c>
      <c r="P1081" s="99" t="str">
        <f>MID($A1081,11,3)</f>
        <v>255</v>
      </c>
    </row>
    <row r="1082" spans="1:16" x14ac:dyDescent="0.2">
      <c r="A1082" s="87" t="s">
        <v>2339</v>
      </c>
      <c r="P1082" s="99"/>
    </row>
    <row r="1083" spans="1:16" x14ac:dyDescent="0.2">
      <c r="A1083" s="85" t="s">
        <v>2340</v>
      </c>
      <c r="P1083" s="99"/>
    </row>
    <row r="1084" spans="1:16" x14ac:dyDescent="0.2">
      <c r="A1084" s="87" t="s">
        <v>2341</v>
      </c>
      <c r="B1084" s="86">
        <v>-0.55000000000000004</v>
      </c>
      <c r="C1084" s="86">
        <v>-0.55000000000000004</v>
      </c>
      <c r="D1084" s="86">
        <v>-0.55000000000000004</v>
      </c>
      <c r="E1084" s="86">
        <v>-0.55000000000000004</v>
      </c>
      <c r="F1084" s="86">
        <v>-0.55000000000000004</v>
      </c>
      <c r="G1084" s="86">
        <v>-0.55000000000000004</v>
      </c>
      <c r="H1084" s="86">
        <v>-0.55000000000000004</v>
      </c>
      <c r="I1084" s="86">
        <v>-0.55000000000000004</v>
      </c>
      <c r="J1084" s="86">
        <v>-0.55000000000000004</v>
      </c>
      <c r="K1084" s="86">
        <v>-0.55000000000000004</v>
      </c>
      <c r="L1084" s="86">
        <v>-0.55000000000000004</v>
      </c>
      <c r="M1084" s="86">
        <v>-0.55000000000000004</v>
      </c>
      <c r="N1084" s="86">
        <v>-0.55000000000000004</v>
      </c>
      <c r="P1084" s="99"/>
    </row>
    <row r="1085" spans="1:16" x14ac:dyDescent="0.2">
      <c r="A1085" s="87" t="s">
        <v>2342</v>
      </c>
      <c r="B1085" s="86">
        <v>-0.17</v>
      </c>
      <c r="C1085" s="86">
        <v>-0.17</v>
      </c>
      <c r="D1085" s="86">
        <v>-0.17</v>
      </c>
      <c r="E1085" s="86">
        <v>-0.17</v>
      </c>
      <c r="F1085" s="86">
        <v>-0.17</v>
      </c>
      <c r="G1085" s="86">
        <v>-0.17</v>
      </c>
      <c r="H1085" s="86">
        <v>-0.17</v>
      </c>
      <c r="I1085" s="86">
        <v>-0.17</v>
      </c>
      <c r="J1085" s="86">
        <v>-0.17</v>
      </c>
      <c r="K1085" s="86">
        <v>-0.17</v>
      </c>
      <c r="L1085" s="86">
        <v>-0.17</v>
      </c>
      <c r="M1085" s="86">
        <v>-0.17</v>
      </c>
      <c r="N1085" s="86">
        <v>-0.17</v>
      </c>
      <c r="P1085" s="99"/>
    </row>
    <row r="1086" spans="1:16" x14ac:dyDescent="0.2">
      <c r="A1086" s="87" t="s">
        <v>2343</v>
      </c>
      <c r="B1086" s="86">
        <v>0</v>
      </c>
      <c r="C1086" s="86">
        <v>0</v>
      </c>
      <c r="D1086" s="86">
        <v>0</v>
      </c>
      <c r="E1086" s="86">
        <v>0</v>
      </c>
      <c r="F1086" s="86">
        <v>0</v>
      </c>
      <c r="G1086" s="86">
        <v>0</v>
      </c>
      <c r="H1086" s="86">
        <v>0</v>
      </c>
      <c r="I1086" s="86">
        <v>0</v>
      </c>
      <c r="J1086" s="86">
        <v>0</v>
      </c>
      <c r="K1086" s="86">
        <v>0</v>
      </c>
      <c r="L1086" s="86">
        <v>0</v>
      </c>
      <c r="M1086" s="86">
        <v>0</v>
      </c>
      <c r="N1086" s="86">
        <v>0</v>
      </c>
      <c r="P1086" s="99"/>
    </row>
    <row r="1087" spans="1:16" x14ac:dyDescent="0.2">
      <c r="A1087" s="87" t="s">
        <v>2344</v>
      </c>
      <c r="B1087" s="86">
        <v>0</v>
      </c>
      <c r="C1087" s="86">
        <v>0</v>
      </c>
      <c r="D1087" s="86">
        <v>0</v>
      </c>
      <c r="E1087" s="86">
        <v>0</v>
      </c>
      <c r="F1087" s="86">
        <v>0</v>
      </c>
      <c r="G1087" s="86">
        <v>0</v>
      </c>
      <c r="H1087" s="86">
        <v>0</v>
      </c>
      <c r="I1087" s="86">
        <v>0</v>
      </c>
      <c r="J1087" s="86">
        <v>0</v>
      </c>
      <c r="K1087" s="86">
        <v>0</v>
      </c>
      <c r="L1087" s="86">
        <v>0</v>
      </c>
      <c r="M1087" s="86">
        <v>0</v>
      </c>
      <c r="N1087" s="86">
        <v>0</v>
      </c>
      <c r="P1087" s="99"/>
    </row>
    <row r="1088" spans="1:16" x14ac:dyDescent="0.2">
      <c r="A1088" s="88" t="s">
        <v>2345</v>
      </c>
      <c r="B1088" s="89">
        <v>-0.72</v>
      </c>
      <c r="C1088" s="89">
        <v>-0.72</v>
      </c>
      <c r="D1088" s="89">
        <v>-0.72</v>
      </c>
      <c r="E1088" s="89">
        <v>-0.72</v>
      </c>
      <c r="F1088" s="89">
        <v>-0.72</v>
      </c>
      <c r="G1088" s="89">
        <v>-0.72</v>
      </c>
      <c r="H1088" s="89">
        <v>-0.72</v>
      </c>
      <c r="I1088" s="89">
        <v>-0.72</v>
      </c>
      <c r="J1088" s="89">
        <v>-0.72</v>
      </c>
      <c r="K1088" s="89">
        <v>-0.72</v>
      </c>
      <c r="L1088" s="89">
        <v>-0.72</v>
      </c>
      <c r="M1088" s="89">
        <v>-0.72</v>
      </c>
      <c r="N1088" s="89">
        <v>-0.72</v>
      </c>
      <c r="O1088" s="97">
        <f t="shared" ref="O1088" si="90">AVERAGE(B1088:N1088)</f>
        <v>-0.72</v>
      </c>
      <c r="P1088" s="99" t="str">
        <f>MID($A1088,11,3)</f>
        <v>281</v>
      </c>
    </row>
    <row r="1089" spans="1:16" x14ac:dyDescent="0.2">
      <c r="A1089" s="87" t="s">
        <v>2346</v>
      </c>
      <c r="P1089" s="99"/>
    </row>
    <row r="1090" spans="1:16" x14ac:dyDescent="0.2">
      <c r="A1090" s="85" t="s">
        <v>2347</v>
      </c>
      <c r="P1090" s="99"/>
    </row>
    <row r="1091" spans="1:16" x14ac:dyDescent="0.2">
      <c r="A1091" s="87" t="s">
        <v>2348</v>
      </c>
      <c r="B1091" s="86">
        <v>0</v>
      </c>
      <c r="C1091" s="86">
        <v>0</v>
      </c>
      <c r="D1091" s="86">
        <v>0</v>
      </c>
      <c r="E1091" s="86">
        <v>0</v>
      </c>
      <c r="F1091" s="86">
        <v>0</v>
      </c>
      <c r="G1091" s="86">
        <v>0</v>
      </c>
      <c r="H1091" s="86">
        <v>0</v>
      </c>
      <c r="I1091" s="86">
        <v>0</v>
      </c>
      <c r="J1091" s="86">
        <v>0</v>
      </c>
      <c r="K1091" s="86">
        <v>0</v>
      </c>
      <c r="L1091" s="86">
        <v>0</v>
      </c>
      <c r="M1091" s="86">
        <v>0</v>
      </c>
      <c r="N1091" s="86">
        <v>0</v>
      </c>
      <c r="P1091" s="99"/>
    </row>
    <row r="1092" spans="1:16" x14ac:dyDescent="0.2">
      <c r="A1092" s="87" t="s">
        <v>2349</v>
      </c>
      <c r="B1092" s="86">
        <v>0</v>
      </c>
      <c r="C1092" s="86">
        <v>0</v>
      </c>
      <c r="D1092" s="86">
        <v>0</v>
      </c>
      <c r="E1092" s="86">
        <v>0</v>
      </c>
      <c r="F1092" s="86">
        <v>0</v>
      </c>
      <c r="G1092" s="86">
        <v>0</v>
      </c>
      <c r="H1092" s="86">
        <v>0</v>
      </c>
      <c r="I1092" s="86">
        <v>0</v>
      </c>
      <c r="J1092" s="86">
        <v>0</v>
      </c>
      <c r="K1092" s="86">
        <v>0</v>
      </c>
      <c r="L1092" s="86">
        <v>0</v>
      </c>
      <c r="M1092" s="86">
        <v>0</v>
      </c>
      <c r="N1092" s="86">
        <v>0</v>
      </c>
      <c r="P1092" s="99"/>
    </row>
    <row r="1093" spans="1:16" x14ac:dyDescent="0.2">
      <c r="A1093" s="87" t="s">
        <v>2350</v>
      </c>
      <c r="B1093" s="86">
        <v>-1822187887.21</v>
      </c>
      <c r="C1093" s="86">
        <v>-1822187887.21</v>
      </c>
      <c r="D1093" s="86">
        <v>-1822187887.21</v>
      </c>
      <c r="E1093" s="86">
        <v>-1875181124.1500001</v>
      </c>
      <c r="F1093" s="86">
        <v>-1875181124.1500001</v>
      </c>
      <c r="G1093" s="86">
        <v>-1875181124.1500001</v>
      </c>
      <c r="H1093" s="86">
        <v>-1921060619.4099901</v>
      </c>
      <c r="I1093" s="86">
        <v>-1921060619.4099901</v>
      </c>
      <c r="J1093" s="86">
        <v>-1921060619.4099901</v>
      </c>
      <c r="K1093" s="86">
        <v>-1974082674.8899901</v>
      </c>
      <c r="L1093" s="86">
        <v>-1974082674.8899901</v>
      </c>
      <c r="M1093" s="86">
        <v>-2016557621.46</v>
      </c>
      <c r="N1093" s="86">
        <v>-1997773384.3999901</v>
      </c>
      <c r="P1093" s="99"/>
    </row>
    <row r="1094" spans="1:16" x14ac:dyDescent="0.2">
      <c r="A1094" s="87" t="s">
        <v>2351</v>
      </c>
      <c r="B1094" s="86">
        <v>-453171242.75999999</v>
      </c>
      <c r="C1094" s="86">
        <v>-453171242.75999999</v>
      </c>
      <c r="D1094" s="86">
        <v>-453171242.75999999</v>
      </c>
      <c r="E1094" s="86">
        <v>-469859533.19999999</v>
      </c>
      <c r="F1094" s="86">
        <v>-469859533.19999999</v>
      </c>
      <c r="G1094" s="86">
        <v>-469859533.19999999</v>
      </c>
      <c r="H1094" s="86">
        <v>-486401763.60000002</v>
      </c>
      <c r="I1094" s="86">
        <v>-486401763.60000002</v>
      </c>
      <c r="J1094" s="86">
        <v>-486401763.60000002</v>
      </c>
      <c r="K1094" s="86">
        <v>-504909269.44999999</v>
      </c>
      <c r="L1094" s="86">
        <v>-504909269.44999999</v>
      </c>
      <c r="M1094" s="86">
        <v>-519911611.45999998</v>
      </c>
      <c r="N1094" s="86">
        <v>-515281069.68000001</v>
      </c>
      <c r="P1094" s="99"/>
    </row>
    <row r="1095" spans="1:16" x14ac:dyDescent="0.2">
      <c r="A1095" s="87" t="s">
        <v>2352</v>
      </c>
      <c r="B1095" s="86">
        <v>0</v>
      </c>
      <c r="C1095" s="86">
        <v>0</v>
      </c>
      <c r="D1095" s="86">
        <v>0</v>
      </c>
      <c r="E1095" s="86">
        <v>0</v>
      </c>
      <c r="F1095" s="86">
        <v>0</v>
      </c>
      <c r="G1095" s="86">
        <v>0</v>
      </c>
      <c r="H1095" s="86">
        <v>0</v>
      </c>
      <c r="I1095" s="86">
        <v>0</v>
      </c>
      <c r="J1095" s="86">
        <v>0</v>
      </c>
      <c r="K1095" s="86">
        <v>0</v>
      </c>
      <c r="L1095" s="86">
        <v>0</v>
      </c>
      <c r="M1095" s="86">
        <v>0</v>
      </c>
      <c r="N1095" s="86">
        <v>0</v>
      </c>
      <c r="P1095" s="99"/>
    </row>
    <row r="1096" spans="1:16" x14ac:dyDescent="0.2">
      <c r="A1096" s="87" t="s">
        <v>2353</v>
      </c>
      <c r="B1096" s="86">
        <v>0</v>
      </c>
      <c r="C1096" s="86">
        <v>0</v>
      </c>
      <c r="D1096" s="86">
        <v>0</v>
      </c>
      <c r="E1096" s="86">
        <v>0</v>
      </c>
      <c r="F1096" s="86">
        <v>0</v>
      </c>
      <c r="G1096" s="86">
        <v>0</v>
      </c>
      <c r="H1096" s="86">
        <v>0</v>
      </c>
      <c r="I1096" s="86">
        <v>0</v>
      </c>
      <c r="J1096" s="86">
        <v>0</v>
      </c>
      <c r="K1096" s="86">
        <v>0</v>
      </c>
      <c r="L1096" s="86">
        <v>0</v>
      </c>
      <c r="M1096" s="86">
        <v>0</v>
      </c>
      <c r="N1096" s="86">
        <v>0</v>
      </c>
      <c r="P1096" s="99"/>
    </row>
    <row r="1097" spans="1:16" x14ac:dyDescent="0.2">
      <c r="A1097" s="88" t="s">
        <v>2354</v>
      </c>
      <c r="B1097" s="89">
        <v>-2275359129.9699998</v>
      </c>
      <c r="C1097" s="89">
        <v>-2275359129.9699998</v>
      </c>
      <c r="D1097" s="89">
        <v>-2275359129.9699998</v>
      </c>
      <c r="E1097" s="89">
        <v>-2345040657.3499999</v>
      </c>
      <c r="F1097" s="89">
        <v>-2345040657.3499999</v>
      </c>
      <c r="G1097" s="89">
        <v>-2345040657.3499999</v>
      </c>
      <c r="H1097" s="89">
        <v>-2407462383.0100002</v>
      </c>
      <c r="I1097" s="89">
        <v>-2407462383.0100002</v>
      </c>
      <c r="J1097" s="89">
        <v>-2407462383.0100002</v>
      </c>
      <c r="K1097" s="89">
        <v>-2478991944.3400002</v>
      </c>
      <c r="L1097" s="89">
        <v>-2478991944.3400002</v>
      </c>
      <c r="M1097" s="89">
        <v>-2536469232.9200001</v>
      </c>
      <c r="N1097" s="89">
        <v>-2513054454.0799999</v>
      </c>
      <c r="O1097" s="98">
        <f t="shared" ref="O1097" si="91">AVERAGE(B1097:N1097)</f>
        <v>-2391622622.0515389</v>
      </c>
      <c r="P1097" s="99" t="s">
        <v>138</v>
      </c>
    </row>
    <row r="1098" spans="1:16" x14ac:dyDescent="0.2">
      <c r="A1098" s="87" t="s">
        <v>2355</v>
      </c>
      <c r="P1098" s="99"/>
    </row>
    <row r="1099" spans="1:16" x14ac:dyDescent="0.2">
      <c r="A1099" s="85" t="s">
        <v>2356</v>
      </c>
      <c r="P1099" s="99"/>
    </row>
    <row r="1100" spans="1:16" x14ac:dyDescent="0.2">
      <c r="A1100" s="87" t="s">
        <v>2357</v>
      </c>
      <c r="B1100" s="86">
        <v>0</v>
      </c>
      <c r="C1100" s="86">
        <v>0</v>
      </c>
      <c r="D1100" s="86">
        <v>0</v>
      </c>
      <c r="E1100" s="86">
        <v>0</v>
      </c>
      <c r="F1100" s="86">
        <v>0</v>
      </c>
      <c r="G1100" s="86">
        <v>0</v>
      </c>
      <c r="H1100" s="86">
        <v>0</v>
      </c>
      <c r="I1100" s="86">
        <v>0</v>
      </c>
      <c r="J1100" s="86">
        <v>0</v>
      </c>
      <c r="K1100" s="86">
        <v>0</v>
      </c>
      <c r="L1100" s="86">
        <v>0</v>
      </c>
      <c r="M1100" s="86">
        <v>0</v>
      </c>
      <c r="N1100" s="86">
        <v>0</v>
      </c>
      <c r="P1100" s="99"/>
    </row>
    <row r="1101" spans="1:16" x14ac:dyDescent="0.2">
      <c r="A1101" s="87" t="s">
        <v>2358</v>
      </c>
      <c r="B1101" s="86">
        <v>0</v>
      </c>
      <c r="C1101" s="86">
        <v>0</v>
      </c>
      <c r="D1101" s="86">
        <v>0</v>
      </c>
      <c r="E1101" s="86">
        <v>0</v>
      </c>
      <c r="F1101" s="86">
        <v>0</v>
      </c>
      <c r="G1101" s="86">
        <v>0</v>
      </c>
      <c r="H1101" s="86">
        <v>0</v>
      </c>
      <c r="I1101" s="86">
        <v>0</v>
      </c>
      <c r="J1101" s="86">
        <v>0</v>
      </c>
      <c r="K1101" s="86">
        <v>0</v>
      </c>
      <c r="L1101" s="86">
        <v>0</v>
      </c>
      <c r="M1101" s="86">
        <v>0</v>
      </c>
      <c r="N1101" s="86">
        <v>0</v>
      </c>
      <c r="P1101" s="99"/>
    </row>
    <row r="1102" spans="1:16" x14ac:dyDescent="0.2">
      <c r="A1102" s="87" t="s">
        <v>2359</v>
      </c>
      <c r="B1102" s="86">
        <v>0</v>
      </c>
      <c r="C1102" s="86">
        <v>0</v>
      </c>
      <c r="D1102" s="86">
        <v>0</v>
      </c>
      <c r="E1102" s="86">
        <v>0</v>
      </c>
      <c r="F1102" s="86">
        <v>0</v>
      </c>
      <c r="G1102" s="86">
        <v>0</v>
      </c>
      <c r="H1102" s="86">
        <v>0</v>
      </c>
      <c r="I1102" s="86">
        <v>0</v>
      </c>
      <c r="J1102" s="86">
        <v>0</v>
      </c>
      <c r="K1102" s="86">
        <v>0</v>
      </c>
      <c r="L1102" s="86">
        <v>0</v>
      </c>
      <c r="M1102" s="86">
        <v>0</v>
      </c>
      <c r="N1102" s="86">
        <v>0</v>
      </c>
      <c r="P1102" s="99"/>
    </row>
    <row r="1103" spans="1:16" x14ac:dyDescent="0.2">
      <c r="A1103" s="87" t="s">
        <v>2360</v>
      </c>
      <c r="B1103" s="86">
        <v>0</v>
      </c>
      <c r="C1103" s="86">
        <v>0</v>
      </c>
      <c r="D1103" s="86">
        <v>0</v>
      </c>
      <c r="E1103" s="86">
        <v>0</v>
      </c>
      <c r="F1103" s="86">
        <v>0</v>
      </c>
      <c r="G1103" s="86">
        <v>0</v>
      </c>
      <c r="H1103" s="86">
        <v>0</v>
      </c>
      <c r="I1103" s="86">
        <v>0</v>
      </c>
      <c r="J1103" s="86">
        <v>0</v>
      </c>
      <c r="K1103" s="86">
        <v>0</v>
      </c>
      <c r="L1103" s="86">
        <v>0</v>
      </c>
      <c r="M1103" s="86">
        <v>0</v>
      </c>
      <c r="N1103" s="86">
        <v>0</v>
      </c>
      <c r="P1103" s="99"/>
    </row>
    <row r="1104" spans="1:16" x14ac:dyDescent="0.2">
      <c r="A1104" s="87" t="s">
        <v>2361</v>
      </c>
      <c r="B1104" s="86">
        <v>-619830215.50999999</v>
      </c>
      <c r="C1104" s="86">
        <v>-625467634.26999998</v>
      </c>
      <c r="D1104" s="86">
        <v>-625467634.26999998</v>
      </c>
      <c r="E1104" s="86">
        <v>-624543830.92999995</v>
      </c>
      <c r="F1104" s="86">
        <v>-624543830.92999995</v>
      </c>
      <c r="G1104" s="86">
        <v>-624543830.92999995</v>
      </c>
      <c r="H1104" s="86">
        <v>-628700955.58000004</v>
      </c>
      <c r="I1104" s="86">
        <v>-628700955.58000004</v>
      </c>
      <c r="J1104" s="86">
        <v>-628700955.58000004</v>
      </c>
      <c r="K1104" s="86">
        <v>-630912054.07000005</v>
      </c>
      <c r="L1104" s="86">
        <v>-630912054.07000005</v>
      </c>
      <c r="M1104" s="86">
        <v>-648466281.91999996</v>
      </c>
      <c r="N1104" s="86">
        <v>-646044222.58000004</v>
      </c>
      <c r="P1104" s="99"/>
    </row>
    <row r="1105" spans="1:16" x14ac:dyDescent="0.2">
      <c r="A1105" s="87" t="s">
        <v>2362</v>
      </c>
      <c r="B1105" s="86">
        <v>-171788972.06</v>
      </c>
      <c r="C1105" s="86">
        <v>-173351370.81999999</v>
      </c>
      <c r="D1105" s="86">
        <v>-173351370.81999999</v>
      </c>
      <c r="E1105" s="86">
        <v>-173095339.38999999</v>
      </c>
      <c r="F1105" s="86">
        <v>-173095339.38999999</v>
      </c>
      <c r="G1105" s="86">
        <v>-173095339.38999999</v>
      </c>
      <c r="H1105" s="86">
        <v>-174247479.91</v>
      </c>
      <c r="I1105" s="86">
        <v>-174247479.91</v>
      </c>
      <c r="J1105" s="86">
        <v>-174247479.91</v>
      </c>
      <c r="K1105" s="86">
        <v>-174815330.05000001</v>
      </c>
      <c r="L1105" s="86">
        <v>-174815330.05000001</v>
      </c>
      <c r="M1105" s="86">
        <v>-179725398.69</v>
      </c>
      <c r="N1105" s="86">
        <v>-179076118.72</v>
      </c>
      <c r="P1105" s="99"/>
    </row>
    <row r="1106" spans="1:16" x14ac:dyDescent="0.2">
      <c r="A1106" s="87" t="s">
        <v>2363</v>
      </c>
      <c r="B1106" s="86">
        <v>0</v>
      </c>
      <c r="C1106" s="86">
        <v>0</v>
      </c>
      <c r="D1106" s="86">
        <v>0</v>
      </c>
      <c r="E1106" s="86">
        <v>0</v>
      </c>
      <c r="F1106" s="86">
        <v>0</v>
      </c>
      <c r="G1106" s="86">
        <v>0</v>
      </c>
      <c r="H1106" s="86">
        <v>0</v>
      </c>
      <c r="I1106" s="86">
        <v>0</v>
      </c>
      <c r="J1106" s="86">
        <v>0</v>
      </c>
      <c r="K1106" s="86">
        <v>0</v>
      </c>
      <c r="L1106" s="86">
        <v>0</v>
      </c>
      <c r="M1106" s="86">
        <v>0</v>
      </c>
      <c r="N1106" s="86">
        <v>0</v>
      </c>
      <c r="P1106" s="99"/>
    </row>
    <row r="1107" spans="1:16" x14ac:dyDescent="0.2">
      <c r="A1107" s="87" t="s">
        <v>2364</v>
      </c>
      <c r="B1107" s="86">
        <v>0</v>
      </c>
      <c r="C1107" s="86">
        <v>0</v>
      </c>
      <c r="D1107" s="86">
        <v>0</v>
      </c>
      <c r="E1107" s="86">
        <v>0</v>
      </c>
      <c r="F1107" s="86">
        <v>0</v>
      </c>
      <c r="G1107" s="86">
        <v>0</v>
      </c>
      <c r="H1107" s="86">
        <v>0</v>
      </c>
      <c r="I1107" s="86">
        <v>0</v>
      </c>
      <c r="J1107" s="86">
        <v>0</v>
      </c>
      <c r="K1107" s="86">
        <v>0</v>
      </c>
      <c r="L1107" s="86">
        <v>0</v>
      </c>
      <c r="M1107" s="86">
        <v>0</v>
      </c>
      <c r="N1107" s="86">
        <v>0</v>
      </c>
      <c r="P1107" s="99"/>
    </row>
    <row r="1108" spans="1:16" x14ac:dyDescent="0.2">
      <c r="A1108" s="88" t="s">
        <v>2365</v>
      </c>
      <c r="B1108" s="89">
        <v>-791619187.57000005</v>
      </c>
      <c r="C1108" s="89">
        <v>-798819005.09000003</v>
      </c>
      <c r="D1108" s="89">
        <v>-798819005.09000003</v>
      </c>
      <c r="E1108" s="89">
        <v>-797639170.31999898</v>
      </c>
      <c r="F1108" s="89">
        <v>-797639170.31999898</v>
      </c>
      <c r="G1108" s="89">
        <v>-797639170.31999898</v>
      </c>
      <c r="H1108" s="89">
        <v>-802948435.49000001</v>
      </c>
      <c r="I1108" s="89">
        <v>-802948435.49000001</v>
      </c>
      <c r="J1108" s="89">
        <v>-802948435.49000001</v>
      </c>
      <c r="K1108" s="89">
        <v>-805727384.12</v>
      </c>
      <c r="L1108" s="89">
        <v>-805727384.12</v>
      </c>
      <c r="M1108" s="89">
        <v>-828191680.60999894</v>
      </c>
      <c r="N1108" s="89">
        <v>-825120341.29999995</v>
      </c>
      <c r="O1108" s="98">
        <f t="shared" ref="O1108" si="92">AVERAGE(B1108:N1108)</f>
        <v>-804291292.7176919</v>
      </c>
      <c r="P1108" s="99" t="s">
        <v>138</v>
      </c>
    </row>
    <row r="1109" spans="1:16" x14ac:dyDescent="0.2">
      <c r="A1109" s="87" t="s">
        <v>2366</v>
      </c>
    </row>
    <row r="1110" spans="1:16" x14ac:dyDescent="0.2">
      <c r="A1110" s="87" t="s">
        <v>2367</v>
      </c>
      <c r="B1110" s="86">
        <v>0</v>
      </c>
      <c r="C1110" s="86">
        <v>0</v>
      </c>
      <c r="D1110" s="86">
        <v>0</v>
      </c>
      <c r="E1110" s="86">
        <v>0</v>
      </c>
      <c r="F1110" s="86">
        <v>0</v>
      </c>
      <c r="G1110" s="86">
        <v>0</v>
      </c>
      <c r="H1110" s="86">
        <v>0</v>
      </c>
      <c r="I1110" s="86">
        <v>0</v>
      </c>
      <c r="J1110" s="86">
        <v>0</v>
      </c>
      <c r="K1110" s="86">
        <v>0</v>
      </c>
      <c r="L1110" s="86">
        <v>0</v>
      </c>
      <c r="M1110" s="86">
        <v>0</v>
      </c>
      <c r="N1110" s="86">
        <v>0</v>
      </c>
    </row>
    <row r="1111" spans="1:16" x14ac:dyDescent="0.2">
      <c r="A1111" s="87" t="s">
        <v>2368</v>
      </c>
    </row>
    <row r="1112" spans="1:16" x14ac:dyDescent="0.2">
      <c r="A1112" s="91" t="s">
        <v>2369</v>
      </c>
      <c r="B1112" s="92">
        <v>-21150517559.409901</v>
      </c>
      <c r="C1112" s="92">
        <v>-21239145862.060001</v>
      </c>
      <c r="D1112" s="92">
        <v>-21267936825.310001</v>
      </c>
      <c r="E1112" s="92">
        <v>-21448358327.5</v>
      </c>
      <c r="F1112" s="92">
        <v>-21588342585.73</v>
      </c>
      <c r="G1112" s="92">
        <v>-21838747843.509899</v>
      </c>
      <c r="H1112" s="92">
        <v>-21993795899.689999</v>
      </c>
      <c r="I1112" s="92">
        <v>-22138149375.9799</v>
      </c>
      <c r="J1112" s="92">
        <v>-22228382451.739899</v>
      </c>
      <c r="K1112" s="92">
        <v>-22341608924.9799</v>
      </c>
      <c r="L1112" s="92">
        <v>-22554661467.169899</v>
      </c>
      <c r="M1112" s="92">
        <v>-22829903048.2099</v>
      </c>
      <c r="N1112" s="92">
        <v>-23115398705.669899</v>
      </c>
      <c r="P1112" s="99"/>
    </row>
    <row r="1113" spans="1:16" x14ac:dyDescent="0.2">
      <c r="A1113" s="87" t="s">
        <v>1267</v>
      </c>
    </row>
    <row r="1114" spans="1:16" x14ac:dyDescent="0.2">
      <c r="A1114" s="88" t="s">
        <v>2370</v>
      </c>
      <c r="B1114" s="86">
        <v>-0.119984149932861</v>
      </c>
      <c r="C1114" s="86">
        <v>1.8626451492309499E-5</v>
      </c>
      <c r="D1114" s="86">
        <v>1.8626451492309499E-5</v>
      </c>
      <c r="E1114" s="86">
        <v>1.0024756193161E-2</v>
      </c>
      <c r="F1114" s="86">
        <v>1.11758708953857E-5</v>
      </c>
      <c r="G1114" s="86">
        <v>-0.809971243143081</v>
      </c>
      <c r="H1114" s="86">
        <v>1.11758708953857E-5</v>
      </c>
      <c r="I1114" s="86">
        <v>2.23517417907714E-5</v>
      </c>
      <c r="J1114" s="86">
        <v>7.4505805969238197E-6</v>
      </c>
      <c r="K1114" s="86">
        <v>1.11758708953857E-5</v>
      </c>
      <c r="L1114" s="86">
        <v>-3.7252902984619098E-6</v>
      </c>
      <c r="M1114" s="86">
        <v>-9.9949538707733102E-3</v>
      </c>
      <c r="N1114" s="86">
        <v>-9.9949538707733102E-3</v>
      </c>
    </row>
    <row r="1115" spans="1:16" x14ac:dyDescent="0.2">
      <c r="A1115" s="87" t="s">
        <v>2371</v>
      </c>
    </row>
    <row r="1116" spans="1:16" x14ac:dyDescent="0.2">
      <c r="A1116" s="87" t="s">
        <v>2372</v>
      </c>
    </row>
    <row r="1117" spans="1:16" x14ac:dyDescent="0.2">
      <c r="A1117" s="87" t="s">
        <v>2373</v>
      </c>
    </row>
    <row r="1118" spans="1:16" x14ac:dyDescent="0.2">
      <c r="A1118" s="87" t="s">
        <v>2374</v>
      </c>
    </row>
    <row r="1119" spans="1:16" x14ac:dyDescent="0.2">
      <c r="A1119" s="87" t="s">
        <v>2375</v>
      </c>
    </row>
    <row r="1120" spans="1:16" x14ac:dyDescent="0.2">
      <c r="A1120" s="85" t="s">
        <v>2376</v>
      </c>
    </row>
    <row r="1121" spans="1:14" x14ac:dyDescent="0.2">
      <c r="A1121" s="87" t="s">
        <v>2377</v>
      </c>
    </row>
    <row r="1122" spans="1:14" x14ac:dyDescent="0.2">
      <c r="A1122" s="87" t="s">
        <v>2378</v>
      </c>
      <c r="B1122" s="86">
        <v>0</v>
      </c>
      <c r="C1122" s="86">
        <v>0</v>
      </c>
      <c r="D1122" s="86">
        <v>0</v>
      </c>
      <c r="E1122" s="86">
        <v>0</v>
      </c>
      <c r="F1122" s="86">
        <v>0</v>
      </c>
      <c r="G1122" s="86">
        <v>0</v>
      </c>
      <c r="H1122" s="86">
        <v>0</v>
      </c>
      <c r="I1122" s="86">
        <v>0</v>
      </c>
      <c r="J1122" s="86">
        <v>0</v>
      </c>
      <c r="K1122" s="86">
        <v>0</v>
      </c>
      <c r="L1122" s="86">
        <v>0</v>
      </c>
      <c r="M1122" s="86">
        <v>0</v>
      </c>
      <c r="N1122" s="86">
        <v>0</v>
      </c>
    </row>
    <row r="1123" spans="1:14" x14ac:dyDescent="0.2">
      <c r="A1123" s="87" t="s">
        <v>2379</v>
      </c>
      <c r="B1123" s="86">
        <v>0</v>
      </c>
      <c r="C1123" s="86">
        <v>0</v>
      </c>
      <c r="D1123" s="86">
        <v>0</v>
      </c>
      <c r="E1123" s="86">
        <v>0</v>
      </c>
      <c r="F1123" s="86">
        <v>0</v>
      </c>
      <c r="G1123" s="86">
        <v>0</v>
      </c>
      <c r="H1123" s="86">
        <v>0</v>
      </c>
      <c r="I1123" s="86">
        <v>0</v>
      </c>
      <c r="J1123" s="86">
        <v>0</v>
      </c>
      <c r="K1123" s="86">
        <v>0</v>
      </c>
      <c r="L1123" s="86">
        <v>0</v>
      </c>
      <c r="M1123" s="86">
        <v>0</v>
      </c>
      <c r="N1123" s="86">
        <v>0</v>
      </c>
    </row>
    <row r="1124" spans="1:14" x14ac:dyDescent="0.2">
      <c r="A1124" s="87" t="s">
        <v>2380</v>
      </c>
    </row>
    <row r="1125" spans="1:14" x14ac:dyDescent="0.2">
      <c r="A1125" s="87" t="s">
        <v>2381</v>
      </c>
    </row>
    <row r="1126" spans="1:14" x14ac:dyDescent="0.2">
      <c r="A1126" s="87" t="s">
        <v>2382</v>
      </c>
      <c r="B1126" s="86">
        <v>1000</v>
      </c>
      <c r="C1126" s="86">
        <v>1000</v>
      </c>
      <c r="D1126" s="86">
        <v>1000</v>
      </c>
      <c r="E1126" s="86">
        <v>1000</v>
      </c>
      <c r="F1126" s="86">
        <v>1000</v>
      </c>
      <c r="G1126" s="86">
        <v>1000</v>
      </c>
      <c r="H1126" s="86">
        <v>1000</v>
      </c>
      <c r="I1126" s="86">
        <v>1000</v>
      </c>
      <c r="J1126" s="86">
        <v>1000</v>
      </c>
      <c r="K1126" s="86">
        <v>1000</v>
      </c>
      <c r="L1126" s="86">
        <v>1000</v>
      </c>
      <c r="M1126" s="86">
        <v>1000</v>
      </c>
      <c r="N1126" s="86">
        <v>1000</v>
      </c>
    </row>
    <row r="1127" spans="1:14" x14ac:dyDescent="0.2">
      <c r="A1127" s="87" t="s">
        <v>2383</v>
      </c>
      <c r="B1127" s="86">
        <v>21150517559.290001</v>
      </c>
      <c r="C1127" s="86">
        <v>21239145862.060001</v>
      </c>
      <c r="D1127" s="86">
        <v>21267936825.310001</v>
      </c>
      <c r="E1127" s="86">
        <v>21448358327.509998</v>
      </c>
      <c r="F1127" s="86">
        <v>21588342585.73</v>
      </c>
      <c r="G1127" s="86">
        <v>21838747842.700001</v>
      </c>
      <c r="H1127" s="86">
        <v>21993795899.689999</v>
      </c>
      <c r="I1127" s="86">
        <v>22138149375.98</v>
      </c>
      <c r="J1127" s="86">
        <v>22228382451.740002</v>
      </c>
      <c r="K1127" s="86">
        <v>22341608924.98</v>
      </c>
      <c r="L1127" s="86">
        <v>22554661467.169899</v>
      </c>
      <c r="M1127" s="86">
        <v>22829903048.199902</v>
      </c>
      <c r="N1127" s="86">
        <v>23115398705.659901</v>
      </c>
    </row>
    <row r="1128" spans="1:14" x14ac:dyDescent="0.2">
      <c r="A1128" s="87" t="s">
        <v>2384</v>
      </c>
      <c r="B1128" s="86">
        <v>0</v>
      </c>
      <c r="C1128" s="86">
        <v>0</v>
      </c>
      <c r="D1128" s="86">
        <v>0</v>
      </c>
      <c r="E1128" s="86">
        <v>0</v>
      </c>
      <c r="F1128" s="86">
        <v>0</v>
      </c>
      <c r="G1128" s="86">
        <v>0</v>
      </c>
      <c r="H1128" s="86">
        <v>0</v>
      </c>
      <c r="I1128" s="86">
        <v>0</v>
      </c>
      <c r="J1128" s="86">
        <v>0</v>
      </c>
      <c r="K1128" s="86">
        <v>0</v>
      </c>
      <c r="L1128" s="86">
        <v>0</v>
      </c>
      <c r="M1128" s="86">
        <v>0</v>
      </c>
      <c r="N1128" s="86">
        <v>0</v>
      </c>
    </row>
    <row r="1129" spans="1:14" x14ac:dyDescent="0.2">
      <c r="A1129" s="88" t="s">
        <v>2385</v>
      </c>
      <c r="B1129" s="86">
        <v>21150517559.290001</v>
      </c>
      <c r="C1129" s="86">
        <v>21239145862.060001</v>
      </c>
      <c r="D1129" s="86">
        <v>21267936825.310001</v>
      </c>
      <c r="E1129" s="86">
        <v>21448358327.509998</v>
      </c>
      <c r="F1129" s="86">
        <v>21588342585.73</v>
      </c>
      <c r="G1129" s="86">
        <v>21838747842.700001</v>
      </c>
      <c r="H1129" s="86">
        <v>21993795899.689999</v>
      </c>
      <c r="I1129" s="86">
        <v>22138149375.98</v>
      </c>
      <c r="J1129" s="86">
        <v>22228382451.740002</v>
      </c>
      <c r="K1129" s="86">
        <v>22341608924.98</v>
      </c>
      <c r="L1129" s="86">
        <v>22554661467.169899</v>
      </c>
      <c r="M1129" s="86">
        <v>22829903048.199902</v>
      </c>
      <c r="N1129" s="86">
        <v>23115398705.659901</v>
      </c>
    </row>
    <row r="1130" spans="1:14" x14ac:dyDescent="0.2">
      <c r="A1130" s="87" t="s">
        <v>2386</v>
      </c>
    </row>
    <row r="1131" spans="1:14" x14ac:dyDescent="0.2">
      <c r="A1131" s="87" t="s">
        <v>2387</v>
      </c>
      <c r="B1131" s="86">
        <v>-21150517559.409901</v>
      </c>
      <c r="C1131" s="86">
        <v>-21239145862.060001</v>
      </c>
      <c r="D1131" s="86">
        <v>-21267936825.310001</v>
      </c>
      <c r="E1131" s="86">
        <v>-21448358327.5</v>
      </c>
      <c r="F1131" s="86">
        <v>-21588342585.73</v>
      </c>
      <c r="G1131" s="86">
        <v>-21838747843.509899</v>
      </c>
      <c r="H1131" s="86">
        <v>-21993795899.689999</v>
      </c>
      <c r="I1131" s="86">
        <v>-22138149375.9799</v>
      </c>
      <c r="J1131" s="86">
        <v>-22228382451.739899</v>
      </c>
      <c r="K1131" s="86">
        <v>-22341608924.9799</v>
      </c>
      <c r="L1131" s="86">
        <v>-22554661467.169899</v>
      </c>
      <c r="M1131" s="86">
        <v>-22829903048.2099</v>
      </c>
      <c r="N1131" s="86">
        <v>-23115398705.669899</v>
      </c>
    </row>
    <row r="1132" spans="1:14" x14ac:dyDescent="0.2">
      <c r="A1132" s="87" t="s">
        <v>2388</v>
      </c>
      <c r="B1132" s="86">
        <v>0</v>
      </c>
      <c r="C1132" s="86">
        <v>0</v>
      </c>
      <c r="D1132" s="86">
        <v>0</v>
      </c>
      <c r="E1132" s="86">
        <v>0</v>
      </c>
      <c r="F1132" s="86">
        <v>0</v>
      </c>
      <c r="G1132" s="86">
        <v>0</v>
      </c>
      <c r="H1132" s="86">
        <v>0</v>
      </c>
      <c r="I1132" s="86">
        <v>0</v>
      </c>
      <c r="J1132" s="86">
        <v>0</v>
      </c>
      <c r="K1132" s="86">
        <v>0</v>
      </c>
      <c r="L1132" s="86">
        <v>0</v>
      </c>
      <c r="M1132" s="86">
        <v>0</v>
      </c>
      <c r="N1132" s="86">
        <v>0</v>
      </c>
    </row>
    <row r="1133" spans="1:14" x14ac:dyDescent="0.2">
      <c r="A1133" s="88" t="s">
        <v>1287</v>
      </c>
      <c r="B1133" s="86">
        <v>-21150517559.409901</v>
      </c>
      <c r="C1133" s="86">
        <v>-21239145862.060001</v>
      </c>
      <c r="D1133" s="86">
        <v>-21267936825.310001</v>
      </c>
      <c r="E1133" s="86">
        <v>-21448358327.5</v>
      </c>
      <c r="F1133" s="86">
        <v>-21588342585.73</v>
      </c>
      <c r="G1133" s="86">
        <v>-21838747843.509899</v>
      </c>
      <c r="H1133" s="86">
        <v>-21993795899.689999</v>
      </c>
      <c r="I1133" s="86">
        <v>-22138149375.9799</v>
      </c>
      <c r="J1133" s="86">
        <v>-22228382451.739899</v>
      </c>
      <c r="K1133" s="86">
        <v>-22341608924.9799</v>
      </c>
      <c r="L1133" s="86">
        <v>-22554661467.169899</v>
      </c>
      <c r="M1133" s="86">
        <v>-22829903048.2099</v>
      </c>
      <c r="N1133" s="86">
        <v>-23115398705.669899</v>
      </c>
    </row>
    <row r="1134" spans="1:14" x14ac:dyDescent="0.2">
      <c r="A1134" s="87" t="s">
        <v>2389</v>
      </c>
    </row>
    <row r="1135" spans="1:14" x14ac:dyDescent="0.2">
      <c r="A1135" s="87" t="s">
        <v>2390</v>
      </c>
      <c r="B1135" s="86">
        <v>0</v>
      </c>
      <c r="C1135" s="86">
        <v>0</v>
      </c>
      <c r="D1135" s="86">
        <v>0</v>
      </c>
      <c r="E1135" s="86">
        <v>0</v>
      </c>
      <c r="F1135" s="86">
        <v>0</v>
      </c>
      <c r="G1135" s="86">
        <v>0</v>
      </c>
      <c r="H1135" s="86">
        <v>0</v>
      </c>
      <c r="I1135" s="86">
        <v>0</v>
      </c>
      <c r="J1135" s="86">
        <v>0</v>
      </c>
      <c r="K1135" s="86">
        <v>0</v>
      </c>
      <c r="L1135" s="86">
        <v>0</v>
      </c>
      <c r="M1135" s="86">
        <v>0</v>
      </c>
      <c r="N1135" s="86">
        <v>0</v>
      </c>
    </row>
    <row r="1136" spans="1:14" x14ac:dyDescent="0.2">
      <c r="A1136" s="87" t="s">
        <v>2391</v>
      </c>
      <c r="B1136" s="86">
        <v>0</v>
      </c>
      <c r="C1136" s="86">
        <v>0</v>
      </c>
      <c r="D1136" s="86">
        <v>0</v>
      </c>
      <c r="E1136" s="86">
        <v>0</v>
      </c>
      <c r="F1136" s="86">
        <v>0</v>
      </c>
      <c r="G1136" s="86">
        <v>0</v>
      </c>
      <c r="H1136" s="86">
        <v>0</v>
      </c>
      <c r="I1136" s="86">
        <v>0</v>
      </c>
      <c r="J1136" s="86">
        <v>0</v>
      </c>
      <c r="K1136" s="86">
        <v>0</v>
      </c>
      <c r="L1136" s="86">
        <v>0</v>
      </c>
      <c r="M1136" s="86">
        <v>0</v>
      </c>
      <c r="N1136" s="86">
        <v>0</v>
      </c>
    </row>
    <row r="1137" spans="1:14" x14ac:dyDescent="0.2">
      <c r="A1137" s="87" t="s">
        <v>2392</v>
      </c>
      <c r="B1137" s="86">
        <v>0</v>
      </c>
      <c r="C1137" s="86">
        <v>0</v>
      </c>
      <c r="D1137" s="86">
        <v>0</v>
      </c>
      <c r="E1137" s="86">
        <v>0</v>
      </c>
      <c r="F1137" s="86">
        <v>0</v>
      </c>
      <c r="G1137" s="86">
        <v>0</v>
      </c>
      <c r="H1137" s="86">
        <v>0</v>
      </c>
      <c r="I1137" s="86">
        <v>0</v>
      </c>
      <c r="J1137" s="86">
        <v>0</v>
      </c>
      <c r="K1137" s="86">
        <v>0</v>
      </c>
      <c r="L1137" s="86">
        <v>0</v>
      </c>
      <c r="M1137" s="86">
        <v>0</v>
      </c>
      <c r="N1137" s="86">
        <v>0</v>
      </c>
    </row>
    <row r="1138" spans="1:14" x14ac:dyDescent="0.2">
      <c r="A1138" s="87" t="s">
        <v>2393</v>
      </c>
      <c r="B1138" s="86">
        <v>0</v>
      </c>
      <c r="C1138" s="86">
        <v>0</v>
      </c>
      <c r="D1138" s="86">
        <v>0</v>
      </c>
      <c r="E1138" s="86">
        <v>0</v>
      </c>
      <c r="F1138" s="86">
        <v>0</v>
      </c>
      <c r="G1138" s="86">
        <v>0</v>
      </c>
      <c r="H1138" s="86">
        <v>0</v>
      </c>
      <c r="I1138" s="86">
        <v>0</v>
      </c>
      <c r="J1138" s="86">
        <v>0</v>
      </c>
      <c r="K1138" s="86">
        <v>0</v>
      </c>
      <c r="L1138" s="86">
        <v>0</v>
      </c>
      <c r="M1138" s="86">
        <v>0</v>
      </c>
      <c r="N1138" s="86">
        <v>0</v>
      </c>
    </row>
    <row r="1139" spans="1:14" x14ac:dyDescent="0.2">
      <c r="A1139" s="88" t="s">
        <v>2394</v>
      </c>
      <c r="B1139" s="86">
        <v>0</v>
      </c>
      <c r="C1139" s="86">
        <v>0</v>
      </c>
      <c r="D1139" s="86">
        <v>0</v>
      </c>
      <c r="E1139" s="86">
        <v>0</v>
      </c>
      <c r="F1139" s="86">
        <v>0</v>
      </c>
      <c r="G1139" s="86">
        <v>0</v>
      </c>
      <c r="H1139" s="86">
        <v>0</v>
      </c>
      <c r="I1139" s="86">
        <v>0</v>
      </c>
      <c r="J1139" s="86">
        <v>0</v>
      </c>
      <c r="K1139" s="86">
        <v>0</v>
      </c>
      <c r="L1139" s="86">
        <v>0</v>
      </c>
      <c r="M1139" s="86">
        <v>0</v>
      </c>
      <c r="N1139" s="86">
        <v>0</v>
      </c>
    </row>
    <row r="1140" spans="1:14" x14ac:dyDescent="0.2">
      <c r="A1140" s="87" t="s">
        <v>2395</v>
      </c>
    </row>
    <row r="1141" spans="1:14" x14ac:dyDescent="0.2">
      <c r="A1141" s="87" t="s">
        <v>2396</v>
      </c>
      <c r="B1141" s="86">
        <v>0</v>
      </c>
      <c r="C1141" s="86">
        <v>0</v>
      </c>
      <c r="D1141" s="86">
        <v>0</v>
      </c>
      <c r="E1141" s="86">
        <v>0</v>
      </c>
      <c r="F1141" s="86">
        <v>0</v>
      </c>
      <c r="G1141" s="86">
        <v>0</v>
      </c>
      <c r="H1141" s="86">
        <v>0</v>
      </c>
      <c r="I1141" s="86">
        <v>0</v>
      </c>
      <c r="J1141" s="86">
        <v>0</v>
      </c>
      <c r="K1141" s="86">
        <v>0</v>
      </c>
      <c r="L1141" s="86">
        <v>0</v>
      </c>
      <c r="M1141" s="86">
        <v>0</v>
      </c>
      <c r="N1141" s="86">
        <v>0</v>
      </c>
    </row>
    <row r="1142" spans="1:14" x14ac:dyDescent="0.2">
      <c r="A1142" s="87" t="s">
        <v>2397</v>
      </c>
      <c r="B1142" s="86">
        <v>0</v>
      </c>
      <c r="C1142" s="86">
        <v>0</v>
      </c>
      <c r="D1142" s="86">
        <v>0</v>
      </c>
      <c r="E1142" s="86">
        <v>0</v>
      </c>
      <c r="F1142" s="86">
        <v>0</v>
      </c>
      <c r="G1142" s="86">
        <v>0</v>
      </c>
      <c r="H1142" s="86">
        <v>0</v>
      </c>
      <c r="I1142" s="86">
        <v>0</v>
      </c>
      <c r="J1142" s="86">
        <v>0</v>
      </c>
      <c r="K1142" s="86">
        <v>0</v>
      </c>
      <c r="L1142" s="86">
        <v>0</v>
      </c>
      <c r="M1142" s="86">
        <v>0</v>
      </c>
      <c r="N1142" s="86">
        <v>0</v>
      </c>
    </row>
    <row r="1143" spans="1:14" x14ac:dyDescent="0.2">
      <c r="A1143" s="87" t="s">
        <v>2398</v>
      </c>
      <c r="B1143" s="86">
        <v>0</v>
      </c>
      <c r="C1143" s="86">
        <v>0</v>
      </c>
      <c r="D1143" s="86">
        <v>0</v>
      </c>
      <c r="E1143" s="86">
        <v>0</v>
      </c>
      <c r="F1143" s="86">
        <v>0</v>
      </c>
      <c r="G1143" s="86">
        <v>0</v>
      </c>
      <c r="H1143" s="86">
        <v>0</v>
      </c>
      <c r="I1143" s="86">
        <v>0</v>
      </c>
      <c r="J1143" s="86">
        <v>0</v>
      </c>
      <c r="K1143" s="86">
        <v>0</v>
      </c>
      <c r="L1143" s="86">
        <v>0</v>
      </c>
      <c r="M1143" s="86">
        <v>0</v>
      </c>
      <c r="N1143" s="86">
        <v>0</v>
      </c>
    </row>
    <row r="1144" spans="1:14" x14ac:dyDescent="0.2">
      <c r="A1144" s="88" t="s">
        <v>2399</v>
      </c>
      <c r="B1144" s="86">
        <v>0</v>
      </c>
      <c r="C1144" s="86">
        <v>0</v>
      </c>
      <c r="D1144" s="86">
        <v>0</v>
      </c>
      <c r="E1144" s="86">
        <v>0</v>
      </c>
      <c r="F1144" s="86">
        <v>0</v>
      </c>
      <c r="G1144" s="86">
        <v>0</v>
      </c>
      <c r="H1144" s="86">
        <v>0</v>
      </c>
      <c r="I1144" s="86">
        <v>0</v>
      </c>
      <c r="J1144" s="86">
        <v>0</v>
      </c>
      <c r="K1144" s="86">
        <v>0</v>
      </c>
      <c r="L1144" s="86">
        <v>0</v>
      </c>
      <c r="M1144" s="86">
        <v>0</v>
      </c>
      <c r="N1144" s="86">
        <v>0</v>
      </c>
    </row>
    <row r="1145" spans="1:14" x14ac:dyDescent="0.2">
      <c r="A1145" s="87" t="s">
        <v>2400</v>
      </c>
      <c r="B1145" s="86">
        <v>0</v>
      </c>
      <c r="C1145" s="86">
        <v>0</v>
      </c>
      <c r="D1145" s="86">
        <v>0</v>
      </c>
      <c r="E1145" s="86">
        <v>0</v>
      </c>
      <c r="F1145" s="86">
        <v>0</v>
      </c>
      <c r="G1145" s="86">
        <v>0</v>
      </c>
      <c r="H1145" s="86">
        <v>0</v>
      </c>
      <c r="I1145" s="86">
        <v>0</v>
      </c>
      <c r="J1145" s="86">
        <v>0</v>
      </c>
      <c r="K1145" s="86">
        <v>0</v>
      </c>
      <c r="L1145" s="86">
        <v>0</v>
      </c>
      <c r="M1145" s="86">
        <v>0</v>
      </c>
      <c r="N1145" s="86">
        <v>0</v>
      </c>
    </row>
    <row r="1146" spans="1:14" x14ac:dyDescent="0.2">
      <c r="A1146" s="87" t="s">
        <v>2401</v>
      </c>
      <c r="B1146" s="86">
        <v>21150517559.290001</v>
      </c>
      <c r="C1146" s="86">
        <v>21239145862.060001</v>
      </c>
      <c r="D1146" s="86">
        <v>21267936825.310001</v>
      </c>
      <c r="E1146" s="86">
        <v>21448358327.509998</v>
      </c>
      <c r="F1146" s="86">
        <v>21588342585.73</v>
      </c>
      <c r="G1146" s="86">
        <v>21838747842.700001</v>
      </c>
      <c r="H1146" s="86">
        <v>21993795899.689999</v>
      </c>
      <c r="I1146" s="86">
        <v>22138149375.98</v>
      </c>
      <c r="J1146" s="86">
        <v>22228382451.740002</v>
      </c>
      <c r="K1146" s="86">
        <v>22341608924.98</v>
      </c>
      <c r="L1146" s="86">
        <v>22554661467.169899</v>
      </c>
      <c r="M1146" s="86">
        <v>22829903048.199902</v>
      </c>
      <c r="N1146" s="86">
        <v>23115398705.659901</v>
      </c>
    </row>
    <row r="1147" spans="1:14" x14ac:dyDescent="0.2">
      <c r="A1147" s="87" t="s">
        <v>2402</v>
      </c>
      <c r="B1147" s="86">
        <v>0</v>
      </c>
      <c r="C1147" s="86">
        <v>0</v>
      </c>
      <c r="D1147" s="86">
        <v>0</v>
      </c>
      <c r="E1147" s="86">
        <v>0</v>
      </c>
      <c r="F1147" s="86">
        <v>0</v>
      </c>
      <c r="G1147" s="86">
        <v>0</v>
      </c>
      <c r="H1147" s="86">
        <v>0</v>
      </c>
      <c r="I1147" s="86">
        <v>0</v>
      </c>
      <c r="J1147" s="86">
        <v>0</v>
      </c>
      <c r="K1147" s="86">
        <v>0</v>
      </c>
      <c r="L1147" s="86">
        <v>0</v>
      </c>
      <c r="M1147" s="86">
        <v>0</v>
      </c>
      <c r="N1147" s="86">
        <v>0</v>
      </c>
    </row>
    <row r="1148" spans="1:14" x14ac:dyDescent="0.2">
      <c r="A1148" s="88" t="s">
        <v>1302</v>
      </c>
      <c r="B1148" s="89">
        <v>21150517559.290001</v>
      </c>
      <c r="C1148" s="89">
        <v>21239145862.060001</v>
      </c>
      <c r="D1148" s="89">
        <v>21267936825.310001</v>
      </c>
      <c r="E1148" s="89">
        <v>21448358327.509998</v>
      </c>
      <c r="F1148" s="89">
        <v>21588342585.73</v>
      </c>
      <c r="G1148" s="89">
        <v>21838747842.700001</v>
      </c>
      <c r="H1148" s="89">
        <v>21993795899.689999</v>
      </c>
      <c r="I1148" s="89">
        <v>22138149375.98</v>
      </c>
      <c r="J1148" s="89">
        <v>22228382451.740002</v>
      </c>
      <c r="K1148" s="89">
        <v>22341608924.98</v>
      </c>
      <c r="L1148" s="89">
        <v>22554661467.169899</v>
      </c>
      <c r="M1148" s="89">
        <v>22829903048.199902</v>
      </c>
      <c r="N1148" s="89">
        <v>23115398705.659901</v>
      </c>
    </row>
    <row r="1149" spans="1:14" x14ac:dyDescent="0.2">
      <c r="A1149" s="87" t="s">
        <v>2403</v>
      </c>
    </row>
    <row r="1150" spans="1:14" x14ac:dyDescent="0.2">
      <c r="A1150" s="87" t="s">
        <v>2404</v>
      </c>
      <c r="B1150" s="86">
        <v>1000</v>
      </c>
      <c r="C1150" s="86">
        <v>1000</v>
      </c>
      <c r="D1150" s="86">
        <v>1000</v>
      </c>
      <c r="E1150" s="86">
        <v>1000</v>
      </c>
      <c r="F1150" s="86">
        <v>1000</v>
      </c>
      <c r="G1150" s="86">
        <v>1000</v>
      </c>
      <c r="H1150" s="86">
        <v>1000</v>
      </c>
      <c r="I1150" s="86">
        <v>1000</v>
      </c>
      <c r="J1150" s="86">
        <v>1000</v>
      </c>
      <c r="K1150" s="86">
        <v>1000</v>
      </c>
      <c r="L1150" s="86">
        <v>1000</v>
      </c>
      <c r="M1150" s="86">
        <v>1000</v>
      </c>
      <c r="N1150" s="86">
        <v>1000</v>
      </c>
    </row>
    <row r="1151" spans="1:14" x14ac:dyDescent="0.2">
      <c r="A1151" s="88" t="s">
        <v>2405</v>
      </c>
      <c r="B1151" s="86">
        <v>-532703659.31</v>
      </c>
      <c r="C1151" s="86">
        <v>-533053800.44</v>
      </c>
      <c r="D1151" s="86">
        <v>-534431141.56999999</v>
      </c>
      <c r="E1151" s="86">
        <v>-527729370.19</v>
      </c>
      <c r="F1151" s="86">
        <v>-530317741.29000002</v>
      </c>
      <c r="G1151" s="86">
        <v>-532174879.12</v>
      </c>
      <c r="H1151" s="86">
        <v>-529766328.17000002</v>
      </c>
      <c r="I1151" s="86">
        <v>-532600000.52999997</v>
      </c>
      <c r="J1151" s="86">
        <v>-514299368.669999</v>
      </c>
      <c r="K1151" s="86">
        <v>-510183126.33999902</v>
      </c>
      <c r="L1151" s="86">
        <v>-502442657.70999998</v>
      </c>
      <c r="M1151" s="86">
        <v>-472655201.57999998</v>
      </c>
      <c r="N1151" s="86">
        <v>-463987404.61999899</v>
      </c>
    </row>
    <row r="1152" spans="1:14" x14ac:dyDescent="0.2">
      <c r="A1152" s="88" t="s">
        <v>2406</v>
      </c>
      <c r="B1152" s="86">
        <v>626899588.06999898</v>
      </c>
      <c r="C1152" s="86">
        <v>632537006.82999897</v>
      </c>
      <c r="D1152" s="86">
        <v>632537006.82999897</v>
      </c>
      <c r="E1152" s="86">
        <v>697389126.66999996</v>
      </c>
      <c r="F1152" s="86">
        <v>697389126.66999996</v>
      </c>
      <c r="G1152" s="86">
        <v>697389126.66999996</v>
      </c>
      <c r="H1152" s="86">
        <v>701467829.01999998</v>
      </c>
      <c r="I1152" s="86">
        <v>701467829.01999998</v>
      </c>
      <c r="J1152" s="86">
        <v>701467829.01999998</v>
      </c>
      <c r="K1152" s="86">
        <v>699584977.98000002</v>
      </c>
      <c r="L1152" s="86">
        <v>699584977.98000002</v>
      </c>
      <c r="M1152" s="86">
        <v>701769408.05999994</v>
      </c>
      <c r="N1152" s="86">
        <v>722971869</v>
      </c>
    </row>
    <row r="1153" spans="1:14" x14ac:dyDescent="0.2">
      <c r="A1153" s="88" t="s">
        <v>2407</v>
      </c>
      <c r="B1153" s="86">
        <v>129787320.02</v>
      </c>
      <c r="C1153" s="86">
        <v>131349718.78</v>
      </c>
      <c r="D1153" s="86">
        <v>131349718.78</v>
      </c>
      <c r="E1153" s="86">
        <v>132094040.959999</v>
      </c>
      <c r="F1153" s="86">
        <v>132094040.959999</v>
      </c>
      <c r="G1153" s="86">
        <v>132094040.959999</v>
      </c>
      <c r="H1153" s="86">
        <v>133464206.83</v>
      </c>
      <c r="I1153" s="86">
        <v>133464206.83</v>
      </c>
      <c r="J1153" s="86">
        <v>133464206.83</v>
      </c>
      <c r="K1153" s="86">
        <v>131720204.55</v>
      </c>
      <c r="L1153" s="86">
        <v>131720204.55</v>
      </c>
      <c r="M1153" s="86">
        <v>132638873.56999999</v>
      </c>
      <c r="N1153" s="86">
        <v>130335033.70999999</v>
      </c>
    </row>
    <row r="1154" spans="1:14" x14ac:dyDescent="0.2">
      <c r="A1154" s="88" t="s">
        <v>2408</v>
      </c>
      <c r="B1154" s="86">
        <v>-50762120.100000001</v>
      </c>
      <c r="C1154" s="86">
        <v>-50762120.100000001</v>
      </c>
      <c r="D1154" s="86">
        <v>-50762120.100000001</v>
      </c>
      <c r="E1154" s="86">
        <v>-71803937.349999994</v>
      </c>
      <c r="F1154" s="86">
        <v>-71803937.349999994</v>
      </c>
      <c r="G1154" s="86">
        <v>-71803937.349999994</v>
      </c>
      <c r="H1154" s="86">
        <v>-71763114.599999994</v>
      </c>
      <c r="I1154" s="86">
        <v>-71763114.599999994</v>
      </c>
      <c r="J1154" s="86">
        <v>-71763114.599999994</v>
      </c>
      <c r="K1154" s="86">
        <v>-72309798.849999994</v>
      </c>
      <c r="L1154" s="86">
        <v>-72309798.849999994</v>
      </c>
      <c r="M1154" s="86">
        <v>-73099110.680000007</v>
      </c>
      <c r="N1154" s="86">
        <v>-82371371.099999994</v>
      </c>
    </row>
    <row r="1155" spans="1:14" x14ac:dyDescent="0.2">
      <c r="A1155" s="88" t="s">
        <v>2409</v>
      </c>
      <c r="B1155" s="86">
        <v>20875772190.41</v>
      </c>
      <c r="C1155" s="86">
        <v>20957550816.790001</v>
      </c>
      <c r="D1155" s="86">
        <v>20987719121.169998</v>
      </c>
      <c r="E1155" s="86">
        <v>21074800592.720001</v>
      </c>
      <c r="F1155" s="86">
        <v>21217373222.040001</v>
      </c>
      <c r="G1155" s="86">
        <v>21469635616.84</v>
      </c>
      <c r="H1155" s="86">
        <v>21616867077.41</v>
      </c>
      <c r="I1155" s="86">
        <v>21764054226.060001</v>
      </c>
      <c r="J1155" s="86">
        <v>21835986669.959999</v>
      </c>
      <c r="K1155" s="86">
        <v>21948177069.939999</v>
      </c>
      <c r="L1155" s="86">
        <v>22153489143.499901</v>
      </c>
      <c r="M1155" s="86">
        <v>22395050857.469898</v>
      </c>
      <c r="N1155" s="86">
        <v>22643707836.469898</v>
      </c>
    </row>
    <row r="1156" spans="1:14" x14ac:dyDescent="0.2">
      <c r="A1156" s="87" t="s">
        <v>2410</v>
      </c>
    </row>
    <row r="1157" spans="1:14" x14ac:dyDescent="0.2">
      <c r="A1157" s="87" t="s">
        <v>2411</v>
      </c>
    </row>
    <row r="1158" spans="1:14" x14ac:dyDescent="0.2">
      <c r="A1158" s="87" t="s">
        <v>2412</v>
      </c>
      <c r="B1158" s="86">
        <v>0</v>
      </c>
      <c r="C1158" s="86">
        <v>0</v>
      </c>
      <c r="D1158" s="86">
        <v>0</v>
      </c>
      <c r="E1158" s="86">
        <v>0</v>
      </c>
      <c r="F1158" s="86">
        <v>0</v>
      </c>
      <c r="G1158" s="86">
        <v>0</v>
      </c>
      <c r="H1158" s="86">
        <v>0</v>
      </c>
      <c r="I1158" s="86">
        <v>0</v>
      </c>
      <c r="J1158" s="86">
        <v>0</v>
      </c>
      <c r="K1158" s="86">
        <v>0</v>
      </c>
      <c r="L1158" s="86">
        <v>0</v>
      </c>
      <c r="M1158" s="86">
        <v>0</v>
      </c>
      <c r="N1158" s="86">
        <v>0</v>
      </c>
    </row>
    <row r="1159" spans="1:14" x14ac:dyDescent="0.2">
      <c r="A1159" s="88" t="s">
        <v>2413</v>
      </c>
      <c r="B1159" s="93">
        <v>20875772190.41</v>
      </c>
      <c r="C1159" s="93">
        <v>20957550816.790001</v>
      </c>
      <c r="D1159" s="93">
        <v>20987719121.169998</v>
      </c>
      <c r="E1159" s="93">
        <v>21074800592.720001</v>
      </c>
      <c r="F1159" s="93">
        <v>21217373222.040001</v>
      </c>
      <c r="G1159" s="93">
        <v>21469635616.84</v>
      </c>
      <c r="H1159" s="93">
        <v>21616867077.41</v>
      </c>
      <c r="I1159" s="93">
        <v>21764054226.060001</v>
      </c>
      <c r="J1159" s="93">
        <v>21835986669.959999</v>
      </c>
      <c r="K1159" s="93">
        <v>21948177069.939999</v>
      </c>
      <c r="L1159" s="93">
        <v>22153489143.499901</v>
      </c>
      <c r="M1159" s="93">
        <v>22395050857.469898</v>
      </c>
      <c r="N1159" s="93">
        <v>22643707836.469898</v>
      </c>
    </row>
    <row r="1160" spans="1:14" x14ac:dyDescent="0.2">
      <c r="A1160" s="87" t="s">
        <v>2414</v>
      </c>
    </row>
    <row r="1161" spans="1:14" x14ac:dyDescent="0.2">
      <c r="A1161" s="87" t="s">
        <v>1315</v>
      </c>
    </row>
    <row r="1162" spans="1:14" x14ac:dyDescent="0.2">
      <c r="A1162" s="87" t="s">
        <v>2415</v>
      </c>
      <c r="B1162" s="86">
        <v>-21150517559.409901</v>
      </c>
      <c r="C1162" s="86">
        <v>-21239145862.060001</v>
      </c>
      <c r="D1162" s="86">
        <v>-21267936825.310001</v>
      </c>
      <c r="E1162" s="86">
        <v>-21448358327.5</v>
      </c>
      <c r="F1162" s="86">
        <v>-21588342585.73</v>
      </c>
      <c r="G1162" s="86">
        <v>-21838747843.509899</v>
      </c>
      <c r="H1162" s="86">
        <v>-21993795899.689999</v>
      </c>
      <c r="I1162" s="86">
        <v>-22138149375.9799</v>
      </c>
      <c r="J1162" s="86">
        <v>-22228382451.739899</v>
      </c>
      <c r="K1162" s="86">
        <v>-22341608924.9799</v>
      </c>
      <c r="L1162" s="86">
        <v>-22554661467.169899</v>
      </c>
      <c r="M1162" s="86">
        <v>-22829903048.2099</v>
      </c>
      <c r="N1162" s="86">
        <v>-23115398705.669899</v>
      </c>
    </row>
    <row r="1163" spans="1:14" x14ac:dyDescent="0.2">
      <c r="A1163" s="87" t="s">
        <v>2416</v>
      </c>
      <c r="B1163" s="86">
        <v>0</v>
      </c>
      <c r="C1163" s="86">
        <v>0</v>
      </c>
      <c r="D1163" s="86">
        <v>0</v>
      </c>
      <c r="E1163" s="86">
        <v>0</v>
      </c>
      <c r="F1163" s="86">
        <v>0</v>
      </c>
      <c r="G1163" s="86">
        <v>0</v>
      </c>
      <c r="H1163" s="86">
        <v>0</v>
      </c>
      <c r="I1163" s="86">
        <v>0</v>
      </c>
      <c r="J1163" s="86">
        <v>0</v>
      </c>
      <c r="K1163" s="86">
        <v>0</v>
      </c>
      <c r="L1163" s="86">
        <v>0</v>
      </c>
      <c r="M1163" s="86">
        <v>0</v>
      </c>
      <c r="N1163" s="86">
        <v>0</v>
      </c>
    </row>
    <row r="1164" spans="1:14" x14ac:dyDescent="0.2">
      <c r="A1164" s="88" t="s">
        <v>2417</v>
      </c>
      <c r="B1164" s="89">
        <v>-21150517559.409901</v>
      </c>
      <c r="C1164" s="89">
        <v>-21239145862.060001</v>
      </c>
      <c r="D1164" s="89">
        <v>-21267936825.310001</v>
      </c>
      <c r="E1164" s="89">
        <v>-21448358327.5</v>
      </c>
      <c r="F1164" s="89">
        <v>-21588342585.73</v>
      </c>
      <c r="G1164" s="89">
        <v>-21838747843.509899</v>
      </c>
      <c r="H1164" s="89">
        <v>-21993795899.689999</v>
      </c>
      <c r="I1164" s="89">
        <v>-22138149375.9799</v>
      </c>
      <c r="J1164" s="89">
        <v>-22228382451.739899</v>
      </c>
      <c r="K1164" s="89">
        <v>-22341608924.9799</v>
      </c>
      <c r="L1164" s="89">
        <v>-22554661467.169899</v>
      </c>
      <c r="M1164" s="89">
        <v>-22829903048.2099</v>
      </c>
      <c r="N1164" s="89">
        <v>-23115398705.669899</v>
      </c>
    </row>
    <row r="1165" spans="1:14" x14ac:dyDescent="0.2">
      <c r="A1165" s="87" t="s">
        <v>2418</v>
      </c>
      <c r="B1165" s="86">
        <v>1000</v>
      </c>
      <c r="C1165" s="86">
        <v>1000</v>
      </c>
      <c r="D1165" s="86">
        <v>1000</v>
      </c>
      <c r="E1165" s="86">
        <v>1000</v>
      </c>
      <c r="F1165" s="86">
        <v>1000</v>
      </c>
      <c r="G1165" s="86">
        <v>1000</v>
      </c>
      <c r="H1165" s="86">
        <v>1000</v>
      </c>
      <c r="I1165" s="86">
        <v>1000</v>
      </c>
      <c r="J1165" s="86">
        <v>1000</v>
      </c>
      <c r="K1165" s="86">
        <v>1000</v>
      </c>
      <c r="L1165" s="86">
        <v>1000</v>
      </c>
      <c r="M1165" s="86">
        <v>1000</v>
      </c>
      <c r="N1165" s="86">
        <v>1000</v>
      </c>
    </row>
    <row r="1166" spans="1:14" x14ac:dyDescent="0.2">
      <c r="A1166" s="88" t="s">
        <v>2419</v>
      </c>
      <c r="B1166" s="86">
        <v>-532703659.31</v>
      </c>
      <c r="C1166" s="86">
        <v>-533053800.44</v>
      </c>
      <c r="D1166" s="86">
        <v>-534431141.56999999</v>
      </c>
      <c r="E1166" s="86">
        <v>-527729370.19</v>
      </c>
      <c r="F1166" s="86">
        <v>-530317741.29000002</v>
      </c>
      <c r="G1166" s="86">
        <v>-532174879.12</v>
      </c>
      <c r="H1166" s="86">
        <v>-529766328.17000002</v>
      </c>
      <c r="I1166" s="86">
        <v>-532600000.52999997</v>
      </c>
      <c r="J1166" s="86">
        <v>-514299368.669999</v>
      </c>
      <c r="K1166" s="86">
        <v>-510183126.33999902</v>
      </c>
      <c r="L1166" s="86">
        <v>-502442657.70999998</v>
      </c>
      <c r="M1166" s="86">
        <v>-472655201.57999998</v>
      </c>
      <c r="N1166" s="86">
        <v>-463987404.61999899</v>
      </c>
    </row>
    <row r="1167" spans="1:14" x14ac:dyDescent="0.2">
      <c r="A1167" s="88" t="s">
        <v>2420</v>
      </c>
      <c r="B1167" s="86">
        <v>626899588.06999898</v>
      </c>
      <c r="C1167" s="86">
        <v>632537006.82999897</v>
      </c>
      <c r="D1167" s="86">
        <v>632537006.82999897</v>
      </c>
      <c r="E1167" s="86">
        <v>697389126.66999996</v>
      </c>
      <c r="F1167" s="86">
        <v>697389126.66999996</v>
      </c>
      <c r="G1167" s="86">
        <v>697389126.66999996</v>
      </c>
      <c r="H1167" s="86">
        <v>701467829.01999998</v>
      </c>
      <c r="I1167" s="86">
        <v>701467829.01999998</v>
      </c>
      <c r="J1167" s="86">
        <v>701467829.01999998</v>
      </c>
      <c r="K1167" s="86">
        <v>699584977.98000002</v>
      </c>
      <c r="L1167" s="86">
        <v>699584977.98000002</v>
      </c>
      <c r="M1167" s="86">
        <v>701769408.05999994</v>
      </c>
      <c r="N1167" s="86">
        <v>722971869</v>
      </c>
    </row>
    <row r="1168" spans="1:14" x14ac:dyDescent="0.2">
      <c r="A1168" s="88" t="s">
        <v>2421</v>
      </c>
      <c r="B1168" s="86">
        <v>129787320.02</v>
      </c>
      <c r="C1168" s="86">
        <v>131349718.78</v>
      </c>
      <c r="D1168" s="86">
        <v>131349718.78</v>
      </c>
      <c r="E1168" s="86">
        <v>132094040.959999</v>
      </c>
      <c r="F1168" s="86">
        <v>132094040.959999</v>
      </c>
      <c r="G1168" s="86">
        <v>132094040.959999</v>
      </c>
      <c r="H1168" s="86">
        <v>133464206.83</v>
      </c>
      <c r="I1168" s="86">
        <v>133464206.83</v>
      </c>
      <c r="J1168" s="86">
        <v>133464206.83</v>
      </c>
      <c r="K1168" s="86">
        <v>131720204.55</v>
      </c>
      <c r="L1168" s="86">
        <v>131720204.55</v>
      </c>
      <c r="M1168" s="86">
        <v>132638873.56999999</v>
      </c>
      <c r="N1168" s="86">
        <v>130335033.70999999</v>
      </c>
    </row>
    <row r="1169" spans="1:14" x14ac:dyDescent="0.2">
      <c r="A1169" s="88" t="s">
        <v>2422</v>
      </c>
      <c r="B1169" s="86">
        <v>-50762120.100000001</v>
      </c>
      <c r="C1169" s="86">
        <v>-50762120.100000001</v>
      </c>
      <c r="D1169" s="86">
        <v>-50762120.100000001</v>
      </c>
      <c r="E1169" s="86">
        <v>-71803937.349999994</v>
      </c>
      <c r="F1169" s="86">
        <v>-71803937.349999994</v>
      </c>
      <c r="G1169" s="86">
        <v>-71803937.349999994</v>
      </c>
      <c r="H1169" s="86">
        <v>-71763114.599999994</v>
      </c>
      <c r="I1169" s="86">
        <v>-71763114.599999994</v>
      </c>
      <c r="J1169" s="86">
        <v>-71763114.599999994</v>
      </c>
      <c r="K1169" s="86">
        <v>-72309798.849999994</v>
      </c>
      <c r="L1169" s="86">
        <v>-72309798.849999994</v>
      </c>
      <c r="M1169" s="86">
        <v>-73099110.680000007</v>
      </c>
      <c r="N1169" s="86">
        <v>-82371371.099999994</v>
      </c>
    </row>
    <row r="1170" spans="1:14" x14ac:dyDescent="0.2">
      <c r="A1170" s="88" t="s">
        <v>2423</v>
      </c>
      <c r="B1170" s="86">
        <v>0</v>
      </c>
      <c r="C1170" s="86">
        <v>0</v>
      </c>
      <c r="D1170" s="86">
        <v>0</v>
      </c>
      <c r="E1170" s="86">
        <v>0</v>
      </c>
      <c r="F1170" s="86">
        <v>0</v>
      </c>
      <c r="G1170" s="86">
        <v>0</v>
      </c>
      <c r="H1170" s="86">
        <v>0</v>
      </c>
      <c r="I1170" s="86">
        <v>0</v>
      </c>
      <c r="J1170" s="86">
        <v>0</v>
      </c>
      <c r="K1170" s="86">
        <v>0</v>
      </c>
      <c r="L1170" s="86">
        <v>0</v>
      </c>
      <c r="M1170" s="86">
        <v>0</v>
      </c>
      <c r="N1170" s="86">
        <v>0</v>
      </c>
    </row>
    <row r="1171" spans="1:14" x14ac:dyDescent="0.2">
      <c r="A1171" s="88" t="s">
        <v>2424</v>
      </c>
      <c r="B1171" s="86">
        <v>0</v>
      </c>
      <c r="C1171" s="86">
        <v>0</v>
      </c>
      <c r="D1171" s="86">
        <v>0</v>
      </c>
      <c r="E1171" s="86">
        <v>0</v>
      </c>
      <c r="F1171" s="86">
        <v>0</v>
      </c>
      <c r="G1171" s="86">
        <v>0</v>
      </c>
      <c r="H1171" s="86">
        <v>0</v>
      </c>
      <c r="I1171" s="86">
        <v>0</v>
      </c>
      <c r="J1171" s="86">
        <v>0</v>
      </c>
      <c r="K1171" s="86">
        <v>0</v>
      </c>
      <c r="L1171" s="86">
        <v>0</v>
      </c>
      <c r="M1171" s="86">
        <v>0</v>
      </c>
      <c r="N1171" s="86">
        <v>0</v>
      </c>
    </row>
    <row r="1172" spans="1:14" x14ac:dyDescent="0.2">
      <c r="A1172" s="88" t="s">
        <v>2425</v>
      </c>
      <c r="B1172" s="93">
        <v>-20875772190.5299</v>
      </c>
      <c r="C1172" s="93">
        <v>-20957550816.790001</v>
      </c>
      <c r="D1172" s="93">
        <v>-20987719121.169998</v>
      </c>
      <c r="E1172" s="93">
        <v>-21074800592.709999</v>
      </c>
      <c r="F1172" s="93">
        <v>-21217373222.040001</v>
      </c>
      <c r="G1172" s="93">
        <v>-21469635617.649899</v>
      </c>
      <c r="H1172" s="93">
        <v>-21616867077.41</v>
      </c>
      <c r="I1172" s="93">
        <v>-21764054226.059898</v>
      </c>
      <c r="J1172" s="93">
        <v>-21835986669.959999</v>
      </c>
      <c r="K1172" s="93">
        <v>-21948177069.939899</v>
      </c>
      <c r="L1172" s="93">
        <v>-22153489143.499901</v>
      </c>
      <c r="M1172" s="93">
        <v>-22395050857.4799</v>
      </c>
      <c r="N1172" s="93">
        <v>-22643707836.4799</v>
      </c>
    </row>
    <row r="1173" spans="1:14" x14ac:dyDescent="0.2">
      <c r="A1173" s="87" t="s">
        <v>2426</v>
      </c>
      <c r="B1173" s="86">
        <v>0</v>
      </c>
      <c r="C1173" s="86">
        <v>0</v>
      </c>
      <c r="D1173" s="86">
        <v>0</v>
      </c>
      <c r="E1173" s="86">
        <v>0</v>
      </c>
      <c r="F1173" s="86">
        <v>0</v>
      </c>
      <c r="G1173" s="86">
        <v>0</v>
      </c>
      <c r="H1173" s="86">
        <v>0</v>
      </c>
      <c r="I1173" s="86">
        <v>0</v>
      </c>
      <c r="J1173" s="86">
        <v>0</v>
      </c>
      <c r="K1173" s="86">
        <v>0</v>
      </c>
      <c r="L1173" s="86">
        <v>0</v>
      </c>
      <c r="M1173" s="86">
        <v>0</v>
      </c>
      <c r="N1173" s="86">
        <v>0</v>
      </c>
    </row>
    <row r="1174" spans="1:14" x14ac:dyDescent="0.2">
      <c r="A1174" s="87" t="s">
        <v>2427</v>
      </c>
    </row>
    <row r="1175" spans="1:14" x14ac:dyDescent="0.2">
      <c r="A1175" s="87" t="s">
        <v>2428</v>
      </c>
    </row>
    <row r="1176" spans="1:14" x14ac:dyDescent="0.2">
      <c r="A1176" s="87" t="s">
        <v>2429</v>
      </c>
      <c r="B1176" s="86">
        <v>0</v>
      </c>
      <c r="C1176" s="86">
        <v>0</v>
      </c>
      <c r="D1176" s="86">
        <v>0</v>
      </c>
      <c r="E1176" s="86">
        <v>0</v>
      </c>
      <c r="F1176" s="86">
        <v>0</v>
      </c>
      <c r="G1176" s="86">
        <v>0</v>
      </c>
      <c r="H1176" s="86">
        <v>0</v>
      </c>
      <c r="I1176" s="86">
        <v>0</v>
      </c>
      <c r="J1176" s="86">
        <v>0</v>
      </c>
      <c r="K1176" s="86">
        <v>0</v>
      </c>
      <c r="L1176" s="86">
        <v>0</v>
      </c>
      <c r="M1176" s="86">
        <v>0</v>
      </c>
      <c r="N1176" s="86">
        <v>0</v>
      </c>
    </row>
    <row r="1177" spans="1:14" x14ac:dyDescent="0.2">
      <c r="A1177" s="87" t="s">
        <v>2430</v>
      </c>
      <c r="B1177" s="86">
        <v>20875772000</v>
      </c>
      <c r="C1177" s="86">
        <v>20957551000</v>
      </c>
      <c r="D1177" s="86">
        <v>20987719000</v>
      </c>
      <c r="E1177" s="86">
        <v>21074801000</v>
      </c>
      <c r="F1177" s="86">
        <v>21217373000</v>
      </c>
      <c r="G1177" s="86">
        <v>21469636000</v>
      </c>
      <c r="H1177" s="86">
        <v>21616867000</v>
      </c>
      <c r="I1177" s="86">
        <v>21764054000</v>
      </c>
      <c r="J1177" s="86">
        <v>21835987000</v>
      </c>
      <c r="K1177" s="86">
        <v>21948177000</v>
      </c>
      <c r="L1177" s="86">
        <v>22153489000</v>
      </c>
      <c r="M1177" s="86">
        <v>22395051000</v>
      </c>
      <c r="N1177" s="86">
        <v>22643708000</v>
      </c>
    </row>
    <row r="1178" spans="1:14" x14ac:dyDescent="0.2">
      <c r="A1178" s="87" t="s">
        <v>2431</v>
      </c>
      <c r="B1178" s="86">
        <v>1000</v>
      </c>
      <c r="C1178" s="86">
        <v>1000</v>
      </c>
      <c r="D1178" s="86">
        <v>1000</v>
      </c>
      <c r="E1178" s="86">
        <v>1000</v>
      </c>
      <c r="F1178" s="86">
        <v>1000</v>
      </c>
      <c r="G1178" s="86">
        <v>1000</v>
      </c>
      <c r="H1178" s="86">
        <v>1000</v>
      </c>
      <c r="I1178" s="86">
        <v>1000</v>
      </c>
      <c r="J1178" s="86">
        <v>1000</v>
      </c>
      <c r="K1178" s="86">
        <v>1000</v>
      </c>
      <c r="L1178" s="86">
        <v>1000</v>
      </c>
      <c r="M1178" s="86">
        <v>1000</v>
      </c>
      <c r="N1178" s="86">
        <v>1000</v>
      </c>
    </row>
    <row r="1179" spans="1:14" x14ac:dyDescent="0.2">
      <c r="A1179" s="87" t="s">
        <v>2432</v>
      </c>
    </row>
    <row r="1180" spans="1:14" x14ac:dyDescent="0.2">
      <c r="A1180" s="87" t="s">
        <v>2433</v>
      </c>
    </row>
    <row r="1181" spans="1:14" x14ac:dyDescent="0.2">
      <c r="A1181" s="87" t="s">
        <v>2434</v>
      </c>
      <c r="B1181" s="86">
        <v>0</v>
      </c>
      <c r="C1181" s="86">
        <v>0</v>
      </c>
      <c r="D1181" s="86">
        <v>0</v>
      </c>
      <c r="E1181" s="86">
        <v>0</v>
      </c>
      <c r="F1181" s="86">
        <v>0</v>
      </c>
      <c r="G1181" s="86">
        <v>0</v>
      </c>
      <c r="H1181" s="86">
        <v>0</v>
      </c>
      <c r="I1181" s="86">
        <v>0</v>
      </c>
      <c r="J1181" s="86">
        <v>0</v>
      </c>
      <c r="K1181" s="86">
        <v>0</v>
      </c>
      <c r="L1181" s="86">
        <v>0</v>
      </c>
      <c r="M1181" s="86">
        <v>0</v>
      </c>
      <c r="N1181" s="86">
        <v>0</v>
      </c>
    </row>
    <row r="1182" spans="1:14" x14ac:dyDescent="0.2">
      <c r="A1182" s="87" t="s">
        <v>2435</v>
      </c>
    </row>
    <row r="1183" spans="1:14" x14ac:dyDescent="0.2">
      <c r="A1183" s="87" t="s">
        <v>2436</v>
      </c>
      <c r="B1183" s="86">
        <v>-20875772000</v>
      </c>
      <c r="C1183" s="86">
        <v>-20957551000</v>
      </c>
      <c r="D1183" s="86">
        <v>-20987719000</v>
      </c>
      <c r="E1183" s="86">
        <v>-21074801000</v>
      </c>
      <c r="F1183" s="86">
        <v>-21217373000</v>
      </c>
      <c r="G1183" s="86">
        <v>-21469636000</v>
      </c>
      <c r="H1183" s="86">
        <v>-21616867000</v>
      </c>
      <c r="I1183" s="86">
        <v>-21764054000</v>
      </c>
      <c r="J1183" s="86">
        <v>-21835987000</v>
      </c>
      <c r="K1183" s="86">
        <v>-21948177000</v>
      </c>
      <c r="L1183" s="86">
        <v>-22153489000</v>
      </c>
      <c r="M1183" s="86">
        <v>-22395051000</v>
      </c>
      <c r="N1183" s="86">
        <v>-22643708000</v>
      </c>
    </row>
    <row r="1184" spans="1:14" x14ac:dyDescent="0.2">
      <c r="A1184" s="87" t="s">
        <v>2437</v>
      </c>
      <c r="B1184" s="86">
        <v>1000</v>
      </c>
      <c r="C1184" s="86">
        <v>1000</v>
      </c>
      <c r="D1184" s="86">
        <v>1000</v>
      </c>
      <c r="E1184" s="86">
        <v>1000</v>
      </c>
      <c r="F1184" s="86">
        <v>1000</v>
      </c>
      <c r="G1184" s="86">
        <v>1000</v>
      </c>
      <c r="H1184" s="86">
        <v>1000</v>
      </c>
      <c r="I1184" s="86">
        <v>1000</v>
      </c>
      <c r="J1184" s="86">
        <v>1000</v>
      </c>
      <c r="K1184" s="86">
        <v>1000</v>
      </c>
      <c r="L1184" s="86">
        <v>1000</v>
      </c>
      <c r="M1184" s="86">
        <v>1000</v>
      </c>
      <c r="N1184" s="86">
        <v>1000</v>
      </c>
    </row>
    <row r="1185" spans="1:14" x14ac:dyDescent="0.2">
      <c r="A1185" s="87" t="s">
        <v>2438</v>
      </c>
    </row>
    <row r="1186" spans="1:14" x14ac:dyDescent="0.2">
      <c r="A1186" s="87" t="s">
        <v>2439</v>
      </c>
    </row>
    <row r="1187" spans="1:14" x14ac:dyDescent="0.2">
      <c r="A1187" s="87" t="s">
        <v>2440</v>
      </c>
      <c r="B1187" s="86">
        <v>0</v>
      </c>
      <c r="C1187" s="86">
        <v>0</v>
      </c>
      <c r="D1187" s="86">
        <v>0</v>
      </c>
      <c r="E1187" s="86">
        <v>0</v>
      </c>
      <c r="F1187" s="86">
        <v>0</v>
      </c>
      <c r="G1187" s="86">
        <v>0</v>
      </c>
      <c r="H1187" s="86">
        <v>0</v>
      </c>
      <c r="I1187" s="86">
        <v>0</v>
      </c>
      <c r="J1187" s="86">
        <v>0</v>
      </c>
      <c r="K1187" s="86">
        <v>0</v>
      </c>
      <c r="L1187" s="86">
        <v>0</v>
      </c>
      <c r="M1187" s="86">
        <v>0</v>
      </c>
      <c r="N1187" s="86">
        <v>0</v>
      </c>
    </row>
    <row r="1188" spans="1:14" x14ac:dyDescent="0.2">
      <c r="A1188" s="87" t="s">
        <v>2441</v>
      </c>
    </row>
    <row r="1189" spans="1:14" x14ac:dyDescent="0.2">
      <c r="A1189" s="87" t="s">
        <v>2442</v>
      </c>
      <c r="B1189" s="86">
        <v>0</v>
      </c>
      <c r="C1189" s="86">
        <v>0</v>
      </c>
      <c r="D1189" s="86">
        <v>0</v>
      </c>
      <c r="E1189" s="86">
        <v>0</v>
      </c>
      <c r="F1189" s="86">
        <v>0</v>
      </c>
      <c r="G1189" s="86">
        <v>0</v>
      </c>
      <c r="H1189" s="86">
        <v>0</v>
      </c>
      <c r="I1189" s="86">
        <v>0</v>
      </c>
      <c r="J1189" s="86">
        <v>0</v>
      </c>
      <c r="K1189" s="86">
        <v>0</v>
      </c>
      <c r="L1189" s="86">
        <v>0</v>
      </c>
      <c r="M1189" s="86">
        <v>0</v>
      </c>
      <c r="N1189" s="86">
        <v>0</v>
      </c>
    </row>
    <row r="1190" spans="1:14" x14ac:dyDescent="0.2">
      <c r="A1190" s="87" t="s">
        <v>2443</v>
      </c>
    </row>
    <row r="1191" spans="1:14" x14ac:dyDescent="0.2">
      <c r="A1191" s="87" t="s">
        <v>1345</v>
      </c>
    </row>
    <row r="1192" spans="1:14" x14ac:dyDescent="0.2">
      <c r="A1192" s="94" t="s">
        <v>2444</v>
      </c>
    </row>
    <row r="1193" spans="1:14" x14ac:dyDescent="0.2">
      <c r="A1193" s="87" t="s">
        <v>2445</v>
      </c>
      <c r="B1193" s="86">
        <v>3322033853.4699998</v>
      </c>
      <c r="C1193" s="86">
        <v>3333216250.4499998</v>
      </c>
      <c r="D1193" s="86">
        <v>3277494775.29</v>
      </c>
      <c r="E1193" s="86">
        <v>3281649488.2599902</v>
      </c>
      <c r="F1193" s="86">
        <v>3292687359.7999902</v>
      </c>
      <c r="G1193" s="86">
        <v>3390889554.1500001</v>
      </c>
      <c r="H1193" s="86">
        <v>3436196092.1599898</v>
      </c>
      <c r="I1193" s="86">
        <v>3491629540.6999998</v>
      </c>
      <c r="J1193" s="86">
        <v>3507514710.4099998</v>
      </c>
      <c r="K1193" s="86">
        <v>3512371282.8899999</v>
      </c>
      <c r="L1193" s="86">
        <v>3577131922.7999902</v>
      </c>
      <c r="M1193" s="86">
        <v>3619079190.0500002</v>
      </c>
      <c r="N1193" s="86">
        <v>3658070042.6999998</v>
      </c>
    </row>
    <row r="1194" spans="1:14" x14ac:dyDescent="0.2">
      <c r="A1194" s="87" t="s">
        <v>2446</v>
      </c>
      <c r="B1194" s="86">
        <v>-2240106290.0999999</v>
      </c>
      <c r="C1194" s="86">
        <v>-2262308099.9200001</v>
      </c>
      <c r="D1194" s="86">
        <v>-2239269298.0500002</v>
      </c>
      <c r="E1194" s="86">
        <v>-2196197159.5699902</v>
      </c>
      <c r="F1194" s="86">
        <v>-2226838459.0099902</v>
      </c>
      <c r="G1194" s="86">
        <v>-2375014306.3299899</v>
      </c>
      <c r="H1194" s="86">
        <v>-2382336686.0599999</v>
      </c>
      <c r="I1194" s="86">
        <v>-2395332685.6799998</v>
      </c>
      <c r="J1194" s="86">
        <v>-2448269651.1299901</v>
      </c>
      <c r="K1194" s="86">
        <v>-2445753144.8699999</v>
      </c>
      <c r="L1194" s="86">
        <v>-2544222864.1799998</v>
      </c>
      <c r="M1194" s="86">
        <v>-2531879357.8299999</v>
      </c>
      <c r="N1194" s="86">
        <v>-2507185989.02</v>
      </c>
    </row>
    <row r="1195" spans="1:14" x14ac:dyDescent="0.2">
      <c r="A1195" s="87" t="s">
        <v>2447</v>
      </c>
      <c r="B1195" s="86">
        <v>1081927563.3699901</v>
      </c>
      <c r="C1195" s="86">
        <v>1070908150.52999</v>
      </c>
      <c r="D1195" s="86">
        <v>1038225477.23999</v>
      </c>
      <c r="E1195" s="86">
        <v>1085452328.68999</v>
      </c>
      <c r="F1195" s="86">
        <v>1065848900.79</v>
      </c>
      <c r="G1195" s="86">
        <v>1015875247.8200001</v>
      </c>
      <c r="H1195" s="86">
        <v>1053859406.09999</v>
      </c>
      <c r="I1195" s="86">
        <v>1096296855.01999</v>
      </c>
      <c r="J1195" s="86">
        <v>1059245059.28</v>
      </c>
      <c r="K1195" s="86">
        <v>1066618138.02</v>
      </c>
      <c r="L1195" s="86">
        <v>1032909058.61999</v>
      </c>
      <c r="M1195" s="86">
        <v>1087199832.22</v>
      </c>
      <c r="N1195" s="86">
        <v>1150884053.6799901</v>
      </c>
    </row>
    <row r="1196" spans="1:14" x14ac:dyDescent="0.2">
      <c r="A1196" s="94" t="s">
        <v>2448</v>
      </c>
    </row>
    <row r="1197" spans="1:14" x14ac:dyDescent="0.2">
      <c r="A1197" s="87" t="s">
        <v>2449</v>
      </c>
      <c r="B1197" s="86">
        <v>21231061137.409901</v>
      </c>
      <c r="C1197" s="86">
        <v>21345892912.949902</v>
      </c>
      <c r="D1197" s="86">
        <v>21440531272.769901</v>
      </c>
      <c r="E1197" s="86">
        <v>21666256469.169998</v>
      </c>
      <c r="F1197" s="86">
        <v>21769872958.369999</v>
      </c>
      <c r="G1197" s="86">
        <v>21962722135.009998</v>
      </c>
      <c r="H1197" s="86">
        <v>22121043299.159901</v>
      </c>
      <c r="I1197" s="86">
        <v>22211012443.8699</v>
      </c>
      <c r="J1197" s="86">
        <v>22377581086.509998</v>
      </c>
      <c r="K1197" s="86">
        <v>22451174830.339901</v>
      </c>
      <c r="L1197" s="86">
        <v>22668876682.269901</v>
      </c>
      <c r="M1197" s="86">
        <v>22864157321.939899</v>
      </c>
      <c r="N1197" s="86">
        <v>22947442282.2999</v>
      </c>
    </row>
    <row r="1198" spans="1:14" x14ac:dyDescent="0.2">
      <c r="A1198" s="87" t="s">
        <v>2450</v>
      </c>
      <c r="B1198" s="86">
        <v>-5958629143.2299995</v>
      </c>
      <c r="C1198" s="86">
        <v>-5993847714.5900002</v>
      </c>
      <c r="D1198" s="86">
        <v>-6040996727.6199999</v>
      </c>
      <c r="E1198" s="86">
        <v>-6023294201.0299997</v>
      </c>
      <c r="F1198" s="86">
        <v>-6064083696.6099997</v>
      </c>
      <c r="G1198" s="86">
        <v>-6081688503.8999996</v>
      </c>
      <c r="H1198" s="86">
        <v>-6094191621.1000004</v>
      </c>
      <c r="I1198" s="86">
        <v>-6135082431.1499901</v>
      </c>
      <c r="J1198" s="86">
        <v>-6141390039.3999996</v>
      </c>
      <c r="K1198" s="86">
        <v>-6171032030.1199903</v>
      </c>
      <c r="L1198" s="86">
        <v>-6196995791.2399998</v>
      </c>
      <c r="M1198" s="86">
        <v>-6234650244.8000002</v>
      </c>
      <c r="N1198" s="86">
        <v>-6125305662.0499897</v>
      </c>
    </row>
    <row r="1199" spans="1:14" x14ac:dyDescent="0.2">
      <c r="A1199" s="87" t="s">
        <v>2451</v>
      </c>
      <c r="B1199" s="86">
        <v>135779946.16</v>
      </c>
      <c r="C1199" s="86">
        <v>135779946.16</v>
      </c>
      <c r="D1199" s="86">
        <v>135779946.16</v>
      </c>
      <c r="E1199" s="86">
        <v>135779946.16</v>
      </c>
      <c r="F1199" s="86">
        <v>137602089.41</v>
      </c>
      <c r="G1199" s="86">
        <v>137601623.56999999</v>
      </c>
      <c r="H1199" s="86">
        <v>135735323.56999999</v>
      </c>
      <c r="I1199" s="86">
        <v>135929974.94999999</v>
      </c>
      <c r="J1199" s="86">
        <v>135929974.94999999</v>
      </c>
      <c r="K1199" s="86">
        <v>135262048.19999999</v>
      </c>
      <c r="L1199" s="86">
        <v>135262057.25999999</v>
      </c>
      <c r="M1199" s="86">
        <v>135262057.25999999</v>
      </c>
      <c r="N1199" s="86">
        <v>137128357.25999999</v>
      </c>
    </row>
    <row r="1200" spans="1:14" x14ac:dyDescent="0.2">
      <c r="A1200" s="87" t="s">
        <v>2452</v>
      </c>
      <c r="B1200" s="86">
        <v>1303817348.6900001</v>
      </c>
      <c r="C1200" s="86">
        <v>1296016768.6800001</v>
      </c>
      <c r="D1200" s="86">
        <v>1333276766.75</v>
      </c>
      <c r="E1200" s="86">
        <v>1208203341.9000001</v>
      </c>
      <c r="F1200" s="86">
        <v>1273157318.96999</v>
      </c>
      <c r="G1200" s="86">
        <v>1250986263.75999</v>
      </c>
      <c r="H1200" s="86">
        <v>1230363425.1099999</v>
      </c>
      <c r="I1200" s="86">
        <v>1269747188.28</v>
      </c>
      <c r="J1200" s="86">
        <v>1184233678.1700001</v>
      </c>
      <c r="K1200" s="86">
        <v>1271863598.3399999</v>
      </c>
      <c r="L1200" s="86">
        <v>1230466286.04</v>
      </c>
      <c r="M1200" s="86">
        <v>1298913453.8499999</v>
      </c>
      <c r="N1200" s="86">
        <v>1342670129.5</v>
      </c>
    </row>
    <row r="1201" spans="1:14" x14ac:dyDescent="0.2">
      <c r="A1201" s="87" t="s">
        <v>2453</v>
      </c>
      <c r="B1201" s="86">
        <v>1081927563.3699901</v>
      </c>
      <c r="C1201" s="86">
        <v>1070908150.52999</v>
      </c>
      <c r="D1201" s="86">
        <v>1038225477.23999</v>
      </c>
      <c r="E1201" s="86">
        <v>1085452328.68999</v>
      </c>
      <c r="F1201" s="86">
        <v>1065848900.79</v>
      </c>
      <c r="G1201" s="86">
        <v>1015875247.8200001</v>
      </c>
      <c r="H1201" s="86">
        <v>1053859406.09999</v>
      </c>
      <c r="I1201" s="86">
        <v>1096296855.01999</v>
      </c>
      <c r="J1201" s="86">
        <v>1059245059.28</v>
      </c>
      <c r="K1201" s="86">
        <v>1066618138.02</v>
      </c>
      <c r="L1201" s="86">
        <v>1032909058.61999</v>
      </c>
      <c r="M1201" s="86">
        <v>1087199832.22</v>
      </c>
      <c r="N1201" s="86">
        <v>1150884053.6799901</v>
      </c>
    </row>
    <row r="1202" spans="1:14" x14ac:dyDescent="0.2">
      <c r="A1202" s="87" t="s">
        <v>2454</v>
      </c>
      <c r="B1202" s="86">
        <v>17793956852.399899</v>
      </c>
      <c r="C1202" s="86">
        <v>17854750063.7299</v>
      </c>
      <c r="D1202" s="86">
        <v>17906816735.2999</v>
      </c>
      <c r="E1202" s="86">
        <v>18072397884.8899</v>
      </c>
      <c r="F1202" s="86">
        <v>18182397570.929901</v>
      </c>
      <c r="G1202" s="86">
        <v>18285496766.259998</v>
      </c>
      <c r="H1202" s="86">
        <v>18446809832.839901</v>
      </c>
      <c r="I1202" s="86">
        <v>18577904030.970001</v>
      </c>
      <c r="J1202" s="86">
        <v>18615599759.509998</v>
      </c>
      <c r="K1202" s="86">
        <v>18753886584.779999</v>
      </c>
      <c r="L1202" s="86">
        <v>18870518292.949902</v>
      </c>
      <c r="M1202" s="86">
        <v>19150882420.469898</v>
      </c>
      <c r="N1202" s="86">
        <v>19452819160.689899</v>
      </c>
    </row>
    <row r="1203" spans="1:14" x14ac:dyDescent="0.2">
      <c r="A1203" s="94" t="s">
        <v>2455</v>
      </c>
    </row>
    <row r="1204" spans="1:14" x14ac:dyDescent="0.2">
      <c r="A1204" s="87" t="s">
        <v>2456</v>
      </c>
      <c r="B1204" s="86">
        <v>-7558734662.47999</v>
      </c>
      <c r="C1204" s="86">
        <v>-7607783601.9199896</v>
      </c>
      <c r="D1204" s="86">
        <v>-7633370507.8099899</v>
      </c>
      <c r="E1204" s="86">
        <v>-7678991589.26999</v>
      </c>
      <c r="F1204" s="86">
        <v>-7732870150.9599895</v>
      </c>
      <c r="G1204" s="86">
        <v>-7820349883.5299902</v>
      </c>
      <c r="H1204" s="86">
        <v>-7891964435.3699999</v>
      </c>
      <c r="I1204" s="86">
        <v>-7999684615.72999</v>
      </c>
      <c r="J1204" s="86">
        <v>-8101411381.4099903</v>
      </c>
      <c r="K1204" s="86">
        <v>-8180334725.1199903</v>
      </c>
      <c r="L1204" s="86">
        <v>-8254403621.8399897</v>
      </c>
      <c r="M1204" s="86">
        <v>-8277344683.2199898</v>
      </c>
      <c r="N1204" s="86">
        <v>-8294776511.4599895</v>
      </c>
    </row>
    <row r="1205" spans="1:14" x14ac:dyDescent="0.2">
      <c r="A1205" s="87" t="s">
        <v>2457</v>
      </c>
      <c r="B1205" s="86">
        <v>-6768607493.1700001</v>
      </c>
      <c r="C1205" s="86">
        <v>-6769207915.5599899</v>
      </c>
      <c r="D1205" s="86">
        <v>-6769808337.8699999</v>
      </c>
      <c r="E1205" s="86">
        <v>-6769972062.4499998</v>
      </c>
      <c r="F1205" s="86">
        <v>-6756430009.9399996</v>
      </c>
      <c r="G1205" s="86">
        <v>-6770901558.0500002</v>
      </c>
      <c r="H1205" s="86">
        <v>-6771570566.6400003</v>
      </c>
      <c r="I1205" s="86">
        <v>-6772166105.3100004</v>
      </c>
      <c r="J1205" s="86">
        <v>-6472969601.6199999</v>
      </c>
      <c r="K1205" s="86">
        <v>-6473980308.5799999</v>
      </c>
      <c r="L1205" s="86">
        <v>-6475299223.2099895</v>
      </c>
      <c r="M1205" s="86">
        <v>-6275746269.1599998</v>
      </c>
      <c r="N1205" s="86">
        <v>-7411019239.4199896</v>
      </c>
    </row>
    <row r="1206" spans="1:14" x14ac:dyDescent="0.2">
      <c r="A1206" s="87" t="s">
        <v>2458</v>
      </c>
      <c r="B1206" s="86">
        <v>-195521999.91</v>
      </c>
      <c r="C1206" s="86">
        <v>-206803999.91</v>
      </c>
      <c r="D1206" s="86">
        <v>-242881999.91</v>
      </c>
      <c r="E1206" s="86">
        <v>-279231999.91000003</v>
      </c>
      <c r="F1206" s="86">
        <v>-352661999.91000003</v>
      </c>
      <c r="G1206" s="86">
        <v>-358906999.91000003</v>
      </c>
      <c r="H1206" s="86">
        <v>-363347999.91000003</v>
      </c>
      <c r="I1206" s="86">
        <v>-391119999.91000003</v>
      </c>
      <c r="J1206" s="86">
        <v>-630652999.90999997</v>
      </c>
      <c r="K1206" s="86">
        <v>-603147999.90999997</v>
      </c>
      <c r="L1206" s="86">
        <v>-648953999.90999997</v>
      </c>
      <c r="M1206" s="86">
        <v>-1044748999.91</v>
      </c>
      <c r="N1206" s="86">
        <v>-198553999.91</v>
      </c>
    </row>
    <row r="1207" spans="1:14" x14ac:dyDescent="0.2">
      <c r="A1207" s="87" t="s">
        <v>2459</v>
      </c>
      <c r="B1207" s="86">
        <v>0</v>
      </c>
      <c r="C1207" s="86">
        <v>0</v>
      </c>
      <c r="D1207" s="86">
        <v>0</v>
      </c>
      <c r="E1207" s="86">
        <v>0</v>
      </c>
      <c r="F1207" s="86">
        <v>0</v>
      </c>
      <c r="G1207" s="86">
        <v>0</v>
      </c>
      <c r="H1207" s="86">
        <v>0</v>
      </c>
      <c r="I1207" s="86">
        <v>0</v>
      </c>
      <c r="J1207" s="86">
        <v>0</v>
      </c>
      <c r="K1207" s="86">
        <v>0</v>
      </c>
      <c r="L1207" s="86">
        <v>0</v>
      </c>
      <c r="M1207" s="86">
        <v>0</v>
      </c>
      <c r="N1207" s="86">
        <v>0</v>
      </c>
    </row>
    <row r="1208" spans="1:14" x14ac:dyDescent="0.2">
      <c r="A1208" s="87" t="s">
        <v>2460</v>
      </c>
      <c r="B1208" s="86">
        <v>-193426142.17999899</v>
      </c>
      <c r="C1208" s="86">
        <v>-193217147.709999</v>
      </c>
      <c r="D1208" s="86">
        <v>-192311350.66999999</v>
      </c>
      <c r="E1208" s="86">
        <v>-192300390.15999901</v>
      </c>
      <c r="F1208" s="86">
        <v>-193268564.56</v>
      </c>
      <c r="G1208" s="86">
        <v>-192832851.03</v>
      </c>
      <c r="H1208" s="86">
        <v>-192978811.09</v>
      </c>
      <c r="I1208" s="86">
        <v>-192626774.08999899</v>
      </c>
      <c r="J1208" s="86">
        <v>-192907867.739999</v>
      </c>
      <c r="K1208" s="86">
        <v>-192557338.09999999</v>
      </c>
      <c r="L1208" s="86">
        <v>-192646866.61999899</v>
      </c>
      <c r="M1208" s="86">
        <v>-193192691.13</v>
      </c>
      <c r="N1208" s="86">
        <v>-184742925.37999901</v>
      </c>
    </row>
    <row r="1209" spans="1:14" x14ac:dyDescent="0.2">
      <c r="A1209" s="87" t="s">
        <v>2461</v>
      </c>
      <c r="B1209" s="86">
        <v>-145829016.52000001</v>
      </c>
      <c r="C1209" s="86">
        <v>-145829016.52000001</v>
      </c>
      <c r="D1209" s="86">
        <v>-145829016.52000001</v>
      </c>
      <c r="E1209" s="86">
        <v>-207929016.52000001</v>
      </c>
      <c r="F1209" s="86">
        <v>-207929016.52000001</v>
      </c>
      <c r="G1209" s="86">
        <v>-207929016.52000001</v>
      </c>
      <c r="H1209" s="86">
        <v>-207929016.52000001</v>
      </c>
      <c r="I1209" s="86">
        <v>-207929016.52000001</v>
      </c>
      <c r="J1209" s="86">
        <v>-207929016.52000001</v>
      </c>
      <c r="K1209" s="86">
        <v>-208414504.52000001</v>
      </c>
      <c r="L1209" s="86">
        <v>-208414504.52000001</v>
      </c>
      <c r="M1209" s="86">
        <v>-208414504.52000001</v>
      </c>
      <c r="N1209" s="86">
        <v>-235766504.52000001</v>
      </c>
    </row>
    <row r="1210" spans="1:14" x14ac:dyDescent="0.2">
      <c r="A1210" s="87" t="s">
        <v>2462</v>
      </c>
      <c r="B1210" s="86">
        <v>-2189567849.2199998</v>
      </c>
      <c r="C1210" s="86">
        <v>-2189567849.2199998</v>
      </c>
      <c r="D1210" s="86">
        <v>-2189567849.2199998</v>
      </c>
      <c r="E1210" s="86">
        <v>-2208022619.8299999</v>
      </c>
      <c r="F1210" s="86">
        <v>-2208022619.8299999</v>
      </c>
      <c r="G1210" s="86">
        <v>-2208022619.8299999</v>
      </c>
      <c r="H1210" s="86">
        <v>-2288425675.52</v>
      </c>
      <c r="I1210" s="86">
        <v>-2288425675.52</v>
      </c>
      <c r="J1210" s="86">
        <v>-2288425675.52</v>
      </c>
      <c r="K1210" s="86">
        <v>-2384321329.5599899</v>
      </c>
      <c r="L1210" s="86">
        <v>-2384321329.5599899</v>
      </c>
      <c r="M1210" s="86">
        <v>-2455533728.1199899</v>
      </c>
      <c r="N1210" s="86">
        <v>-2435904072.48</v>
      </c>
    </row>
    <row r="1211" spans="1:14" x14ac:dyDescent="0.2">
      <c r="A1211" s="87" t="s">
        <v>2463</v>
      </c>
      <c r="B1211" s="86">
        <v>-862054542.15999997</v>
      </c>
      <c r="C1211" s="86">
        <v>-862054542.15999997</v>
      </c>
      <c r="D1211" s="86">
        <v>-852762275.65999997</v>
      </c>
      <c r="E1211" s="86">
        <v>-842912307.91999996</v>
      </c>
      <c r="F1211" s="86">
        <v>-838266174.66999996</v>
      </c>
      <c r="G1211" s="86">
        <v>-833620041.41999996</v>
      </c>
      <c r="H1211" s="86">
        <v>-823770073.15999997</v>
      </c>
      <c r="I1211" s="86">
        <v>-819123939.90999997</v>
      </c>
      <c r="J1211" s="86">
        <v>-814477806.65999997</v>
      </c>
      <c r="K1211" s="86">
        <v>-804627839.15999997</v>
      </c>
      <c r="L1211" s="86">
        <v>-799981705.90999997</v>
      </c>
      <c r="M1211" s="86">
        <v>-787495514.15999997</v>
      </c>
      <c r="N1211" s="86">
        <v>-790302935.15999997</v>
      </c>
    </row>
    <row r="1212" spans="1:14" x14ac:dyDescent="0.2">
      <c r="A1212" s="87" t="s">
        <v>2464</v>
      </c>
      <c r="B1212" s="86">
        <v>113106483.45999999</v>
      </c>
      <c r="C1212" s="86">
        <v>113106483.45999999</v>
      </c>
      <c r="D1212" s="86">
        <v>113106483.45999999</v>
      </c>
      <c r="E1212" s="86">
        <v>100387245.20999999</v>
      </c>
      <c r="F1212" s="86">
        <v>100387245.20999999</v>
      </c>
      <c r="G1212" s="86">
        <v>100387245.20999999</v>
      </c>
      <c r="H1212" s="86">
        <v>99662098.959999993</v>
      </c>
      <c r="I1212" s="86">
        <v>99662098.959999993</v>
      </c>
      <c r="J1212" s="86">
        <v>99662098.959999993</v>
      </c>
      <c r="K1212" s="86">
        <v>98816607.709999993</v>
      </c>
      <c r="L1212" s="86">
        <v>98816607.709999993</v>
      </c>
      <c r="M1212" s="86">
        <v>97601587.879999906</v>
      </c>
      <c r="N1212" s="86">
        <v>91736253.459999993</v>
      </c>
    </row>
    <row r="1213" spans="1:14" x14ac:dyDescent="0.2">
      <c r="A1213" s="87" t="s">
        <v>2465</v>
      </c>
      <c r="B1213" s="86">
        <v>-17800635222.179901</v>
      </c>
      <c r="C1213" s="86">
        <v>-17861357589.539902</v>
      </c>
      <c r="D1213" s="86">
        <v>-17913424854.199902</v>
      </c>
      <c r="E1213" s="86">
        <v>-18078972740.849998</v>
      </c>
      <c r="F1213" s="86">
        <v>-18189061291.179901</v>
      </c>
      <c r="G1213" s="86">
        <v>-18292175725.079899</v>
      </c>
      <c r="H1213" s="86">
        <v>-18440324479.25</v>
      </c>
      <c r="I1213" s="86">
        <v>-18571414028.0299</v>
      </c>
      <c r="J1213" s="86">
        <v>-18609112250.419899</v>
      </c>
      <c r="K1213" s="86">
        <v>-18748567437.239899</v>
      </c>
      <c r="L1213" s="86">
        <v>-18865204643.859901</v>
      </c>
      <c r="M1213" s="86">
        <v>-19144874802.339901</v>
      </c>
      <c r="N1213" s="86">
        <v>-19459329934.869999</v>
      </c>
    </row>
    <row r="1214" spans="1:14" x14ac:dyDescent="0.2">
      <c r="A1214" s="87" t="s">
        <v>2466</v>
      </c>
      <c r="B1214" s="86">
        <v>0</v>
      </c>
      <c r="C1214" s="86">
        <v>0</v>
      </c>
      <c r="D1214" s="86">
        <v>0</v>
      </c>
      <c r="E1214" s="86">
        <v>0</v>
      </c>
      <c r="F1214" s="86">
        <v>0</v>
      </c>
      <c r="G1214" s="86">
        <v>0</v>
      </c>
      <c r="H1214" s="86">
        <v>0</v>
      </c>
      <c r="I1214" s="86">
        <v>0</v>
      </c>
      <c r="J1214" s="86">
        <v>0</v>
      </c>
      <c r="K1214" s="86">
        <v>0</v>
      </c>
      <c r="L1214" s="86">
        <v>0</v>
      </c>
      <c r="M1214" s="86">
        <v>0</v>
      </c>
      <c r="N1214" s="86">
        <v>0</v>
      </c>
    </row>
    <row r="1215" spans="1:14" x14ac:dyDescent="0.2">
      <c r="A1215" s="87" t="s">
        <v>2467</v>
      </c>
      <c r="B1215" s="86">
        <v>-6678369.7799965702</v>
      </c>
      <c r="C1215" s="86">
        <v>-6607525.8099995498</v>
      </c>
      <c r="D1215" s="86">
        <v>-6608118.9000084996</v>
      </c>
      <c r="E1215" s="86">
        <v>-6574855.9600040298</v>
      </c>
      <c r="F1215" s="86">
        <v>-6663720.2499993099</v>
      </c>
      <c r="G1215" s="86">
        <v>-6678958.8200002899</v>
      </c>
      <c r="H1215" s="86">
        <v>6485353.5899929702</v>
      </c>
      <c r="I1215" s="86">
        <v>6490002.9400065504</v>
      </c>
      <c r="J1215" s="86">
        <v>6487509.0900100702</v>
      </c>
      <c r="K1215" s="86">
        <v>5319147.5400067801</v>
      </c>
      <c r="L1215" s="86">
        <v>5313649.0899994904</v>
      </c>
      <c r="M1215" s="86">
        <v>6007618.1299984399</v>
      </c>
      <c r="N1215" s="86">
        <v>-6510774.1800025096</v>
      </c>
    </row>
    <row r="1216" spans="1:14" x14ac:dyDescent="0.2">
      <c r="A1216" s="87" t="s">
        <v>2468</v>
      </c>
      <c r="B1216" s="86">
        <v>0</v>
      </c>
      <c r="C1216" s="86">
        <v>0</v>
      </c>
      <c r="D1216" s="86">
        <v>0</v>
      </c>
      <c r="E1216" s="86">
        <v>0</v>
      </c>
      <c r="F1216" s="86">
        <v>0</v>
      </c>
      <c r="G1216" s="86">
        <v>0</v>
      </c>
      <c r="H1216" s="86">
        <v>0</v>
      </c>
      <c r="I1216" s="86">
        <v>0</v>
      </c>
      <c r="J1216" s="86">
        <v>0</v>
      </c>
      <c r="K1216" s="86">
        <v>0</v>
      </c>
      <c r="L1216" s="86">
        <v>0</v>
      </c>
      <c r="M1216" s="86">
        <v>0</v>
      </c>
      <c r="N1216" s="86">
        <v>0</v>
      </c>
    </row>
    <row r="1217" spans="1:14" x14ac:dyDescent="0.2">
      <c r="A1217" s="87" t="s">
        <v>2469</v>
      </c>
      <c r="B1217" s="86">
        <v>0</v>
      </c>
      <c r="C1217" s="86">
        <v>0</v>
      </c>
      <c r="D1217" s="86">
        <v>0</v>
      </c>
      <c r="E1217" s="86">
        <v>0</v>
      </c>
      <c r="F1217" s="86">
        <v>0</v>
      </c>
      <c r="G1217" s="86">
        <v>0</v>
      </c>
      <c r="H1217" s="86">
        <v>0</v>
      </c>
      <c r="I1217" s="86">
        <v>0</v>
      </c>
      <c r="J1217" s="86">
        <v>0</v>
      </c>
      <c r="K1217" s="86">
        <v>0</v>
      </c>
      <c r="L1217" s="86">
        <v>0</v>
      </c>
      <c r="M1217" s="86">
        <v>0</v>
      </c>
      <c r="N1217" s="86">
        <v>0</v>
      </c>
    </row>
  </sheetData>
  <autoFilter ref="A3:P1217" xr:uid="{FBF7B5DA-E47D-4308-8127-5AD77D1DB28F}"/>
  <pageMargins left="0.7" right="0.7" top="0.75" bottom="0.75" header="0.3" footer="0.3"/>
  <pageSetup orientation="portrait" r:id="rId1"/>
  <headerFooter>
    <oddHeader xml:space="preserve">&amp;RDEF’s Response to OPC POD 1 (1-26)
Q7
Page &amp;P of &amp;N
</oddHeader>
    <oddFooter>&amp;R20240025-OPCPOD1-00004213</oddFooter>
  </headerFooter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45F7C-6003-4D89-961C-982389E6829A}">
  <dimension ref="A1:P1204"/>
  <sheetViews>
    <sheetView tabSelected="1" zoomScale="120" zoomScaleNormal="120" workbookViewId="0">
      <pane xSplit="1" ySplit="3" topLeftCell="F73" activePane="bottomRight" state="frozen"/>
      <selection activeCell="H28" sqref="H28"/>
      <selection pane="topRight" activeCell="H28" sqref="H28"/>
      <selection pane="bottomLeft" activeCell="H28" sqref="H28"/>
      <selection pane="bottomRight" activeCell="H28" sqref="H28"/>
    </sheetView>
  </sheetViews>
  <sheetFormatPr defaultColWidth="9.109375" defaultRowHeight="10.199999999999999" x14ac:dyDescent="0.2"/>
  <cols>
    <col min="1" max="1" width="30.6640625" style="122" customWidth="1"/>
    <col min="2" max="14" width="12.33203125" style="121" bestFit="1" customWidth="1"/>
    <col min="15" max="15" width="11.77734375" style="97" bestFit="1" customWidth="1"/>
    <col min="16" max="16" width="8" style="97" bestFit="1" customWidth="1"/>
    <col min="17" max="17" width="9.109375" style="121" customWidth="1"/>
    <col min="18" max="16384" width="9.109375" style="121"/>
  </cols>
  <sheetData>
    <row r="1" spans="1:16" s="119" customFormat="1" x14ac:dyDescent="0.2">
      <c r="A1" s="118"/>
      <c r="O1" s="95"/>
      <c r="P1" s="95"/>
    </row>
    <row r="2" spans="1:16" s="119" customFormat="1" x14ac:dyDescent="0.2">
      <c r="A2" s="118" t="s">
        <v>2470</v>
      </c>
      <c r="B2" s="119" t="s">
        <v>2471</v>
      </c>
      <c r="C2" s="119" t="s">
        <v>2472</v>
      </c>
      <c r="D2" s="119" t="s">
        <v>2473</v>
      </c>
      <c r="E2" s="119" t="s">
        <v>2474</v>
      </c>
      <c r="F2" s="119" t="s">
        <v>2475</v>
      </c>
      <c r="G2" s="119" t="s">
        <v>2476</v>
      </c>
      <c r="H2" s="119" t="s">
        <v>2477</v>
      </c>
      <c r="I2" s="119" t="s">
        <v>2478</v>
      </c>
      <c r="J2" s="119" t="s">
        <v>2479</v>
      </c>
      <c r="K2" s="119" t="s">
        <v>2480</v>
      </c>
      <c r="L2" s="119" t="s">
        <v>2481</v>
      </c>
      <c r="M2" s="119" t="s">
        <v>2482</v>
      </c>
      <c r="N2" s="119" t="s">
        <v>1375</v>
      </c>
      <c r="O2" s="100" t="s">
        <v>1387</v>
      </c>
      <c r="P2" s="96" t="s">
        <v>157</v>
      </c>
    </row>
    <row r="3" spans="1:16" s="119" customFormat="1" x14ac:dyDescent="0.2">
      <c r="A3" s="118"/>
      <c r="O3" s="95"/>
      <c r="P3" s="95"/>
    </row>
    <row r="4" spans="1:16" x14ac:dyDescent="0.2">
      <c r="A4" s="120" t="s">
        <v>158</v>
      </c>
      <c r="P4" s="99"/>
    </row>
    <row r="5" spans="1:16" x14ac:dyDescent="0.2">
      <c r="A5" s="122" t="s">
        <v>159</v>
      </c>
      <c r="P5" s="99"/>
    </row>
    <row r="6" spans="1:16" x14ac:dyDescent="0.2">
      <c r="A6" s="122" t="s">
        <v>160</v>
      </c>
      <c r="P6" s="99"/>
    </row>
    <row r="7" spans="1:16" x14ac:dyDescent="0.2">
      <c r="A7" s="122" t="s">
        <v>161</v>
      </c>
      <c r="P7" s="99"/>
    </row>
    <row r="8" spans="1:16" x14ac:dyDescent="0.2">
      <c r="A8" s="122" t="s">
        <v>162</v>
      </c>
      <c r="P8" s="99"/>
    </row>
    <row r="9" spans="1:16" x14ac:dyDescent="0.2">
      <c r="A9" s="122" t="s">
        <v>163</v>
      </c>
      <c r="P9" s="99"/>
    </row>
    <row r="10" spans="1:16" x14ac:dyDescent="0.2">
      <c r="A10" s="122" t="s">
        <v>164</v>
      </c>
      <c r="B10" s="121">
        <v>1493412000</v>
      </c>
      <c r="C10" s="121">
        <v>1493412000</v>
      </c>
      <c r="D10" s="121">
        <v>1493412000</v>
      </c>
      <c r="E10" s="121">
        <v>1493412000</v>
      </c>
      <c r="F10" s="121">
        <v>1493412000</v>
      </c>
      <c r="G10" s="121">
        <v>1493412000</v>
      </c>
      <c r="H10" s="121">
        <v>1493412000</v>
      </c>
      <c r="I10" s="121">
        <v>1493412000</v>
      </c>
      <c r="J10" s="121">
        <v>1493412000</v>
      </c>
      <c r="K10" s="121">
        <v>1493412000</v>
      </c>
      <c r="L10" s="121">
        <v>1493412000</v>
      </c>
      <c r="M10" s="121">
        <v>1493412000</v>
      </c>
      <c r="N10" s="121">
        <v>1493412000</v>
      </c>
      <c r="P10" s="99"/>
    </row>
    <row r="11" spans="1:16" x14ac:dyDescent="0.2">
      <c r="A11" s="122" t="s">
        <v>165</v>
      </c>
      <c r="B11" s="121">
        <v>1493412000</v>
      </c>
      <c r="C11" s="121">
        <v>1493412000</v>
      </c>
      <c r="D11" s="121">
        <v>1493412000</v>
      </c>
      <c r="E11" s="121">
        <v>1493412000</v>
      </c>
      <c r="F11" s="121">
        <v>1493412000</v>
      </c>
      <c r="G11" s="121">
        <v>1493412000</v>
      </c>
      <c r="H11" s="121">
        <v>1493412000</v>
      </c>
      <c r="I11" s="121">
        <v>1493412000</v>
      </c>
      <c r="J11" s="121">
        <v>1493412000</v>
      </c>
      <c r="K11" s="121">
        <v>1493412000</v>
      </c>
      <c r="L11" s="121">
        <v>1493412000</v>
      </c>
      <c r="M11" s="121">
        <v>1493412000</v>
      </c>
      <c r="N11" s="121">
        <v>1493412000</v>
      </c>
      <c r="P11" s="99"/>
    </row>
    <row r="12" spans="1:16" x14ac:dyDescent="0.2">
      <c r="A12" s="122" t="s">
        <v>166</v>
      </c>
      <c r="B12" s="121">
        <v>1670012000</v>
      </c>
      <c r="C12" s="121">
        <v>1670012000</v>
      </c>
      <c r="D12" s="121">
        <v>1670012000</v>
      </c>
      <c r="E12" s="121">
        <v>1670012000</v>
      </c>
      <c r="F12" s="121">
        <v>1670012000</v>
      </c>
      <c r="G12" s="121">
        <v>1670012000</v>
      </c>
      <c r="H12" s="121">
        <v>1670012000</v>
      </c>
      <c r="I12" s="121">
        <v>1670012000</v>
      </c>
      <c r="J12" s="121">
        <v>1670012000</v>
      </c>
      <c r="K12" s="121">
        <v>1670012000</v>
      </c>
      <c r="L12" s="121">
        <v>1670012000</v>
      </c>
      <c r="M12" s="121">
        <v>1670012000</v>
      </c>
      <c r="N12" s="121">
        <v>1670012000</v>
      </c>
      <c r="P12" s="99"/>
    </row>
    <row r="13" spans="1:16" x14ac:dyDescent="0.2">
      <c r="A13" s="122" t="s">
        <v>167</v>
      </c>
      <c r="B13" s="121">
        <v>1670013000</v>
      </c>
      <c r="C13" s="121">
        <v>1670013000</v>
      </c>
      <c r="D13" s="121">
        <v>1670013000</v>
      </c>
      <c r="E13" s="121">
        <v>1670013000</v>
      </c>
      <c r="F13" s="121">
        <v>1670013000</v>
      </c>
      <c r="G13" s="121">
        <v>1670013000</v>
      </c>
      <c r="H13" s="121">
        <v>1670013000</v>
      </c>
      <c r="I13" s="121">
        <v>1670013000</v>
      </c>
      <c r="J13" s="121">
        <v>1670013000</v>
      </c>
      <c r="K13" s="121">
        <v>1670013000</v>
      </c>
      <c r="L13" s="121">
        <v>1670013000</v>
      </c>
      <c r="M13" s="121">
        <v>1670013000</v>
      </c>
      <c r="N13" s="121">
        <v>1670013000</v>
      </c>
      <c r="P13" s="99"/>
    </row>
    <row r="14" spans="1:16" x14ac:dyDescent="0.2">
      <c r="A14" s="122" t="s">
        <v>168</v>
      </c>
      <c r="B14" s="121">
        <v>1000</v>
      </c>
      <c r="C14" s="121">
        <v>1000</v>
      </c>
      <c r="D14" s="121">
        <v>1000</v>
      </c>
      <c r="E14" s="121">
        <v>1000</v>
      </c>
      <c r="F14" s="121">
        <v>1000</v>
      </c>
      <c r="G14" s="121">
        <v>1000</v>
      </c>
      <c r="H14" s="121">
        <v>1000</v>
      </c>
      <c r="I14" s="121">
        <v>1000</v>
      </c>
      <c r="J14" s="121">
        <v>1000</v>
      </c>
      <c r="K14" s="121">
        <v>1000</v>
      </c>
      <c r="L14" s="121">
        <v>1000</v>
      </c>
      <c r="M14" s="121">
        <v>1000</v>
      </c>
      <c r="N14" s="121">
        <v>1000</v>
      </c>
      <c r="P14" s="99"/>
    </row>
    <row r="15" spans="1:16" x14ac:dyDescent="0.2">
      <c r="A15" s="122" t="s">
        <v>169</v>
      </c>
      <c r="P15" s="99"/>
    </row>
    <row r="16" spans="1:16" x14ac:dyDescent="0.2">
      <c r="A16" s="122" t="s">
        <v>170</v>
      </c>
      <c r="P16" s="99"/>
    </row>
    <row r="17" spans="1:16" x14ac:dyDescent="0.2">
      <c r="A17" s="122" t="s">
        <v>171</v>
      </c>
      <c r="B17" s="121">
        <v>1000</v>
      </c>
      <c r="C17" s="121">
        <v>1000</v>
      </c>
      <c r="D17" s="121">
        <v>1000</v>
      </c>
      <c r="E17" s="121">
        <v>1000</v>
      </c>
      <c r="F17" s="121">
        <v>1000</v>
      </c>
      <c r="G17" s="121">
        <v>1000</v>
      </c>
      <c r="H17" s="121">
        <v>1000</v>
      </c>
      <c r="I17" s="121">
        <v>1000</v>
      </c>
      <c r="J17" s="121">
        <v>1000</v>
      </c>
      <c r="K17" s="121">
        <v>1000</v>
      </c>
      <c r="L17" s="121">
        <v>1000</v>
      </c>
      <c r="M17" s="121">
        <v>1000</v>
      </c>
      <c r="N17" s="121">
        <v>1000</v>
      </c>
      <c r="P17" s="99"/>
    </row>
    <row r="18" spans="1:16" x14ac:dyDescent="0.2">
      <c r="A18" s="122" t="s">
        <v>172</v>
      </c>
      <c r="B18" s="121">
        <v>0</v>
      </c>
      <c r="C18" s="121">
        <v>0</v>
      </c>
      <c r="D18" s="121">
        <v>0</v>
      </c>
      <c r="E18" s="121"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v>0</v>
      </c>
      <c r="M18" s="121">
        <v>0</v>
      </c>
      <c r="N18" s="121">
        <v>0</v>
      </c>
      <c r="P18" s="99"/>
    </row>
    <row r="19" spans="1:16" x14ac:dyDescent="0.2">
      <c r="A19" s="122" t="s">
        <v>173</v>
      </c>
      <c r="B19" s="121">
        <v>36000</v>
      </c>
      <c r="C19" s="121">
        <v>36000</v>
      </c>
      <c r="D19" s="121">
        <v>36000</v>
      </c>
      <c r="E19" s="121">
        <v>36000</v>
      </c>
      <c r="F19" s="121">
        <v>36000</v>
      </c>
      <c r="G19" s="121">
        <v>36000</v>
      </c>
      <c r="H19" s="121">
        <v>36000</v>
      </c>
      <c r="I19" s="121">
        <v>36000</v>
      </c>
      <c r="J19" s="121">
        <v>36000</v>
      </c>
      <c r="K19" s="121">
        <v>36000</v>
      </c>
      <c r="L19" s="121">
        <v>36000</v>
      </c>
      <c r="M19" s="121">
        <v>36000</v>
      </c>
      <c r="N19" s="121">
        <v>36000</v>
      </c>
      <c r="P19" s="99"/>
    </row>
    <row r="20" spans="1:16" x14ac:dyDescent="0.2">
      <c r="A20" s="122" t="s">
        <v>174</v>
      </c>
      <c r="B20" s="121">
        <v>202012000</v>
      </c>
      <c r="C20" s="121">
        <v>202012000</v>
      </c>
      <c r="D20" s="121">
        <v>202012000</v>
      </c>
      <c r="E20" s="121">
        <v>202012000</v>
      </c>
      <c r="F20" s="121">
        <v>202012000</v>
      </c>
      <c r="G20" s="121">
        <v>202012000</v>
      </c>
      <c r="H20" s="121">
        <v>202012000</v>
      </c>
      <c r="I20" s="121">
        <v>202012000</v>
      </c>
      <c r="J20" s="121">
        <v>202012000</v>
      </c>
      <c r="K20" s="121">
        <v>202012000</v>
      </c>
      <c r="L20" s="121">
        <v>202012000</v>
      </c>
      <c r="M20" s="121">
        <v>202012000</v>
      </c>
      <c r="N20" s="121">
        <v>202012000</v>
      </c>
      <c r="P20" s="99"/>
    </row>
    <row r="21" spans="1:16" x14ac:dyDescent="0.2">
      <c r="A21" s="122" t="s">
        <v>175</v>
      </c>
      <c r="B21" s="121">
        <v>24000</v>
      </c>
      <c r="C21" s="121">
        <v>25000</v>
      </c>
      <c r="D21" s="121">
        <v>26000</v>
      </c>
      <c r="E21" s="121">
        <v>27000</v>
      </c>
      <c r="F21" s="121">
        <v>28000</v>
      </c>
      <c r="G21" s="121">
        <v>29000</v>
      </c>
      <c r="H21" s="121">
        <v>30000</v>
      </c>
      <c r="I21" s="121">
        <v>31000</v>
      </c>
      <c r="J21" s="121">
        <v>32000</v>
      </c>
      <c r="K21" s="121">
        <v>33000</v>
      </c>
      <c r="L21" s="121">
        <v>34000</v>
      </c>
      <c r="M21" s="121">
        <v>35000</v>
      </c>
      <c r="N21" s="121">
        <v>36000</v>
      </c>
      <c r="P21" s="99"/>
    </row>
    <row r="22" spans="1:16" x14ac:dyDescent="0.2">
      <c r="A22" s="122" t="s">
        <v>176</v>
      </c>
      <c r="B22" s="121">
        <v>201912000</v>
      </c>
      <c r="C22" s="121">
        <v>202001000</v>
      </c>
      <c r="D22" s="121">
        <v>202002000</v>
      </c>
      <c r="E22" s="121">
        <v>202003000</v>
      </c>
      <c r="F22" s="121">
        <v>202004000</v>
      </c>
      <c r="G22" s="121">
        <v>202005000</v>
      </c>
      <c r="H22" s="121">
        <v>202006000</v>
      </c>
      <c r="I22" s="121">
        <v>202007000</v>
      </c>
      <c r="J22" s="121">
        <v>202008000</v>
      </c>
      <c r="K22" s="121">
        <v>202009000</v>
      </c>
      <c r="L22" s="121">
        <v>202010000</v>
      </c>
      <c r="M22" s="121">
        <v>202011000</v>
      </c>
      <c r="N22" s="121">
        <v>202012000</v>
      </c>
      <c r="P22" s="99"/>
    </row>
    <row r="23" spans="1:16" x14ac:dyDescent="0.2">
      <c r="A23" s="122" t="s">
        <v>177</v>
      </c>
      <c r="B23" s="121">
        <v>23000</v>
      </c>
      <c r="C23" s="121">
        <v>24000</v>
      </c>
      <c r="D23" s="121">
        <v>25000</v>
      </c>
      <c r="E23" s="121">
        <v>26000</v>
      </c>
      <c r="F23" s="121">
        <v>27000</v>
      </c>
      <c r="G23" s="121">
        <v>28000</v>
      </c>
      <c r="H23" s="121">
        <v>29000</v>
      </c>
      <c r="I23" s="121">
        <v>30000</v>
      </c>
      <c r="J23" s="121">
        <v>31000</v>
      </c>
      <c r="K23" s="121">
        <v>32000</v>
      </c>
      <c r="L23" s="121">
        <v>33000</v>
      </c>
      <c r="M23" s="121">
        <v>34000</v>
      </c>
      <c r="N23" s="121">
        <v>35000</v>
      </c>
      <c r="P23" s="99"/>
    </row>
    <row r="24" spans="1:16" x14ac:dyDescent="0.2">
      <c r="A24" s="122" t="s">
        <v>178</v>
      </c>
      <c r="B24" s="121">
        <v>23000</v>
      </c>
      <c r="C24" s="121">
        <v>24000</v>
      </c>
      <c r="D24" s="121">
        <v>25000</v>
      </c>
      <c r="E24" s="121">
        <v>26000</v>
      </c>
      <c r="F24" s="121">
        <v>27000</v>
      </c>
      <c r="G24" s="121">
        <v>28000</v>
      </c>
      <c r="H24" s="121">
        <v>29000</v>
      </c>
      <c r="I24" s="121">
        <v>30000</v>
      </c>
      <c r="J24" s="121">
        <v>31000</v>
      </c>
      <c r="K24" s="121">
        <v>32000</v>
      </c>
      <c r="L24" s="121">
        <v>33000</v>
      </c>
      <c r="M24" s="121">
        <v>34000</v>
      </c>
      <c r="N24" s="121">
        <v>35000</v>
      </c>
      <c r="P24" s="99"/>
    </row>
    <row r="25" spans="1:16" x14ac:dyDescent="0.2">
      <c r="A25" s="122" t="s">
        <v>179</v>
      </c>
      <c r="B25" s="121">
        <v>201911000</v>
      </c>
      <c r="C25" s="121">
        <v>201912000</v>
      </c>
      <c r="D25" s="121">
        <v>202001000</v>
      </c>
      <c r="E25" s="121">
        <v>202002000</v>
      </c>
      <c r="F25" s="121">
        <v>202003000</v>
      </c>
      <c r="G25" s="121">
        <v>202004000</v>
      </c>
      <c r="H25" s="121">
        <v>202005000</v>
      </c>
      <c r="I25" s="121">
        <v>202006000</v>
      </c>
      <c r="J25" s="121">
        <v>202007000</v>
      </c>
      <c r="K25" s="121">
        <v>202008000</v>
      </c>
      <c r="L25" s="121">
        <v>202009000</v>
      </c>
      <c r="M25" s="121">
        <v>202010000</v>
      </c>
      <c r="N25" s="121">
        <v>202011000</v>
      </c>
      <c r="P25" s="99"/>
    </row>
    <row r="26" spans="1:16" x14ac:dyDescent="0.2">
      <c r="A26" s="122" t="s">
        <v>180</v>
      </c>
      <c r="B26" s="121">
        <v>201901000</v>
      </c>
      <c r="C26" s="121">
        <v>202001000</v>
      </c>
      <c r="D26" s="121">
        <v>202001000</v>
      </c>
      <c r="E26" s="121">
        <v>202001000</v>
      </c>
      <c r="F26" s="121">
        <v>202001000</v>
      </c>
      <c r="G26" s="121">
        <v>202001000</v>
      </c>
      <c r="H26" s="121">
        <v>202001000</v>
      </c>
      <c r="I26" s="121">
        <v>202001000</v>
      </c>
      <c r="J26" s="121">
        <v>202001000</v>
      </c>
      <c r="K26" s="121">
        <v>202001000</v>
      </c>
      <c r="L26" s="121">
        <v>202001000</v>
      </c>
      <c r="M26" s="121">
        <v>202001000</v>
      </c>
      <c r="N26" s="121">
        <v>202001000</v>
      </c>
      <c r="P26" s="99"/>
    </row>
    <row r="27" spans="1:16" x14ac:dyDescent="0.2">
      <c r="A27" s="122" t="s">
        <v>181</v>
      </c>
      <c r="B27" s="121">
        <v>201812000</v>
      </c>
      <c r="C27" s="121">
        <v>201912000</v>
      </c>
      <c r="D27" s="121">
        <v>201912000</v>
      </c>
      <c r="E27" s="121">
        <v>201912000</v>
      </c>
      <c r="F27" s="121">
        <v>201912000</v>
      </c>
      <c r="G27" s="121">
        <v>201912000</v>
      </c>
      <c r="H27" s="121">
        <v>201912000</v>
      </c>
      <c r="I27" s="121">
        <v>201912000</v>
      </c>
      <c r="J27" s="121">
        <v>201912000</v>
      </c>
      <c r="K27" s="121">
        <v>201912000</v>
      </c>
      <c r="L27" s="121">
        <v>201912000</v>
      </c>
      <c r="M27" s="121">
        <v>201912000</v>
      </c>
      <c r="N27" s="121">
        <v>201912000</v>
      </c>
      <c r="P27" s="99"/>
    </row>
    <row r="28" spans="1:16" x14ac:dyDescent="0.2">
      <c r="A28" s="122" t="s">
        <v>182</v>
      </c>
      <c r="B28" s="121">
        <v>0</v>
      </c>
      <c r="C28" s="121">
        <v>1000</v>
      </c>
      <c r="D28" s="121">
        <v>0</v>
      </c>
      <c r="E28" s="121"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v>0</v>
      </c>
      <c r="M28" s="121">
        <v>0</v>
      </c>
      <c r="N28" s="121">
        <v>0</v>
      </c>
      <c r="P28" s="99"/>
    </row>
    <row r="29" spans="1:16" x14ac:dyDescent="0.2">
      <c r="A29" s="122" t="s">
        <v>183</v>
      </c>
      <c r="P29" s="99"/>
    </row>
    <row r="30" spans="1:16" x14ac:dyDescent="0.2">
      <c r="A30" s="122" t="s">
        <v>184</v>
      </c>
      <c r="B30" s="121">
        <v>1000</v>
      </c>
      <c r="C30" s="121">
        <v>1000</v>
      </c>
      <c r="D30" s="121">
        <v>1000</v>
      </c>
      <c r="E30" s="121">
        <v>1000</v>
      </c>
      <c r="F30" s="121">
        <v>1000</v>
      </c>
      <c r="G30" s="121">
        <v>1000</v>
      </c>
      <c r="H30" s="121">
        <v>1000</v>
      </c>
      <c r="I30" s="121">
        <v>1000</v>
      </c>
      <c r="J30" s="121">
        <v>1000</v>
      </c>
      <c r="K30" s="121">
        <v>1000</v>
      </c>
      <c r="L30" s="121">
        <v>1000</v>
      </c>
      <c r="M30" s="121">
        <v>1000</v>
      </c>
      <c r="N30" s="121">
        <v>1000</v>
      </c>
      <c r="P30" s="99"/>
    </row>
    <row r="31" spans="1:16" x14ac:dyDescent="0.2">
      <c r="A31" s="122" t="s">
        <v>185</v>
      </c>
      <c r="B31" s="121">
        <v>1000</v>
      </c>
      <c r="C31" s="121">
        <v>1000</v>
      </c>
      <c r="D31" s="121">
        <v>1000</v>
      </c>
      <c r="E31" s="121">
        <v>1000</v>
      </c>
      <c r="F31" s="121">
        <v>1000</v>
      </c>
      <c r="G31" s="121">
        <v>1000</v>
      </c>
      <c r="H31" s="121">
        <v>1000</v>
      </c>
      <c r="I31" s="121">
        <v>1000</v>
      </c>
      <c r="J31" s="121">
        <v>1000</v>
      </c>
      <c r="K31" s="121">
        <v>1000</v>
      </c>
      <c r="L31" s="121">
        <v>1000</v>
      </c>
      <c r="M31" s="121">
        <v>1000</v>
      </c>
      <c r="N31" s="121">
        <v>1000</v>
      </c>
      <c r="P31" s="99"/>
    </row>
    <row r="32" spans="1:16" x14ac:dyDescent="0.2">
      <c r="A32" s="122" t="s">
        <v>186</v>
      </c>
      <c r="B32" s="121">
        <v>0</v>
      </c>
      <c r="C32" s="121">
        <v>0</v>
      </c>
      <c r="D32" s="121">
        <v>0</v>
      </c>
      <c r="E32" s="121"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v>0</v>
      </c>
      <c r="M32" s="121">
        <v>0</v>
      </c>
      <c r="N32" s="121">
        <v>0</v>
      </c>
      <c r="P32" s="99"/>
    </row>
    <row r="33" spans="1:16" x14ac:dyDescent="0.2">
      <c r="A33" s="122" t="s">
        <v>187</v>
      </c>
      <c r="B33" s="121">
        <v>0</v>
      </c>
      <c r="C33" s="121">
        <v>0</v>
      </c>
      <c r="D33" s="121">
        <v>0</v>
      </c>
      <c r="E33" s="121"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v>0</v>
      </c>
      <c r="M33" s="121">
        <v>0</v>
      </c>
      <c r="N33" s="121">
        <v>0</v>
      </c>
      <c r="P33" s="99"/>
    </row>
    <row r="34" spans="1:16" x14ac:dyDescent="0.2">
      <c r="A34" s="122" t="s">
        <v>188</v>
      </c>
      <c r="B34" s="121">
        <v>0</v>
      </c>
      <c r="C34" s="121">
        <v>0</v>
      </c>
      <c r="D34" s="121">
        <v>0</v>
      </c>
      <c r="E34" s="121"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v>0</v>
      </c>
      <c r="M34" s="121">
        <v>0</v>
      </c>
      <c r="N34" s="121">
        <v>0</v>
      </c>
      <c r="P34" s="99"/>
    </row>
    <row r="35" spans="1:16" x14ac:dyDescent="0.2">
      <c r="A35" s="122" t="s">
        <v>189</v>
      </c>
      <c r="P35" s="99"/>
    </row>
    <row r="36" spans="1:16" x14ac:dyDescent="0.2">
      <c r="A36" s="122" t="s">
        <v>190</v>
      </c>
      <c r="B36" s="121">
        <v>0</v>
      </c>
      <c r="C36" s="121">
        <v>0</v>
      </c>
      <c r="D36" s="121">
        <v>0</v>
      </c>
      <c r="E36" s="121"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v>0</v>
      </c>
      <c r="M36" s="121">
        <v>0</v>
      </c>
      <c r="N36" s="121">
        <v>0</v>
      </c>
      <c r="P36" s="99"/>
    </row>
    <row r="37" spans="1:16" x14ac:dyDescent="0.2">
      <c r="A37" s="122" t="s">
        <v>191</v>
      </c>
      <c r="B37" s="121">
        <v>1000</v>
      </c>
      <c r="C37" s="121">
        <v>1000</v>
      </c>
      <c r="D37" s="121">
        <v>1000</v>
      </c>
      <c r="E37" s="121">
        <v>1000</v>
      </c>
      <c r="F37" s="121">
        <v>1000</v>
      </c>
      <c r="G37" s="121">
        <v>1000</v>
      </c>
      <c r="H37" s="121">
        <v>1000</v>
      </c>
      <c r="I37" s="121">
        <v>1000</v>
      </c>
      <c r="J37" s="121">
        <v>1000</v>
      </c>
      <c r="K37" s="121">
        <v>1000</v>
      </c>
      <c r="L37" s="121">
        <v>1000</v>
      </c>
      <c r="M37" s="121">
        <v>1000</v>
      </c>
      <c r="N37" s="121">
        <v>1000</v>
      </c>
      <c r="P37" s="99"/>
    </row>
    <row r="38" spans="1:16" x14ac:dyDescent="0.2">
      <c r="A38" s="122" t="s">
        <v>192</v>
      </c>
      <c r="B38" s="121">
        <v>1000</v>
      </c>
      <c r="C38" s="121">
        <v>1000</v>
      </c>
      <c r="D38" s="121">
        <v>1000</v>
      </c>
      <c r="E38" s="121">
        <v>1000</v>
      </c>
      <c r="F38" s="121">
        <v>1000</v>
      </c>
      <c r="G38" s="121">
        <v>1000</v>
      </c>
      <c r="H38" s="121">
        <v>1000</v>
      </c>
      <c r="I38" s="121">
        <v>1000</v>
      </c>
      <c r="J38" s="121">
        <v>1000</v>
      </c>
      <c r="K38" s="121">
        <v>1000</v>
      </c>
      <c r="L38" s="121">
        <v>1000</v>
      </c>
      <c r="M38" s="121">
        <v>1000</v>
      </c>
      <c r="N38" s="121">
        <v>1000</v>
      </c>
      <c r="P38" s="99"/>
    </row>
    <row r="39" spans="1:16" x14ac:dyDescent="0.2">
      <c r="A39" s="122" t="s">
        <v>193</v>
      </c>
      <c r="B39" s="121">
        <v>0</v>
      </c>
      <c r="C39" s="121">
        <v>0</v>
      </c>
      <c r="D39" s="121">
        <v>0</v>
      </c>
      <c r="E39" s="121"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v>0</v>
      </c>
      <c r="M39" s="121">
        <v>0</v>
      </c>
      <c r="N39" s="121">
        <v>0</v>
      </c>
      <c r="P39" s="99"/>
    </row>
    <row r="40" spans="1:16" x14ac:dyDescent="0.2">
      <c r="A40" s="122" t="s">
        <v>194</v>
      </c>
      <c r="B40" s="121">
        <v>0</v>
      </c>
      <c r="C40" s="121">
        <v>0</v>
      </c>
      <c r="D40" s="121">
        <v>0</v>
      </c>
      <c r="E40" s="121"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v>0</v>
      </c>
      <c r="M40" s="121">
        <v>0</v>
      </c>
      <c r="N40" s="121">
        <v>0</v>
      </c>
      <c r="P40" s="99"/>
    </row>
    <row r="41" spans="1:16" x14ac:dyDescent="0.2">
      <c r="A41" s="122" t="s">
        <v>195</v>
      </c>
      <c r="B41" s="121">
        <v>0</v>
      </c>
      <c r="C41" s="121">
        <v>0</v>
      </c>
      <c r="D41" s="121">
        <v>0</v>
      </c>
      <c r="E41" s="121"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v>0</v>
      </c>
      <c r="M41" s="121">
        <v>0</v>
      </c>
      <c r="N41" s="121">
        <v>0</v>
      </c>
      <c r="P41" s="99"/>
    </row>
    <row r="42" spans="1:16" x14ac:dyDescent="0.2">
      <c r="A42" s="122" t="s">
        <v>196</v>
      </c>
      <c r="B42" s="121">
        <v>0</v>
      </c>
      <c r="C42" s="121">
        <v>0</v>
      </c>
      <c r="D42" s="121">
        <v>0</v>
      </c>
      <c r="E42" s="121"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v>0</v>
      </c>
      <c r="M42" s="121">
        <v>0</v>
      </c>
      <c r="N42" s="121">
        <v>0</v>
      </c>
      <c r="P42" s="99"/>
    </row>
    <row r="43" spans="1:16" x14ac:dyDescent="0.2">
      <c r="A43" s="122" t="s">
        <v>197</v>
      </c>
      <c r="B43" s="121">
        <v>1000</v>
      </c>
      <c r="C43" s="121">
        <v>1000</v>
      </c>
      <c r="D43" s="121">
        <v>1000</v>
      </c>
      <c r="E43" s="121">
        <v>1000</v>
      </c>
      <c r="F43" s="121">
        <v>1000</v>
      </c>
      <c r="G43" s="121">
        <v>1000</v>
      </c>
      <c r="H43" s="121">
        <v>1000</v>
      </c>
      <c r="I43" s="121">
        <v>1000</v>
      </c>
      <c r="J43" s="121">
        <v>1000</v>
      </c>
      <c r="K43" s="121">
        <v>1000</v>
      </c>
      <c r="L43" s="121">
        <v>1000</v>
      </c>
      <c r="M43" s="121">
        <v>1000</v>
      </c>
      <c r="N43" s="121">
        <v>1000</v>
      </c>
      <c r="P43" s="99"/>
    </row>
    <row r="44" spans="1:16" x14ac:dyDescent="0.2">
      <c r="A44" s="122" t="s">
        <v>198</v>
      </c>
      <c r="P44" s="99"/>
    </row>
    <row r="45" spans="1:16" x14ac:dyDescent="0.2">
      <c r="A45" s="122" t="s">
        <v>199</v>
      </c>
      <c r="B45" s="121">
        <v>0</v>
      </c>
      <c r="C45" s="121">
        <v>0</v>
      </c>
      <c r="D45" s="121">
        <v>0</v>
      </c>
      <c r="E45" s="121"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v>0</v>
      </c>
      <c r="M45" s="121">
        <v>0</v>
      </c>
      <c r="N45" s="121">
        <v>0</v>
      </c>
      <c r="P45" s="99"/>
    </row>
    <row r="46" spans="1:16" x14ac:dyDescent="0.2">
      <c r="A46" s="122" t="s">
        <v>200</v>
      </c>
      <c r="P46" s="99"/>
    </row>
    <row r="47" spans="1:16" x14ac:dyDescent="0.2">
      <c r="A47" s="122" t="s">
        <v>201</v>
      </c>
      <c r="B47" s="121">
        <v>0</v>
      </c>
      <c r="C47" s="121">
        <v>0</v>
      </c>
      <c r="D47" s="121">
        <v>0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v>0</v>
      </c>
      <c r="M47" s="121">
        <v>0</v>
      </c>
      <c r="N47" s="121">
        <v>0</v>
      </c>
      <c r="P47" s="99"/>
    </row>
    <row r="48" spans="1:16" x14ac:dyDescent="0.2">
      <c r="A48" s="122" t="s">
        <v>1388</v>
      </c>
      <c r="B48" s="121">
        <v>0</v>
      </c>
      <c r="C48" s="121">
        <v>0</v>
      </c>
      <c r="D48" s="121">
        <v>0</v>
      </c>
      <c r="E48" s="121"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v>0</v>
      </c>
      <c r="M48" s="121">
        <v>0</v>
      </c>
      <c r="N48" s="121">
        <v>0</v>
      </c>
      <c r="P48" s="99"/>
    </row>
    <row r="49" spans="1:16" x14ac:dyDescent="0.2">
      <c r="A49" s="122" t="s">
        <v>203</v>
      </c>
      <c r="B49" s="121">
        <v>0</v>
      </c>
      <c r="C49" s="121">
        <v>0</v>
      </c>
      <c r="D49" s="121">
        <v>0</v>
      </c>
      <c r="E49" s="121"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v>0</v>
      </c>
      <c r="M49" s="121">
        <v>0</v>
      </c>
      <c r="N49" s="121">
        <v>0</v>
      </c>
      <c r="P49" s="99"/>
    </row>
    <row r="50" spans="1:16" x14ac:dyDescent="0.2">
      <c r="A50" s="122" t="s">
        <v>204</v>
      </c>
      <c r="P50" s="99"/>
    </row>
    <row r="51" spans="1:16" x14ac:dyDescent="0.2">
      <c r="A51" s="122" t="s">
        <v>205</v>
      </c>
      <c r="B51" s="121">
        <v>0</v>
      </c>
      <c r="C51" s="121">
        <v>0</v>
      </c>
      <c r="D51" s="121">
        <v>0</v>
      </c>
      <c r="E51" s="121"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1">
        <v>0</v>
      </c>
      <c r="N51" s="121">
        <v>0</v>
      </c>
      <c r="P51" s="99"/>
    </row>
    <row r="52" spans="1:16" x14ac:dyDescent="0.2">
      <c r="A52" s="122" t="s">
        <v>206</v>
      </c>
      <c r="P52" s="99"/>
    </row>
    <row r="53" spans="1:16" x14ac:dyDescent="0.2">
      <c r="A53" s="122" t="s">
        <v>207</v>
      </c>
      <c r="B53" s="121">
        <v>0</v>
      </c>
      <c r="C53" s="121">
        <v>0</v>
      </c>
      <c r="D53" s="121">
        <v>0</v>
      </c>
      <c r="E53" s="121"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0</v>
      </c>
      <c r="L53" s="121">
        <v>0</v>
      </c>
      <c r="M53" s="121">
        <v>0</v>
      </c>
      <c r="N53" s="121">
        <v>0</v>
      </c>
      <c r="P53" s="99"/>
    </row>
    <row r="54" spans="1:16" x14ac:dyDescent="0.2">
      <c r="A54" s="122" t="s">
        <v>208</v>
      </c>
      <c r="B54" s="121">
        <v>0</v>
      </c>
      <c r="C54" s="121">
        <v>0</v>
      </c>
      <c r="D54" s="121">
        <v>0</v>
      </c>
      <c r="E54" s="121"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v>0</v>
      </c>
      <c r="M54" s="121">
        <v>0</v>
      </c>
      <c r="N54" s="121">
        <v>0</v>
      </c>
      <c r="P54" s="99"/>
    </row>
    <row r="55" spans="1:16" x14ac:dyDescent="0.2">
      <c r="A55" s="122" t="s">
        <v>209</v>
      </c>
      <c r="P55" s="99"/>
    </row>
    <row r="56" spans="1:16" x14ac:dyDescent="0.2">
      <c r="A56" s="122" t="s">
        <v>210</v>
      </c>
      <c r="B56" s="121">
        <v>0</v>
      </c>
      <c r="C56" s="121">
        <v>0</v>
      </c>
      <c r="D56" s="121">
        <v>0</v>
      </c>
      <c r="E56" s="121"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0</v>
      </c>
      <c r="L56" s="121">
        <v>0</v>
      </c>
      <c r="M56" s="121">
        <v>0</v>
      </c>
      <c r="N56" s="121">
        <v>0</v>
      </c>
      <c r="P56" s="99"/>
    </row>
    <row r="57" spans="1:16" x14ac:dyDescent="0.2">
      <c r="A57" s="122" t="s">
        <v>211</v>
      </c>
      <c r="B57" s="121">
        <v>0</v>
      </c>
      <c r="C57" s="121">
        <v>0</v>
      </c>
      <c r="D57" s="121">
        <v>0</v>
      </c>
      <c r="E57" s="121"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0</v>
      </c>
      <c r="L57" s="121">
        <v>0</v>
      </c>
      <c r="M57" s="121">
        <v>0</v>
      </c>
      <c r="N57" s="121">
        <v>0</v>
      </c>
      <c r="P57" s="99"/>
    </row>
    <row r="58" spans="1:16" x14ac:dyDescent="0.2">
      <c r="A58" s="122" t="s">
        <v>212</v>
      </c>
      <c r="B58" s="121">
        <v>0</v>
      </c>
      <c r="C58" s="121">
        <v>0</v>
      </c>
      <c r="D58" s="121">
        <v>0</v>
      </c>
      <c r="E58" s="121"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0</v>
      </c>
      <c r="L58" s="121">
        <v>0</v>
      </c>
      <c r="M58" s="121">
        <v>0</v>
      </c>
      <c r="N58" s="121">
        <v>0</v>
      </c>
      <c r="P58" s="99"/>
    </row>
    <row r="59" spans="1:16" x14ac:dyDescent="0.2">
      <c r="A59" s="122" t="s">
        <v>213</v>
      </c>
      <c r="P59" s="99"/>
    </row>
    <row r="60" spans="1:16" x14ac:dyDescent="0.2">
      <c r="A60" s="122" t="s">
        <v>214</v>
      </c>
      <c r="B60" s="121">
        <v>0</v>
      </c>
      <c r="C60" s="121">
        <v>0</v>
      </c>
      <c r="D60" s="121">
        <v>0</v>
      </c>
      <c r="E60" s="121"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0</v>
      </c>
      <c r="K60" s="121">
        <v>0</v>
      </c>
      <c r="L60" s="121">
        <v>0</v>
      </c>
      <c r="M60" s="121">
        <v>0</v>
      </c>
      <c r="N60" s="121">
        <v>0</v>
      </c>
      <c r="P60" s="99"/>
    </row>
    <row r="61" spans="1:16" x14ac:dyDescent="0.2">
      <c r="A61" s="122" t="s">
        <v>215</v>
      </c>
      <c r="P61" s="99"/>
    </row>
    <row r="62" spans="1:16" x14ac:dyDescent="0.2">
      <c r="A62" s="122" t="s">
        <v>216</v>
      </c>
      <c r="B62" s="121">
        <v>0</v>
      </c>
      <c r="C62" s="121">
        <v>0</v>
      </c>
      <c r="D62" s="121">
        <v>0</v>
      </c>
      <c r="E62" s="121"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>
        <v>0</v>
      </c>
      <c r="L62" s="121">
        <v>0</v>
      </c>
      <c r="M62" s="121">
        <v>0</v>
      </c>
      <c r="N62" s="121">
        <v>0</v>
      </c>
      <c r="P62" s="99"/>
    </row>
    <row r="63" spans="1:16" x14ac:dyDescent="0.2">
      <c r="A63" s="122" t="s">
        <v>217</v>
      </c>
      <c r="P63" s="99"/>
    </row>
    <row r="64" spans="1:16" x14ac:dyDescent="0.2">
      <c r="A64" s="122" t="s">
        <v>218</v>
      </c>
      <c r="P64" s="99"/>
    </row>
    <row r="65" spans="1:16" x14ac:dyDescent="0.2">
      <c r="A65" s="120" t="s">
        <v>219</v>
      </c>
      <c r="P65" s="99"/>
    </row>
    <row r="66" spans="1:16" x14ac:dyDescent="0.2">
      <c r="A66" s="122" t="s">
        <v>220</v>
      </c>
      <c r="P66" s="99"/>
    </row>
    <row r="67" spans="1:16" x14ac:dyDescent="0.2">
      <c r="A67" s="120" t="s">
        <v>221</v>
      </c>
      <c r="P67" s="99"/>
    </row>
    <row r="68" spans="1:16" x14ac:dyDescent="0.2">
      <c r="A68" s="122" t="s">
        <v>222</v>
      </c>
      <c r="B68" s="121">
        <v>14309652847.85</v>
      </c>
      <c r="C68" s="121">
        <v>14461650633.0299</v>
      </c>
      <c r="D68" s="121">
        <v>14492311680.389999</v>
      </c>
      <c r="E68" s="121">
        <v>14499850928.360001</v>
      </c>
      <c r="F68" s="121">
        <v>14537734712.08</v>
      </c>
      <c r="G68" s="121">
        <v>14581222142.139999</v>
      </c>
      <c r="H68" s="121">
        <v>14682611598.809999</v>
      </c>
      <c r="I68" s="121">
        <v>14765749357.09</v>
      </c>
      <c r="J68" s="121">
        <v>14981899306.58</v>
      </c>
      <c r="K68" s="121">
        <v>16424892143.200001</v>
      </c>
      <c r="L68" s="121">
        <v>16661288955.459999</v>
      </c>
      <c r="M68" s="121">
        <v>16880226036.379999</v>
      </c>
      <c r="N68" s="121">
        <v>17115256040.219999</v>
      </c>
      <c r="P68" s="99"/>
    </row>
    <row r="69" spans="1:16" x14ac:dyDescent="0.2">
      <c r="A69" s="122" t="s">
        <v>223</v>
      </c>
      <c r="B69" s="121">
        <v>0</v>
      </c>
      <c r="C69" s="121">
        <v>0</v>
      </c>
      <c r="D69" s="121">
        <v>0</v>
      </c>
      <c r="E69" s="121">
        <v>0</v>
      </c>
      <c r="F69" s="121">
        <v>0</v>
      </c>
      <c r="G69" s="121">
        <v>0</v>
      </c>
      <c r="H69" s="121">
        <v>0</v>
      </c>
      <c r="I69" s="121">
        <v>0</v>
      </c>
      <c r="J69" s="121">
        <v>0</v>
      </c>
      <c r="K69" s="121">
        <v>0</v>
      </c>
      <c r="L69" s="121">
        <v>0</v>
      </c>
      <c r="M69" s="121">
        <v>0</v>
      </c>
      <c r="N69" s="121">
        <v>0</v>
      </c>
      <c r="P69" s="99"/>
    </row>
    <row r="70" spans="1:16" x14ac:dyDescent="0.2">
      <c r="A70" s="122" t="s">
        <v>224</v>
      </c>
      <c r="B70" s="121">
        <v>235789606.40000001</v>
      </c>
      <c r="C70" s="121">
        <v>235789606.40000001</v>
      </c>
      <c r="D70" s="121">
        <v>235789606.40000001</v>
      </c>
      <c r="E70" s="121">
        <v>235789606.40000001</v>
      </c>
      <c r="F70" s="121">
        <v>235771035.41</v>
      </c>
      <c r="G70" s="121">
        <v>235771035.41</v>
      </c>
      <c r="H70" s="121">
        <v>235771035.41</v>
      </c>
      <c r="I70" s="121">
        <v>235771035.41</v>
      </c>
      <c r="J70" s="121">
        <v>235771035.41</v>
      </c>
      <c r="K70" s="121">
        <v>235771035.41</v>
      </c>
      <c r="L70" s="121">
        <v>235771035.41</v>
      </c>
      <c r="M70" s="121">
        <v>235771035.41</v>
      </c>
      <c r="N70" s="121">
        <v>235771035.41</v>
      </c>
      <c r="P70" s="99"/>
    </row>
    <row r="71" spans="1:16" x14ac:dyDescent="0.2">
      <c r="A71" s="122" t="s">
        <v>225</v>
      </c>
      <c r="B71" s="121">
        <v>462075073.549999</v>
      </c>
      <c r="C71" s="121">
        <v>462075073.549999</v>
      </c>
      <c r="D71" s="121">
        <v>462075073.549999</v>
      </c>
      <c r="E71" s="121">
        <v>462075073.549999</v>
      </c>
      <c r="F71" s="121">
        <v>462075073.549999</v>
      </c>
      <c r="G71" s="121">
        <v>462075073.549999</v>
      </c>
      <c r="H71" s="121">
        <v>462075073.549999</v>
      </c>
      <c r="I71" s="121">
        <v>462075073.549999</v>
      </c>
      <c r="J71" s="121">
        <v>462075073.549999</v>
      </c>
      <c r="K71" s="121">
        <v>423076942.52999997</v>
      </c>
      <c r="L71" s="121">
        <v>422921526.13999999</v>
      </c>
      <c r="M71" s="121">
        <v>422921526.13999999</v>
      </c>
      <c r="N71" s="121">
        <v>422921526.13999999</v>
      </c>
      <c r="P71" s="99"/>
    </row>
    <row r="72" spans="1:16" x14ac:dyDescent="0.2">
      <c r="A72" s="122" t="s">
        <v>226</v>
      </c>
      <c r="B72" s="121">
        <v>0</v>
      </c>
      <c r="C72" s="121">
        <v>0</v>
      </c>
      <c r="D72" s="121">
        <v>0</v>
      </c>
      <c r="E72" s="121">
        <v>0</v>
      </c>
      <c r="F72" s="121">
        <v>0</v>
      </c>
      <c r="G72" s="121">
        <v>0</v>
      </c>
      <c r="H72" s="121">
        <v>0</v>
      </c>
      <c r="I72" s="121">
        <v>0</v>
      </c>
      <c r="J72" s="121">
        <v>0</v>
      </c>
      <c r="K72" s="121">
        <v>0</v>
      </c>
      <c r="L72" s="121">
        <v>0</v>
      </c>
      <c r="M72" s="121">
        <v>0</v>
      </c>
      <c r="N72" s="121">
        <v>0</v>
      </c>
      <c r="P72" s="99"/>
    </row>
    <row r="73" spans="1:16" x14ac:dyDescent="0.2">
      <c r="A73" s="122" t="s">
        <v>227</v>
      </c>
      <c r="B73" s="121">
        <v>11901476.17</v>
      </c>
      <c r="C73" s="121">
        <v>11901476.17</v>
      </c>
      <c r="D73" s="121">
        <v>11901476.17</v>
      </c>
      <c r="E73" s="121">
        <v>11901476.17</v>
      </c>
      <c r="F73" s="121">
        <v>11901476.17</v>
      </c>
      <c r="G73" s="121">
        <v>11901476.17</v>
      </c>
      <c r="H73" s="121">
        <v>11901476.17</v>
      </c>
      <c r="I73" s="121">
        <v>11901476.17</v>
      </c>
      <c r="J73" s="121">
        <v>11901476.17</v>
      </c>
      <c r="K73" s="121">
        <v>18172788.370000001</v>
      </c>
      <c r="L73" s="121">
        <v>18172788.370000001</v>
      </c>
      <c r="M73" s="121">
        <v>18172788.370000001</v>
      </c>
      <c r="N73" s="121">
        <v>19957975.699999999</v>
      </c>
      <c r="P73" s="99"/>
    </row>
    <row r="74" spans="1:16" x14ac:dyDescent="0.2">
      <c r="A74" s="122" t="s">
        <v>228</v>
      </c>
      <c r="B74" s="121">
        <v>15081289.449999999</v>
      </c>
      <c r="C74" s="121">
        <v>14953348.3899999</v>
      </c>
      <c r="D74" s="121">
        <v>14953348.3899999</v>
      </c>
      <c r="E74" s="121">
        <v>14953348.3899999</v>
      </c>
      <c r="F74" s="121">
        <v>14953348.3899999</v>
      </c>
      <c r="G74" s="121">
        <v>14953348.3899999</v>
      </c>
      <c r="H74" s="121">
        <v>14953348.3899999</v>
      </c>
      <c r="I74" s="121">
        <v>14953348.3899999</v>
      </c>
      <c r="J74" s="121">
        <v>14953348.3899999</v>
      </c>
      <c r="K74" s="121">
        <v>14953348.3899999</v>
      </c>
      <c r="L74" s="121">
        <v>14953348.3899999</v>
      </c>
      <c r="M74" s="121">
        <v>19286454.759999901</v>
      </c>
      <c r="N74" s="121">
        <v>19286454.759999901</v>
      </c>
      <c r="P74" s="99"/>
    </row>
    <row r="75" spans="1:16" x14ac:dyDescent="0.2">
      <c r="A75" s="122" t="s">
        <v>229</v>
      </c>
      <c r="B75" s="121">
        <v>-2489592.16</v>
      </c>
      <c r="C75" s="121">
        <v>-2489592.16</v>
      </c>
      <c r="D75" s="121">
        <v>-2489592.16</v>
      </c>
      <c r="E75" s="121">
        <v>-2489592.16</v>
      </c>
      <c r="F75" s="121">
        <v>-2489592.16</v>
      </c>
      <c r="G75" s="121">
        <v>-2489592.16</v>
      </c>
      <c r="H75" s="121">
        <v>-2489592.16</v>
      </c>
      <c r="I75" s="121">
        <v>-2489592.16</v>
      </c>
      <c r="J75" s="121">
        <v>-2489592.16</v>
      </c>
      <c r="K75" s="121">
        <v>-2489592.16</v>
      </c>
      <c r="L75" s="121">
        <v>-2489592.16</v>
      </c>
      <c r="M75" s="121">
        <v>-2489592.16</v>
      </c>
      <c r="N75" s="121">
        <v>-2489592.16</v>
      </c>
      <c r="P75" s="99"/>
    </row>
    <row r="76" spans="1:16" x14ac:dyDescent="0.2">
      <c r="A76" s="123" t="s">
        <v>230</v>
      </c>
      <c r="B76" s="124">
        <v>15032010701.26</v>
      </c>
      <c r="C76" s="124">
        <v>15183880545.379999</v>
      </c>
      <c r="D76" s="124">
        <v>15214541592.74</v>
      </c>
      <c r="E76" s="124">
        <v>15222080840.709999</v>
      </c>
      <c r="F76" s="124">
        <v>15259946053.440001</v>
      </c>
      <c r="G76" s="124">
        <v>15303433483.5</v>
      </c>
      <c r="H76" s="124">
        <v>15404822940.17</v>
      </c>
      <c r="I76" s="124">
        <v>15487960698.450001</v>
      </c>
      <c r="J76" s="124">
        <v>15704110647.940001</v>
      </c>
      <c r="K76" s="124">
        <v>17114376665.739901</v>
      </c>
      <c r="L76" s="124">
        <v>17350618061.609901</v>
      </c>
      <c r="M76" s="124">
        <v>17573888248.900002</v>
      </c>
      <c r="N76" s="124">
        <v>17810703440.07</v>
      </c>
      <c r="O76" s="98">
        <f t="shared" ref="O76" si="0">AVERAGE(B76:N76)</f>
        <v>15974028763.069984</v>
      </c>
      <c r="P76" s="99" t="str">
        <f>MID($A76,10,3)</f>
        <v>101</v>
      </c>
    </row>
    <row r="77" spans="1:16" x14ac:dyDescent="0.2">
      <c r="A77" s="122" t="s">
        <v>231</v>
      </c>
      <c r="P77" s="99"/>
    </row>
    <row r="78" spans="1:16" x14ac:dyDescent="0.2">
      <c r="A78" s="125" t="s">
        <v>232</v>
      </c>
      <c r="P78" s="99"/>
    </row>
    <row r="79" spans="1:16" x14ac:dyDescent="0.2">
      <c r="A79" s="122" t="s">
        <v>233</v>
      </c>
      <c r="B79" s="121">
        <v>0</v>
      </c>
      <c r="C79" s="121">
        <v>0</v>
      </c>
      <c r="D79" s="121">
        <v>0</v>
      </c>
      <c r="E79" s="121"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v>0</v>
      </c>
      <c r="K79" s="121">
        <v>0</v>
      </c>
      <c r="L79" s="121">
        <v>0</v>
      </c>
      <c r="M79" s="121">
        <v>0</v>
      </c>
      <c r="N79" s="121">
        <v>0</v>
      </c>
      <c r="P79" s="99"/>
    </row>
    <row r="80" spans="1:16" x14ac:dyDescent="0.2">
      <c r="A80" s="122" t="s">
        <v>234</v>
      </c>
      <c r="B80" s="121">
        <v>0</v>
      </c>
      <c r="C80" s="121">
        <v>0</v>
      </c>
      <c r="D80" s="121">
        <v>0</v>
      </c>
      <c r="E80" s="121">
        <v>0</v>
      </c>
      <c r="F80" s="121">
        <v>0</v>
      </c>
      <c r="G80" s="121">
        <v>0</v>
      </c>
      <c r="H80" s="121">
        <v>0</v>
      </c>
      <c r="I80" s="121">
        <v>0</v>
      </c>
      <c r="J80" s="121">
        <v>0</v>
      </c>
      <c r="K80" s="121">
        <v>0</v>
      </c>
      <c r="L80" s="121">
        <v>0</v>
      </c>
      <c r="M80" s="121">
        <v>0</v>
      </c>
      <c r="N80" s="121">
        <v>0</v>
      </c>
      <c r="O80" s="97">
        <f t="shared" ref="O80" si="1">AVERAGE(B80:N80)</f>
        <v>0</v>
      </c>
      <c r="P80" s="99"/>
    </row>
    <row r="81" spans="1:16" x14ac:dyDescent="0.2">
      <c r="A81" s="122" t="s">
        <v>235</v>
      </c>
      <c r="P81" s="99"/>
    </row>
    <row r="82" spans="1:16" x14ac:dyDescent="0.2">
      <c r="A82" s="120" t="s">
        <v>236</v>
      </c>
      <c r="P82" s="99"/>
    </row>
    <row r="83" spans="1:16" x14ac:dyDescent="0.2">
      <c r="A83" s="122" t="s">
        <v>237</v>
      </c>
      <c r="B83" s="121">
        <v>0</v>
      </c>
      <c r="C83" s="121">
        <v>0</v>
      </c>
      <c r="D83" s="121">
        <v>0</v>
      </c>
      <c r="E83" s="121">
        <v>0</v>
      </c>
      <c r="F83" s="121">
        <v>0</v>
      </c>
      <c r="G83" s="121">
        <v>0</v>
      </c>
      <c r="H83" s="121">
        <v>0</v>
      </c>
      <c r="I83" s="121">
        <v>0</v>
      </c>
      <c r="J83" s="121">
        <v>0</v>
      </c>
      <c r="K83" s="121">
        <v>0</v>
      </c>
      <c r="L83" s="121">
        <v>0</v>
      </c>
      <c r="M83" s="121">
        <v>0</v>
      </c>
      <c r="N83" s="121">
        <v>0</v>
      </c>
      <c r="P83" s="99"/>
    </row>
    <row r="84" spans="1:16" x14ac:dyDescent="0.2">
      <c r="A84" s="122" t="s">
        <v>238</v>
      </c>
      <c r="B84" s="121">
        <v>222328.34</v>
      </c>
      <c r="C84" s="121">
        <v>222328.34</v>
      </c>
      <c r="D84" s="121">
        <v>27658.84</v>
      </c>
      <c r="E84" s="121">
        <v>27658.84</v>
      </c>
      <c r="F84" s="121">
        <v>1445506.75</v>
      </c>
      <c r="G84" s="121">
        <v>194669.5</v>
      </c>
      <c r="H84" s="121">
        <v>194669.5</v>
      </c>
      <c r="I84" s="121">
        <v>194669.5</v>
      </c>
      <c r="J84" s="121">
        <v>194669.5</v>
      </c>
      <c r="K84" s="121">
        <v>194669.5</v>
      </c>
      <c r="L84" s="121">
        <v>194669.5</v>
      </c>
      <c r="M84" s="121">
        <v>194669.5</v>
      </c>
      <c r="N84" s="121">
        <v>194669.5</v>
      </c>
      <c r="P84" s="99"/>
    </row>
    <row r="85" spans="1:16" x14ac:dyDescent="0.2">
      <c r="A85" s="122" t="s">
        <v>239</v>
      </c>
      <c r="B85" s="121">
        <v>1814070.91</v>
      </c>
      <c r="C85" s="121">
        <v>1814070.91</v>
      </c>
      <c r="D85" s="121">
        <v>1814070.91</v>
      </c>
      <c r="E85" s="121">
        <v>1814070.91</v>
      </c>
      <c r="F85" s="121">
        <v>396223</v>
      </c>
      <c r="G85" s="121">
        <v>201553.5</v>
      </c>
      <c r="H85" s="121">
        <v>201553.5</v>
      </c>
      <c r="I85" s="121">
        <v>201553.5</v>
      </c>
      <c r="J85" s="121">
        <v>201553.5</v>
      </c>
      <c r="K85" s="121">
        <v>201553.5</v>
      </c>
      <c r="L85" s="121">
        <v>201553.5</v>
      </c>
      <c r="M85" s="121">
        <v>201553.5</v>
      </c>
      <c r="N85" s="121">
        <v>201553.5</v>
      </c>
      <c r="P85" s="99"/>
    </row>
    <row r="86" spans="1:16" x14ac:dyDescent="0.2">
      <c r="A86" s="122" t="s">
        <v>240</v>
      </c>
      <c r="B86" s="121">
        <v>133938216.41</v>
      </c>
      <c r="C86" s="121">
        <v>133938216.41</v>
      </c>
      <c r="D86" s="121">
        <v>133938216.41</v>
      </c>
      <c r="E86" s="121">
        <v>133938216.41</v>
      </c>
      <c r="F86" s="121">
        <v>133938216.41</v>
      </c>
      <c r="G86" s="121">
        <v>135383723.16</v>
      </c>
      <c r="H86" s="121">
        <v>135383723.16</v>
      </c>
      <c r="I86" s="121">
        <v>135383723.16</v>
      </c>
      <c r="J86" s="121">
        <v>135383723.16</v>
      </c>
      <c r="K86" s="121">
        <v>135383723.16</v>
      </c>
      <c r="L86" s="121">
        <v>135383723.16</v>
      </c>
      <c r="M86" s="121">
        <v>135383723.16</v>
      </c>
      <c r="N86" s="121">
        <v>135383723.16</v>
      </c>
      <c r="P86" s="99"/>
    </row>
    <row r="87" spans="1:16" x14ac:dyDescent="0.2">
      <c r="A87" s="123" t="s">
        <v>241</v>
      </c>
      <c r="B87" s="124">
        <v>135974615.66</v>
      </c>
      <c r="C87" s="124">
        <v>135974615.66</v>
      </c>
      <c r="D87" s="124">
        <v>135779946.16</v>
      </c>
      <c r="E87" s="124">
        <v>135779946.16</v>
      </c>
      <c r="F87" s="124">
        <v>135779946.16</v>
      </c>
      <c r="G87" s="124">
        <v>135779946.16</v>
      </c>
      <c r="H87" s="124">
        <v>135779946.16</v>
      </c>
      <c r="I87" s="124">
        <v>135779946.16</v>
      </c>
      <c r="J87" s="124">
        <v>135779946.16</v>
      </c>
      <c r="K87" s="124">
        <v>135779946.16</v>
      </c>
      <c r="L87" s="124">
        <v>135779946.16</v>
      </c>
      <c r="M87" s="124">
        <v>135779946.16</v>
      </c>
      <c r="N87" s="124">
        <v>135779946.16</v>
      </c>
      <c r="O87" s="98">
        <f t="shared" ref="O87" si="2">AVERAGE(B87:N87)</f>
        <v>135809895.31384617</v>
      </c>
      <c r="P87" s="99" t="str">
        <f>MID($A87,10,3)</f>
        <v>105</v>
      </c>
    </row>
    <row r="88" spans="1:16" x14ac:dyDescent="0.2">
      <c r="A88" s="122" t="s">
        <v>242</v>
      </c>
      <c r="P88" s="99"/>
    </row>
    <row r="89" spans="1:16" x14ac:dyDescent="0.2">
      <c r="A89" s="120" t="s">
        <v>243</v>
      </c>
      <c r="P89" s="99"/>
    </row>
    <row r="90" spans="1:16" x14ac:dyDescent="0.2">
      <c r="A90" s="122" t="s">
        <v>244</v>
      </c>
      <c r="B90" s="121">
        <v>4781491232.0499897</v>
      </c>
      <c r="C90" s="121">
        <v>4736378066.1000004</v>
      </c>
      <c r="D90" s="121">
        <v>4817175971.6800003</v>
      </c>
      <c r="E90" s="121">
        <v>5036960562.4300003</v>
      </c>
      <c r="F90" s="121">
        <v>5062428927.7299995</v>
      </c>
      <c r="G90" s="121">
        <v>5267126451.04</v>
      </c>
      <c r="H90" s="121">
        <v>5314176626.8400002</v>
      </c>
      <c r="I90" s="121">
        <v>5284272520.01999</v>
      </c>
      <c r="J90" s="121">
        <v>5138200399.3999996</v>
      </c>
      <c r="K90" s="121">
        <v>3749294290.1999998</v>
      </c>
      <c r="L90" s="121">
        <v>3579864534.7399998</v>
      </c>
      <c r="M90" s="121">
        <v>3407368457.73</v>
      </c>
      <c r="N90" s="121">
        <v>3373853578.0100002</v>
      </c>
      <c r="P90" s="99"/>
    </row>
    <row r="91" spans="1:16" x14ac:dyDescent="0.2">
      <c r="A91" s="122" t="s">
        <v>245</v>
      </c>
      <c r="B91" s="121">
        <v>0</v>
      </c>
      <c r="C91" s="121">
        <v>0</v>
      </c>
      <c r="D91" s="121">
        <v>0</v>
      </c>
      <c r="E91" s="121">
        <v>0</v>
      </c>
      <c r="F91" s="121">
        <v>0</v>
      </c>
      <c r="G91" s="121">
        <v>0</v>
      </c>
      <c r="H91" s="121">
        <v>0</v>
      </c>
      <c r="I91" s="121">
        <v>0</v>
      </c>
      <c r="J91" s="121">
        <v>0</v>
      </c>
      <c r="K91" s="121">
        <v>0</v>
      </c>
      <c r="L91" s="121">
        <v>0</v>
      </c>
      <c r="M91" s="121">
        <v>0</v>
      </c>
      <c r="N91" s="121">
        <v>0</v>
      </c>
      <c r="P91" s="99"/>
    </row>
    <row r="92" spans="1:16" x14ac:dyDescent="0.2">
      <c r="A92" s="122" t="s">
        <v>246</v>
      </c>
      <c r="B92" s="121">
        <v>-86.92</v>
      </c>
      <c r="C92" s="121">
        <v>-86.92</v>
      </c>
      <c r="D92" s="121">
        <v>-86.92</v>
      </c>
      <c r="E92" s="121">
        <v>-86.92</v>
      </c>
      <c r="F92" s="121">
        <v>-86.92</v>
      </c>
      <c r="G92" s="121">
        <v>-86.92</v>
      </c>
      <c r="H92" s="121">
        <v>-86.92</v>
      </c>
      <c r="I92" s="121">
        <v>-86.92</v>
      </c>
      <c r="J92" s="121">
        <v>-86.92</v>
      </c>
      <c r="K92" s="121">
        <v>-86.92</v>
      </c>
      <c r="L92" s="121">
        <v>-86.92</v>
      </c>
      <c r="M92" s="121">
        <v>-86.92</v>
      </c>
      <c r="N92" s="121">
        <v>-86.92</v>
      </c>
      <c r="P92" s="99"/>
    </row>
    <row r="93" spans="1:16" x14ac:dyDescent="0.2">
      <c r="A93" s="123" t="s">
        <v>247</v>
      </c>
      <c r="B93" s="121">
        <v>4781491145.1299896</v>
      </c>
      <c r="C93" s="121">
        <v>4736377979.1800003</v>
      </c>
      <c r="D93" s="121">
        <v>4817175884.7600002</v>
      </c>
      <c r="E93" s="121">
        <v>5036960475.5100002</v>
      </c>
      <c r="F93" s="121">
        <v>5062428840.8100004</v>
      </c>
      <c r="G93" s="121">
        <v>5267126364.1199999</v>
      </c>
      <c r="H93" s="121">
        <v>5314176539.9200001</v>
      </c>
      <c r="I93" s="121">
        <v>5284272433.1000004</v>
      </c>
      <c r="J93" s="121">
        <v>5138200312.4799995</v>
      </c>
      <c r="K93" s="121">
        <v>3749294203.2800002</v>
      </c>
      <c r="L93" s="121">
        <v>3579864447.8199902</v>
      </c>
      <c r="M93" s="121">
        <v>3407368370.8099999</v>
      </c>
      <c r="N93" s="121">
        <v>3373853491.0900002</v>
      </c>
      <c r="O93" s="98">
        <f t="shared" ref="O93" si="3">AVERAGE(B93:N93)</f>
        <v>4580660806.7699986</v>
      </c>
      <c r="P93" s="99" t="str">
        <f>MID($A93,10,3)</f>
        <v>106</v>
      </c>
    </row>
    <row r="94" spans="1:16" x14ac:dyDescent="0.2">
      <c r="A94" s="122" t="s">
        <v>248</v>
      </c>
      <c r="P94" s="99"/>
    </row>
    <row r="95" spans="1:16" x14ac:dyDescent="0.2">
      <c r="A95" s="120" t="s">
        <v>249</v>
      </c>
      <c r="P95" s="99"/>
    </row>
    <row r="96" spans="1:16" x14ac:dyDescent="0.2">
      <c r="A96" s="122" t="s">
        <v>250</v>
      </c>
      <c r="B96" s="121">
        <v>1013399472.5399899</v>
      </c>
      <c r="C96" s="121">
        <v>1023421279.08999</v>
      </c>
      <c r="D96" s="121">
        <v>1076090196.3399999</v>
      </c>
      <c r="E96" s="121">
        <v>994145450.70999897</v>
      </c>
      <c r="F96" s="121">
        <v>1118292663.8099999</v>
      </c>
      <c r="G96" s="121">
        <v>978512961.49000001</v>
      </c>
      <c r="H96" s="121">
        <v>948813859.22000003</v>
      </c>
      <c r="I96" s="121">
        <v>1007011428.37</v>
      </c>
      <c r="J96" s="121">
        <v>1066277608.77999</v>
      </c>
      <c r="K96" s="121">
        <v>1142934109.76</v>
      </c>
      <c r="L96" s="121">
        <v>1217246609.47</v>
      </c>
      <c r="M96" s="121">
        <v>1280415470.4400001</v>
      </c>
      <c r="N96" s="121">
        <v>1282983568.0899999</v>
      </c>
      <c r="P96" s="99"/>
    </row>
    <row r="97" spans="1:16" x14ac:dyDescent="0.2">
      <c r="A97" s="122" t="s">
        <v>251</v>
      </c>
      <c r="B97" s="121">
        <v>0</v>
      </c>
      <c r="C97" s="121">
        <v>0</v>
      </c>
      <c r="D97" s="121">
        <v>0</v>
      </c>
      <c r="E97" s="121">
        <v>0</v>
      </c>
      <c r="F97" s="121">
        <v>0</v>
      </c>
      <c r="G97" s="121">
        <v>0</v>
      </c>
      <c r="H97" s="121">
        <v>0</v>
      </c>
      <c r="I97" s="121">
        <v>0</v>
      </c>
      <c r="J97" s="121">
        <v>0</v>
      </c>
      <c r="K97" s="121">
        <v>0</v>
      </c>
      <c r="L97" s="121">
        <v>0</v>
      </c>
      <c r="M97" s="121">
        <v>0</v>
      </c>
      <c r="N97" s="121">
        <v>0</v>
      </c>
      <c r="P97" s="99"/>
    </row>
    <row r="98" spans="1:16" x14ac:dyDescent="0.2">
      <c r="A98" s="122" t="s">
        <v>252</v>
      </c>
      <c r="B98" s="121">
        <v>19181508.02</v>
      </c>
      <c r="C98" s="121">
        <v>18015650.329999998</v>
      </c>
      <c r="D98" s="121">
        <v>18248568.189999901</v>
      </c>
      <c r="E98" s="121">
        <v>19707075.179999899</v>
      </c>
      <c r="F98" s="121">
        <v>19997136.510000002</v>
      </c>
      <c r="G98" s="121">
        <v>18473378.629999999</v>
      </c>
      <c r="H98" s="121">
        <v>18577989</v>
      </c>
      <c r="I98" s="121">
        <v>18089820.5</v>
      </c>
      <c r="J98" s="121">
        <v>17218211.779999901</v>
      </c>
      <c r="K98" s="121">
        <v>17423256.550000001</v>
      </c>
      <c r="L98" s="121">
        <v>17833422.030000001</v>
      </c>
      <c r="M98" s="121">
        <v>18193552.079999998</v>
      </c>
      <c r="N98" s="121">
        <v>20833780.600000001</v>
      </c>
      <c r="P98" s="99"/>
    </row>
    <row r="99" spans="1:16" x14ac:dyDescent="0.2">
      <c r="A99" s="122" t="s">
        <v>253</v>
      </c>
      <c r="B99" s="121">
        <v>0</v>
      </c>
      <c r="C99" s="121">
        <v>0</v>
      </c>
      <c r="D99" s="121">
        <v>0</v>
      </c>
      <c r="E99" s="121">
        <v>0</v>
      </c>
      <c r="F99" s="121">
        <v>0</v>
      </c>
      <c r="G99" s="121">
        <v>0</v>
      </c>
      <c r="H99" s="121">
        <v>0</v>
      </c>
      <c r="I99" s="121">
        <v>0</v>
      </c>
      <c r="J99" s="121">
        <v>0</v>
      </c>
      <c r="K99" s="121">
        <v>0</v>
      </c>
      <c r="L99" s="121">
        <v>0</v>
      </c>
      <c r="M99" s="121">
        <v>0</v>
      </c>
      <c r="N99" s="121">
        <v>0</v>
      </c>
      <c r="P99" s="99"/>
    </row>
    <row r="100" spans="1:16" x14ac:dyDescent="0.2">
      <c r="A100" s="122" t="s">
        <v>254</v>
      </c>
      <c r="B100" s="121">
        <v>0</v>
      </c>
      <c r="C100" s="121">
        <v>0</v>
      </c>
      <c r="D100" s="121">
        <v>0</v>
      </c>
      <c r="E100" s="121">
        <v>0</v>
      </c>
      <c r="F100" s="121">
        <v>0</v>
      </c>
      <c r="G100" s="121">
        <v>0</v>
      </c>
      <c r="H100" s="121">
        <v>0</v>
      </c>
      <c r="I100" s="121">
        <v>0</v>
      </c>
      <c r="J100" s="121">
        <v>0</v>
      </c>
      <c r="K100" s="121">
        <v>0</v>
      </c>
      <c r="L100" s="121">
        <v>0</v>
      </c>
      <c r="M100" s="121">
        <v>0</v>
      </c>
      <c r="N100" s="121">
        <v>0</v>
      </c>
      <c r="P100" s="99"/>
    </row>
    <row r="101" spans="1:16" x14ac:dyDescent="0.2">
      <c r="A101" s="122" t="s">
        <v>255</v>
      </c>
      <c r="B101" s="121">
        <v>0</v>
      </c>
      <c r="C101" s="121">
        <v>0</v>
      </c>
      <c r="D101" s="121">
        <v>0</v>
      </c>
      <c r="E101" s="121">
        <v>0</v>
      </c>
      <c r="F101" s="121">
        <v>0</v>
      </c>
      <c r="G101" s="121">
        <v>0</v>
      </c>
      <c r="H101" s="121">
        <v>0</v>
      </c>
      <c r="I101" s="121">
        <v>0</v>
      </c>
      <c r="J101" s="121">
        <v>0</v>
      </c>
      <c r="K101" s="121">
        <v>0</v>
      </c>
      <c r="L101" s="121">
        <v>0</v>
      </c>
      <c r="M101" s="121">
        <v>0</v>
      </c>
      <c r="N101" s="121">
        <v>0</v>
      </c>
      <c r="P101" s="99"/>
    </row>
    <row r="102" spans="1:16" x14ac:dyDescent="0.2">
      <c r="A102" s="122" t="s">
        <v>256</v>
      </c>
      <c r="B102" s="121">
        <v>0</v>
      </c>
      <c r="C102" s="121">
        <v>0</v>
      </c>
      <c r="D102" s="121">
        <v>0</v>
      </c>
      <c r="E102" s="121">
        <v>0</v>
      </c>
      <c r="F102" s="121">
        <v>0</v>
      </c>
      <c r="G102" s="121">
        <v>0</v>
      </c>
      <c r="H102" s="121">
        <v>0</v>
      </c>
      <c r="I102" s="121">
        <v>0</v>
      </c>
      <c r="J102" s="121">
        <v>0</v>
      </c>
      <c r="K102" s="121">
        <v>0</v>
      </c>
      <c r="L102" s="121">
        <v>0</v>
      </c>
      <c r="M102" s="121">
        <v>0</v>
      </c>
      <c r="N102" s="121">
        <v>0</v>
      </c>
      <c r="P102" s="99"/>
    </row>
    <row r="103" spans="1:16" x14ac:dyDescent="0.2">
      <c r="A103" s="122" t="s">
        <v>257</v>
      </c>
      <c r="B103" s="121">
        <v>0</v>
      </c>
      <c r="C103" s="121">
        <v>0</v>
      </c>
      <c r="D103" s="121">
        <v>0</v>
      </c>
      <c r="E103" s="121">
        <v>0</v>
      </c>
      <c r="F103" s="121">
        <v>978.1</v>
      </c>
      <c r="G103" s="121">
        <v>0</v>
      </c>
      <c r="H103" s="121">
        <v>0</v>
      </c>
      <c r="I103" s="121">
        <v>0</v>
      </c>
      <c r="J103" s="121">
        <v>0</v>
      </c>
      <c r="K103" s="121">
        <v>0</v>
      </c>
      <c r="L103" s="121">
        <v>0</v>
      </c>
      <c r="M103" s="121">
        <v>0</v>
      </c>
      <c r="N103" s="121">
        <v>0</v>
      </c>
      <c r="P103" s="99"/>
    </row>
    <row r="104" spans="1:16" x14ac:dyDescent="0.2">
      <c r="A104" s="122" t="s">
        <v>258</v>
      </c>
      <c r="B104" s="121">
        <v>0</v>
      </c>
      <c r="C104" s="121">
        <v>0</v>
      </c>
      <c r="D104" s="121">
        <v>0</v>
      </c>
      <c r="E104" s="121">
        <v>0</v>
      </c>
      <c r="F104" s="121">
        <v>0</v>
      </c>
      <c r="G104" s="121">
        <v>0</v>
      </c>
      <c r="H104" s="121">
        <v>0</v>
      </c>
      <c r="I104" s="121">
        <v>0</v>
      </c>
      <c r="J104" s="121">
        <v>0</v>
      </c>
      <c r="K104" s="121">
        <v>0</v>
      </c>
      <c r="L104" s="121">
        <v>0</v>
      </c>
      <c r="M104" s="121">
        <v>0</v>
      </c>
      <c r="N104" s="121">
        <v>0</v>
      </c>
      <c r="P104" s="99"/>
    </row>
    <row r="105" spans="1:16" x14ac:dyDescent="0.2">
      <c r="A105" s="122" t="s">
        <v>259</v>
      </c>
      <c r="B105" s="121">
        <v>0</v>
      </c>
      <c r="C105" s="121">
        <v>0</v>
      </c>
      <c r="D105" s="121">
        <v>0</v>
      </c>
      <c r="E105" s="121">
        <v>0</v>
      </c>
      <c r="F105" s="121">
        <v>0</v>
      </c>
      <c r="G105" s="121">
        <v>0</v>
      </c>
      <c r="H105" s="121">
        <v>0</v>
      </c>
      <c r="I105" s="121">
        <v>0</v>
      </c>
      <c r="J105" s="121">
        <v>0</v>
      </c>
      <c r="K105" s="121">
        <v>0</v>
      </c>
      <c r="L105" s="121">
        <v>0</v>
      </c>
      <c r="M105" s="121">
        <v>0</v>
      </c>
      <c r="N105" s="121">
        <v>0</v>
      </c>
      <c r="P105" s="99"/>
    </row>
    <row r="106" spans="1:16" x14ac:dyDescent="0.2">
      <c r="A106" s="123" t="s">
        <v>260</v>
      </c>
      <c r="B106" s="124">
        <v>1032580980.55999</v>
      </c>
      <c r="C106" s="124">
        <v>1041436929.42</v>
      </c>
      <c r="D106" s="124">
        <v>1094338764.53</v>
      </c>
      <c r="E106" s="124">
        <v>1013852525.89</v>
      </c>
      <c r="F106" s="124">
        <v>1138290778.4200001</v>
      </c>
      <c r="G106" s="124">
        <v>996986340.12</v>
      </c>
      <c r="H106" s="124">
        <v>967391848.22000003</v>
      </c>
      <c r="I106" s="124">
        <v>1025101248.87</v>
      </c>
      <c r="J106" s="124">
        <v>1083495820.5599999</v>
      </c>
      <c r="K106" s="124">
        <v>1160357366.3099999</v>
      </c>
      <c r="L106" s="124">
        <v>1235080031.5</v>
      </c>
      <c r="M106" s="124">
        <v>1298609022.52</v>
      </c>
      <c r="N106" s="124">
        <v>1303817348.6900001</v>
      </c>
      <c r="O106" s="98">
        <f t="shared" ref="O106" si="4">AVERAGE(B106:N106)</f>
        <v>1107026077.3546147</v>
      </c>
      <c r="P106" s="99" t="str">
        <f>MID($A106,10,3)</f>
        <v>107</v>
      </c>
    </row>
    <row r="107" spans="1:16" x14ac:dyDescent="0.2">
      <c r="A107" s="122" t="s">
        <v>261</v>
      </c>
      <c r="P107" s="99"/>
    </row>
    <row r="108" spans="1:16" x14ac:dyDescent="0.2">
      <c r="A108" s="120" t="s">
        <v>262</v>
      </c>
      <c r="P108" s="99"/>
    </row>
    <row r="109" spans="1:16" x14ac:dyDescent="0.2">
      <c r="A109" s="122" t="s">
        <v>263</v>
      </c>
      <c r="B109" s="121">
        <v>-4741804004.3400002</v>
      </c>
      <c r="C109" s="121">
        <v>-4770699700.5799999</v>
      </c>
      <c r="D109" s="121">
        <v>-4803650934.5100002</v>
      </c>
      <c r="E109" s="121">
        <v>-4822251036.4499998</v>
      </c>
      <c r="F109" s="121">
        <v>-4836902356.6400003</v>
      </c>
      <c r="G109" s="121">
        <v>-4868384575.3100004</v>
      </c>
      <c r="H109" s="121">
        <v>-4906156293.04</v>
      </c>
      <c r="I109" s="121">
        <v>-4934945189.25</v>
      </c>
      <c r="J109" s="121">
        <v>-4964170207.75</v>
      </c>
      <c r="K109" s="121">
        <v>-4990690185.8900003</v>
      </c>
      <c r="L109" s="121">
        <v>-5025495191.8699999</v>
      </c>
      <c r="M109" s="121">
        <v>-5037394503.8399897</v>
      </c>
      <c r="N109" s="121">
        <v>-5092640745.3299999</v>
      </c>
      <c r="P109" s="99"/>
    </row>
    <row r="110" spans="1:16" x14ac:dyDescent="0.2">
      <c r="A110" s="122" t="s">
        <v>264</v>
      </c>
      <c r="B110" s="121">
        <v>447710</v>
      </c>
      <c r="C110" s="121">
        <v>451593</v>
      </c>
      <c r="D110" s="121">
        <v>455476</v>
      </c>
      <c r="E110" s="121">
        <v>459359</v>
      </c>
      <c r="F110" s="121">
        <v>463242</v>
      </c>
      <c r="G110" s="121">
        <v>467125</v>
      </c>
      <c r="H110" s="121">
        <v>471008</v>
      </c>
      <c r="I110" s="121">
        <v>474891</v>
      </c>
      <c r="J110" s="121">
        <v>478774</v>
      </c>
      <c r="K110" s="121">
        <v>482657</v>
      </c>
      <c r="L110" s="121">
        <v>486540</v>
      </c>
      <c r="M110" s="121">
        <v>490423</v>
      </c>
      <c r="N110" s="121">
        <v>494306</v>
      </c>
      <c r="P110" s="99"/>
    </row>
    <row r="111" spans="1:16" x14ac:dyDescent="0.2">
      <c r="A111" s="122" t="s">
        <v>265</v>
      </c>
      <c r="B111" s="121">
        <v>0</v>
      </c>
      <c r="C111" s="121">
        <v>0</v>
      </c>
      <c r="D111" s="121">
        <v>0</v>
      </c>
      <c r="E111" s="121">
        <v>0</v>
      </c>
      <c r="F111" s="121">
        <v>0</v>
      </c>
      <c r="G111" s="121">
        <v>0</v>
      </c>
      <c r="H111" s="121">
        <v>0</v>
      </c>
      <c r="I111" s="121">
        <v>0</v>
      </c>
      <c r="J111" s="121">
        <v>0</v>
      </c>
      <c r="K111" s="121">
        <v>0</v>
      </c>
      <c r="L111" s="121">
        <v>0</v>
      </c>
      <c r="M111" s="121">
        <v>0</v>
      </c>
      <c r="N111" s="121">
        <v>0</v>
      </c>
      <c r="P111" s="99"/>
    </row>
    <row r="112" spans="1:16" x14ac:dyDescent="0.2">
      <c r="A112" s="122" t="s">
        <v>266</v>
      </c>
      <c r="B112" s="121">
        <v>15503374.449999999</v>
      </c>
      <c r="C112" s="121">
        <v>15503374.449999999</v>
      </c>
      <c r="D112" s="121">
        <v>15503374.449999999</v>
      </c>
      <c r="E112" s="121">
        <v>15503374.449999999</v>
      </c>
      <c r="F112" s="121">
        <v>15503374.449999999</v>
      </c>
      <c r="G112" s="121">
        <v>15503374.449999999</v>
      </c>
      <c r="H112" s="121">
        <v>0</v>
      </c>
      <c r="I112" s="121">
        <v>0</v>
      </c>
      <c r="J112" s="121">
        <v>0</v>
      </c>
      <c r="K112" s="121">
        <v>0</v>
      </c>
      <c r="L112" s="121">
        <v>0</v>
      </c>
      <c r="M112" s="121">
        <v>0</v>
      </c>
      <c r="N112" s="121">
        <v>0</v>
      </c>
      <c r="P112" s="99"/>
    </row>
    <row r="113" spans="1:16" x14ac:dyDescent="0.2">
      <c r="A113" s="122" t="s">
        <v>267</v>
      </c>
      <c r="B113" s="121">
        <v>-101103652.31999999</v>
      </c>
      <c r="C113" s="121">
        <v>-102334503.34999999</v>
      </c>
      <c r="D113" s="121">
        <v>-103573372.23999999</v>
      </c>
      <c r="E113" s="121">
        <v>-104820315.36</v>
      </c>
      <c r="F113" s="121">
        <v>-106071317.84</v>
      </c>
      <c r="G113" s="121">
        <v>-107326103.5</v>
      </c>
      <c r="H113" s="121">
        <v>-108588648.09999999</v>
      </c>
      <c r="I113" s="121">
        <v>-109873287.45</v>
      </c>
      <c r="J113" s="121">
        <v>-111180180.01000001</v>
      </c>
      <c r="K113" s="121">
        <v>-112509485.43000001</v>
      </c>
      <c r="L113" s="121">
        <v>-113846374.2</v>
      </c>
      <c r="M113" s="121">
        <v>-115187658.31</v>
      </c>
      <c r="N113" s="121">
        <v>-116533367.8</v>
      </c>
      <c r="P113" s="99"/>
    </row>
    <row r="114" spans="1:16" x14ac:dyDescent="0.2">
      <c r="A114" s="122" t="s">
        <v>268</v>
      </c>
      <c r="B114" s="121">
        <v>-60987618.060000002</v>
      </c>
      <c r="C114" s="121">
        <v>-66172232.170000002</v>
      </c>
      <c r="D114" s="121">
        <v>-71366104.200000003</v>
      </c>
      <c r="E114" s="121">
        <v>-76569312.239999995</v>
      </c>
      <c r="F114" s="121">
        <v>-81793038.839999899</v>
      </c>
      <c r="G114" s="121">
        <v>-87023371.599999994</v>
      </c>
      <c r="H114" s="121">
        <v>-92262809.530000001</v>
      </c>
      <c r="I114" s="121">
        <v>-97534758.299999997</v>
      </c>
      <c r="J114" s="121">
        <v>-102825135.04000001</v>
      </c>
      <c r="K114" s="121">
        <v>-69135720.319999993</v>
      </c>
      <c r="L114" s="121">
        <v>-72399315.819999993</v>
      </c>
      <c r="M114" s="121">
        <v>-75817719.379999995</v>
      </c>
      <c r="N114" s="121">
        <v>-79242894.199999899</v>
      </c>
      <c r="P114" s="99"/>
    </row>
    <row r="115" spans="1:16" x14ac:dyDescent="0.2">
      <c r="A115" s="122" t="s">
        <v>269</v>
      </c>
      <c r="B115" s="121">
        <v>-558447584.26999998</v>
      </c>
      <c r="C115" s="121">
        <v>-561223583.57999897</v>
      </c>
      <c r="D115" s="121">
        <v>-565432468.19000006</v>
      </c>
      <c r="E115" s="121">
        <v>-569787085.55999994</v>
      </c>
      <c r="F115" s="121">
        <v>-566017524.25</v>
      </c>
      <c r="G115" s="121">
        <v>-565223691.76999998</v>
      </c>
      <c r="H115" s="121">
        <v>-561786156.82000005</v>
      </c>
      <c r="I115" s="121">
        <v>-558042004.69000006</v>
      </c>
      <c r="J115" s="121">
        <v>-558919694.46000004</v>
      </c>
      <c r="K115" s="121">
        <v>-557111092.03999996</v>
      </c>
      <c r="L115" s="121">
        <v>-536929754.23999906</v>
      </c>
      <c r="M115" s="121">
        <v>-533193469.88</v>
      </c>
      <c r="N115" s="121">
        <v>-532703659.31</v>
      </c>
      <c r="P115" s="99"/>
    </row>
    <row r="116" spans="1:16" x14ac:dyDescent="0.2">
      <c r="A116" s="122" t="s">
        <v>270</v>
      </c>
      <c r="B116" s="121">
        <v>-1682762</v>
      </c>
      <c r="C116" s="121">
        <v>-1682762</v>
      </c>
      <c r="D116" s="121">
        <v>-1682762</v>
      </c>
      <c r="E116" s="121">
        <v>-1682762</v>
      </c>
      <c r="F116" s="121">
        <v>-1682762</v>
      </c>
      <c r="G116" s="121">
        <v>-1682762</v>
      </c>
      <c r="H116" s="121">
        <v>-1682762</v>
      </c>
      <c r="I116" s="121">
        <v>-1682762</v>
      </c>
      <c r="J116" s="121">
        <v>-1682762</v>
      </c>
      <c r="K116" s="121">
        <v>-1682762</v>
      </c>
      <c r="L116" s="121">
        <v>-1682762</v>
      </c>
      <c r="M116" s="121">
        <v>-1682762</v>
      </c>
      <c r="N116" s="121">
        <v>-1682762</v>
      </c>
      <c r="P116" s="99"/>
    </row>
    <row r="117" spans="1:16" x14ac:dyDescent="0.2">
      <c r="A117" s="122" t="s">
        <v>271</v>
      </c>
      <c r="B117" s="121">
        <v>-28820585.899999999</v>
      </c>
      <c r="C117" s="121">
        <v>-28823204.739999998</v>
      </c>
      <c r="D117" s="121">
        <v>-28823562.780000001</v>
      </c>
      <c r="E117" s="121">
        <v>-28819235.469999999</v>
      </c>
      <c r="F117" s="121">
        <v>-28819235.469999999</v>
      </c>
      <c r="G117" s="121">
        <v>-28821838.379999999</v>
      </c>
      <c r="H117" s="121">
        <v>-28826105.239999998</v>
      </c>
      <c r="I117" s="121">
        <v>-28826105.239999998</v>
      </c>
      <c r="J117" s="121">
        <v>-28818425.8699999</v>
      </c>
      <c r="K117" s="121">
        <v>-28051843.5499999</v>
      </c>
      <c r="L117" s="121">
        <v>-28068220.1399999</v>
      </c>
      <c r="M117" s="121">
        <v>-27966331.739999998</v>
      </c>
      <c r="N117" s="121">
        <v>-27950557.559999999</v>
      </c>
      <c r="P117" s="99"/>
    </row>
    <row r="118" spans="1:16" x14ac:dyDescent="0.2">
      <c r="A118" s="122" t="s">
        <v>272</v>
      </c>
      <c r="B118" s="121">
        <v>-23354011</v>
      </c>
      <c r="C118" s="121">
        <v>-23354011</v>
      </c>
      <c r="D118" s="121">
        <v>-23354011</v>
      </c>
      <c r="E118" s="121">
        <v>-23354011</v>
      </c>
      <c r="F118" s="121">
        <v>-23354011</v>
      </c>
      <c r="G118" s="121">
        <v>-23354011</v>
      </c>
      <c r="H118" s="121">
        <v>-23354011</v>
      </c>
      <c r="I118" s="121">
        <v>-23354011</v>
      </c>
      <c r="J118" s="121">
        <v>-23354011</v>
      </c>
      <c r="K118" s="121">
        <v>-23354011</v>
      </c>
      <c r="L118" s="121">
        <v>-23354011</v>
      </c>
      <c r="M118" s="121">
        <v>-23354011</v>
      </c>
      <c r="N118" s="121">
        <v>-23354011</v>
      </c>
      <c r="P118" s="99"/>
    </row>
    <row r="119" spans="1:16" x14ac:dyDescent="0.2">
      <c r="A119" s="122" t="s">
        <v>273</v>
      </c>
      <c r="B119" s="121">
        <v>-406957.1</v>
      </c>
      <c r="C119" s="121">
        <v>-406957.1</v>
      </c>
      <c r="D119" s="121">
        <v>-406957.1</v>
      </c>
      <c r="E119" s="121">
        <v>-406957.1</v>
      </c>
      <c r="F119" s="121">
        <v>-406957.1</v>
      </c>
      <c r="G119" s="121">
        <v>-406957.1</v>
      </c>
      <c r="H119" s="121">
        <v>-406957.1</v>
      </c>
      <c r="I119" s="121">
        <v>-406957.1</v>
      </c>
      <c r="J119" s="121">
        <v>-406957.1</v>
      </c>
      <c r="K119" s="121">
        <v>-406957.1</v>
      </c>
      <c r="L119" s="121">
        <v>-406957.1</v>
      </c>
      <c r="M119" s="121">
        <v>-406957.1</v>
      </c>
      <c r="N119" s="121">
        <v>-406957.1</v>
      </c>
      <c r="P119" s="99"/>
    </row>
    <row r="120" spans="1:16" x14ac:dyDescent="0.2">
      <c r="A120" s="122" t="s">
        <v>274</v>
      </c>
      <c r="B120" s="121">
        <v>-5426564.4299999997</v>
      </c>
      <c r="C120" s="121">
        <v>-5449982.9199999999</v>
      </c>
      <c r="D120" s="121">
        <v>-5473401.3799999999</v>
      </c>
      <c r="E120" s="121">
        <v>-5496819.8899999997</v>
      </c>
      <c r="F120" s="121">
        <v>-5520238.3499999996</v>
      </c>
      <c r="G120" s="121">
        <v>-5543656.8300000001</v>
      </c>
      <c r="H120" s="121">
        <v>-5567075.3300000001</v>
      </c>
      <c r="I120" s="121">
        <v>-5590493.79</v>
      </c>
      <c r="J120" s="121">
        <v>-5613912.2599999998</v>
      </c>
      <c r="K120" s="121">
        <v>-5637330.7199999997</v>
      </c>
      <c r="L120" s="121">
        <v>-5684237.2800000003</v>
      </c>
      <c r="M120" s="121">
        <v>-5731143.8399999999</v>
      </c>
      <c r="N120" s="121">
        <v>-5778050.3200000003</v>
      </c>
      <c r="P120" s="99"/>
    </row>
    <row r="121" spans="1:16" x14ac:dyDescent="0.2">
      <c r="A121" s="122" t="s">
        <v>275</v>
      </c>
      <c r="B121" s="121">
        <v>-169630421.99000001</v>
      </c>
      <c r="C121" s="121">
        <v>-169967245.03</v>
      </c>
      <c r="D121" s="121">
        <v>-170304068.06999999</v>
      </c>
      <c r="E121" s="121">
        <v>-170608114.44999999</v>
      </c>
      <c r="F121" s="121">
        <v>-171067515.489999</v>
      </c>
      <c r="G121" s="121">
        <v>-171448216.53</v>
      </c>
      <c r="H121" s="121">
        <v>-171810426.91</v>
      </c>
      <c r="I121" s="121">
        <v>-172205413.94999999</v>
      </c>
      <c r="J121" s="121">
        <v>-172600400.99000001</v>
      </c>
      <c r="K121" s="121">
        <v>-172962611.37</v>
      </c>
      <c r="L121" s="121">
        <v>-173357598.41</v>
      </c>
      <c r="M121" s="121">
        <v>-173752585.44999999</v>
      </c>
      <c r="N121" s="121">
        <v>-174114795.83000001</v>
      </c>
      <c r="P121" s="99"/>
    </row>
    <row r="122" spans="1:16" x14ac:dyDescent="0.2">
      <c r="A122" s="122" t="s">
        <v>276</v>
      </c>
      <c r="B122" s="121">
        <v>0</v>
      </c>
      <c r="C122" s="121">
        <v>0</v>
      </c>
      <c r="D122" s="121">
        <v>0</v>
      </c>
      <c r="E122" s="121">
        <v>0</v>
      </c>
      <c r="F122" s="121">
        <v>0</v>
      </c>
      <c r="G122" s="121">
        <v>0</v>
      </c>
      <c r="H122" s="121">
        <v>0</v>
      </c>
      <c r="I122" s="121">
        <v>0</v>
      </c>
      <c r="J122" s="121">
        <v>0</v>
      </c>
      <c r="K122" s="121">
        <v>0</v>
      </c>
      <c r="L122" s="121">
        <v>0</v>
      </c>
      <c r="M122" s="121">
        <v>0</v>
      </c>
      <c r="N122" s="121">
        <v>0</v>
      </c>
      <c r="P122" s="99"/>
    </row>
    <row r="123" spans="1:16" x14ac:dyDescent="0.2">
      <c r="A123" s="122" t="s">
        <v>1389</v>
      </c>
      <c r="B123" s="121">
        <v>0</v>
      </c>
      <c r="C123" s="121">
        <v>0</v>
      </c>
      <c r="D123" s="121">
        <v>0</v>
      </c>
      <c r="E123" s="121">
        <v>0</v>
      </c>
      <c r="F123" s="121">
        <v>0</v>
      </c>
      <c r="G123" s="121">
        <v>0</v>
      </c>
      <c r="H123" s="121">
        <v>0</v>
      </c>
      <c r="I123" s="121">
        <v>0</v>
      </c>
      <c r="J123" s="121">
        <v>0</v>
      </c>
      <c r="K123" s="121">
        <v>0</v>
      </c>
      <c r="L123" s="121">
        <v>0</v>
      </c>
      <c r="M123" s="121">
        <v>0</v>
      </c>
      <c r="N123" s="121">
        <v>0</v>
      </c>
      <c r="P123" s="99"/>
    </row>
    <row r="124" spans="1:16" x14ac:dyDescent="0.2">
      <c r="A124" s="122" t="s">
        <v>1390</v>
      </c>
      <c r="B124" s="121">
        <v>0</v>
      </c>
      <c r="C124" s="121">
        <v>0</v>
      </c>
      <c r="D124" s="121">
        <v>0</v>
      </c>
      <c r="E124" s="121">
        <v>0</v>
      </c>
      <c r="F124" s="121">
        <v>0</v>
      </c>
      <c r="G124" s="121">
        <v>0</v>
      </c>
      <c r="H124" s="121">
        <v>0</v>
      </c>
      <c r="I124" s="121">
        <v>0</v>
      </c>
      <c r="J124" s="121">
        <v>0</v>
      </c>
      <c r="K124" s="121">
        <v>0</v>
      </c>
      <c r="L124" s="121">
        <v>0</v>
      </c>
      <c r="M124" s="121">
        <v>0</v>
      </c>
      <c r="N124" s="121">
        <v>0</v>
      </c>
      <c r="P124" s="99"/>
    </row>
    <row r="125" spans="1:16" x14ac:dyDescent="0.2">
      <c r="A125" s="122" t="s">
        <v>1391</v>
      </c>
      <c r="B125" s="121">
        <v>0</v>
      </c>
      <c r="C125" s="121">
        <v>0</v>
      </c>
      <c r="D125" s="121">
        <v>0</v>
      </c>
      <c r="E125" s="121">
        <v>0</v>
      </c>
      <c r="F125" s="121">
        <v>0</v>
      </c>
      <c r="G125" s="121">
        <v>0</v>
      </c>
      <c r="H125" s="121">
        <v>0</v>
      </c>
      <c r="I125" s="121">
        <v>0</v>
      </c>
      <c r="J125" s="121">
        <v>0</v>
      </c>
      <c r="K125" s="121">
        <v>0</v>
      </c>
      <c r="L125" s="121">
        <v>0</v>
      </c>
      <c r="M125" s="121">
        <v>0</v>
      </c>
      <c r="N125" s="121">
        <v>0</v>
      </c>
      <c r="P125" s="99"/>
    </row>
    <row r="126" spans="1:16" x14ac:dyDescent="0.2">
      <c r="A126" s="122" t="s">
        <v>1392</v>
      </c>
      <c r="B126" s="121">
        <v>0</v>
      </c>
      <c r="C126" s="121">
        <v>0</v>
      </c>
      <c r="D126" s="121">
        <v>0</v>
      </c>
      <c r="E126" s="121">
        <v>0</v>
      </c>
      <c r="F126" s="121">
        <v>0</v>
      </c>
      <c r="G126" s="121">
        <v>0</v>
      </c>
      <c r="H126" s="121">
        <v>0</v>
      </c>
      <c r="I126" s="121">
        <v>0</v>
      </c>
      <c r="J126" s="121">
        <v>0</v>
      </c>
      <c r="K126" s="121">
        <v>0</v>
      </c>
      <c r="L126" s="121">
        <v>0</v>
      </c>
      <c r="M126" s="121">
        <v>0</v>
      </c>
      <c r="N126" s="121">
        <v>0</v>
      </c>
      <c r="P126" s="99"/>
    </row>
    <row r="127" spans="1:16" x14ac:dyDescent="0.2">
      <c r="A127" s="122" t="s">
        <v>1393</v>
      </c>
      <c r="B127" s="121">
        <v>-1916106.78</v>
      </c>
      <c r="C127" s="121">
        <v>-1944170.34</v>
      </c>
      <c r="D127" s="121">
        <v>-1990939.05999999</v>
      </c>
      <c r="E127" s="121">
        <v>-2037707.77999999</v>
      </c>
      <c r="F127" s="121">
        <v>-2084476.49999999</v>
      </c>
      <c r="G127" s="121">
        <v>-2131245.2000000002</v>
      </c>
      <c r="H127" s="121">
        <v>-2178013.9300000002</v>
      </c>
      <c r="I127" s="121">
        <v>-2224782.62</v>
      </c>
      <c r="J127" s="121">
        <v>-2271551.36</v>
      </c>
      <c r="K127" s="121">
        <v>-2318320.06</v>
      </c>
      <c r="L127" s="121">
        <v>-2365088.7899999898</v>
      </c>
      <c r="M127" s="121">
        <v>-2411857.46999999</v>
      </c>
      <c r="N127" s="121">
        <v>-2470217.9500000002</v>
      </c>
      <c r="P127" s="99"/>
    </row>
    <row r="128" spans="1:16" x14ac:dyDescent="0.2">
      <c r="A128" s="122" t="s">
        <v>2483</v>
      </c>
      <c r="B128" s="121">
        <v>-164656867.87</v>
      </c>
      <c r="C128" s="121">
        <v>-164917527.52000001</v>
      </c>
      <c r="D128" s="121">
        <v>-162850082</v>
      </c>
      <c r="E128" s="121">
        <v>-166908140.03999901</v>
      </c>
      <c r="F128" s="121">
        <v>-174289709.28999901</v>
      </c>
      <c r="G128" s="121">
        <v>-138903532.11000001</v>
      </c>
      <c r="H128" s="121">
        <v>-116674996.14999899</v>
      </c>
      <c r="I128" s="121">
        <v>-83518053.870000005</v>
      </c>
      <c r="J128" s="121">
        <v>-80501125.169999897</v>
      </c>
      <c r="K128" s="121">
        <v>-69675023.599999994</v>
      </c>
      <c r="L128" s="121">
        <v>-61430562.119999997</v>
      </c>
      <c r="M128" s="121">
        <v>-61269318.4799999</v>
      </c>
      <c r="N128" s="121">
        <v>-54043968.420000002</v>
      </c>
      <c r="P128" s="99"/>
    </row>
    <row r="129" spans="1:16" x14ac:dyDescent="0.2">
      <c r="A129" s="122" t="s">
        <v>2484</v>
      </c>
      <c r="B129" s="121">
        <v>360157794.69</v>
      </c>
      <c r="C129" s="121">
        <v>373218082.16000003</v>
      </c>
      <c r="D129" s="121">
        <v>372359660.55000001</v>
      </c>
      <c r="E129" s="121">
        <v>385470344.76999998</v>
      </c>
      <c r="F129" s="121">
        <v>394252476.13</v>
      </c>
      <c r="G129" s="121">
        <v>401678268.5</v>
      </c>
      <c r="H129" s="121">
        <v>414079555.93000001</v>
      </c>
      <c r="I129" s="121">
        <v>434797706.55999899</v>
      </c>
      <c r="J129" s="121">
        <v>438209122.22000003</v>
      </c>
      <c r="K129" s="121">
        <v>424108704.10000002</v>
      </c>
      <c r="L129" s="121">
        <v>405762704.13</v>
      </c>
      <c r="M129" s="121">
        <v>406334052.61000001</v>
      </c>
      <c r="N129" s="121">
        <v>414158806.01999998</v>
      </c>
      <c r="P129" s="99"/>
    </row>
    <row r="130" spans="1:16" x14ac:dyDescent="0.2">
      <c r="A130" s="122" t="s">
        <v>2485</v>
      </c>
      <c r="B130" s="121">
        <v>-5.44</v>
      </c>
      <c r="C130" s="121">
        <v>-5.44</v>
      </c>
      <c r="D130" s="121">
        <v>-5.44</v>
      </c>
      <c r="E130" s="121">
        <v>-5.44</v>
      </c>
      <c r="F130" s="121">
        <v>-5.44</v>
      </c>
      <c r="G130" s="121">
        <v>-5.44</v>
      </c>
      <c r="H130" s="121">
        <v>-5.44</v>
      </c>
      <c r="I130" s="121">
        <v>-5.44</v>
      </c>
      <c r="J130" s="121">
        <v>-5.44</v>
      </c>
      <c r="K130" s="121">
        <v>-5.44</v>
      </c>
      <c r="L130" s="121">
        <v>-5.44</v>
      </c>
      <c r="M130" s="121">
        <v>-5.44</v>
      </c>
      <c r="N130" s="121">
        <v>-5.44</v>
      </c>
      <c r="P130" s="99"/>
    </row>
    <row r="131" spans="1:16" x14ac:dyDescent="0.2">
      <c r="A131" s="122" t="s">
        <v>2486</v>
      </c>
      <c r="B131" s="121">
        <v>98740.71</v>
      </c>
      <c r="C131" s="121">
        <v>116722.57</v>
      </c>
      <c r="D131" s="121">
        <v>0</v>
      </c>
      <c r="E131" s="121">
        <v>0</v>
      </c>
      <c r="F131" s="121">
        <v>0</v>
      </c>
      <c r="G131" s="121">
        <v>0</v>
      </c>
      <c r="H131" s="121">
        <v>0</v>
      </c>
      <c r="I131" s="121">
        <v>0</v>
      </c>
      <c r="J131" s="121">
        <v>0</v>
      </c>
      <c r="K131" s="121">
        <v>0</v>
      </c>
      <c r="L131" s="121">
        <v>123118.2</v>
      </c>
      <c r="M131" s="121">
        <v>717721.92</v>
      </c>
      <c r="N131" s="121">
        <v>0</v>
      </c>
      <c r="P131" s="99"/>
    </row>
    <row r="132" spans="1:16" x14ac:dyDescent="0.2">
      <c r="A132" s="123" t="s">
        <v>2487</v>
      </c>
      <c r="B132" s="124">
        <v>-5482029521.6499996</v>
      </c>
      <c r="C132" s="124">
        <v>-5507686113.5900002</v>
      </c>
      <c r="D132" s="124">
        <v>-5550590156.9700003</v>
      </c>
      <c r="E132" s="124">
        <v>-5571308424.5600004</v>
      </c>
      <c r="F132" s="124">
        <v>-5587790055.6299896</v>
      </c>
      <c r="G132" s="124">
        <v>-5582601198.8199997</v>
      </c>
      <c r="H132" s="124">
        <v>-5604743696.6599998</v>
      </c>
      <c r="I132" s="124">
        <v>-5582931227.1400003</v>
      </c>
      <c r="J132" s="124">
        <v>-5613656472.2299995</v>
      </c>
      <c r="K132" s="124">
        <v>-5608943987.4200001</v>
      </c>
      <c r="L132" s="124">
        <v>-5638647716.0799999</v>
      </c>
      <c r="M132" s="124">
        <v>-5650626126.3999996</v>
      </c>
      <c r="N132" s="124">
        <v>-5696268880.2399998</v>
      </c>
      <c r="O132" s="98">
        <f t="shared" ref="O132" si="5">AVERAGE(B132:N132)</f>
        <v>-5590601813.6453838</v>
      </c>
      <c r="P132" s="99" t="str">
        <f>MID($A132,10,3)</f>
        <v>108</v>
      </c>
    </row>
    <row r="133" spans="1:16" x14ac:dyDescent="0.2">
      <c r="A133" s="122" t="s">
        <v>2488</v>
      </c>
      <c r="P133" s="99"/>
    </row>
    <row r="134" spans="1:16" x14ac:dyDescent="0.2">
      <c r="A134" s="120" t="s">
        <v>2489</v>
      </c>
      <c r="P134" s="99"/>
    </row>
    <row r="135" spans="1:16" x14ac:dyDescent="0.2">
      <c r="A135" s="122" t="s">
        <v>2490</v>
      </c>
      <c r="B135" s="121">
        <v>-213973386.97999999</v>
      </c>
      <c r="C135" s="121">
        <v>-216408562.269999</v>
      </c>
      <c r="D135" s="121">
        <v>-218823327.13</v>
      </c>
      <c r="E135" s="121">
        <v>-221266271.83000001</v>
      </c>
      <c r="F135" s="121">
        <v>-223677410.489999</v>
      </c>
      <c r="G135" s="121">
        <v>-226049933.02000001</v>
      </c>
      <c r="H135" s="121">
        <v>-228718766.59999999</v>
      </c>
      <c r="I135" s="121">
        <v>-231388654.93999901</v>
      </c>
      <c r="J135" s="121">
        <v>-233773019.49000001</v>
      </c>
      <c r="K135" s="121">
        <v>-237214546.72999999</v>
      </c>
      <c r="L135" s="121">
        <v>-239826761.33000001</v>
      </c>
      <c r="M135" s="121">
        <v>-242438779.92999899</v>
      </c>
      <c r="N135" s="121">
        <v>-245260190</v>
      </c>
      <c r="P135" s="99"/>
    </row>
    <row r="136" spans="1:16" x14ac:dyDescent="0.2">
      <c r="A136" s="123" t="s">
        <v>2491</v>
      </c>
      <c r="B136" s="124">
        <v>-213973386.97999999</v>
      </c>
      <c r="C136" s="124">
        <v>-216408562.269999</v>
      </c>
      <c r="D136" s="124">
        <v>-218823327.13</v>
      </c>
      <c r="E136" s="124">
        <v>-221266271.83000001</v>
      </c>
      <c r="F136" s="124">
        <v>-223677410.489999</v>
      </c>
      <c r="G136" s="124">
        <v>-226049933.02000001</v>
      </c>
      <c r="H136" s="124">
        <v>-228718766.59999999</v>
      </c>
      <c r="I136" s="124">
        <v>-231388654.93999901</v>
      </c>
      <c r="J136" s="124">
        <v>-233773019.49000001</v>
      </c>
      <c r="K136" s="124">
        <v>-237214546.72999999</v>
      </c>
      <c r="L136" s="124">
        <v>-239826761.33000001</v>
      </c>
      <c r="M136" s="124">
        <v>-242438779.92999899</v>
      </c>
      <c r="N136" s="124">
        <v>-245260190</v>
      </c>
      <c r="O136" s="98">
        <f t="shared" ref="O136" si="6">AVERAGE(B136:N136)</f>
        <v>-229139970.05692273</v>
      </c>
      <c r="P136" s="99" t="str">
        <f>MID($A136,10,3)</f>
        <v>111</v>
      </c>
    </row>
    <row r="137" spans="1:16" x14ac:dyDescent="0.2">
      <c r="A137" s="122" t="s">
        <v>2492</v>
      </c>
      <c r="P137" s="99"/>
    </row>
    <row r="138" spans="1:16" x14ac:dyDescent="0.2">
      <c r="A138" s="120" t="s">
        <v>2493</v>
      </c>
      <c r="P138" s="99"/>
    </row>
    <row r="139" spans="1:16" x14ac:dyDescent="0.2">
      <c r="A139" s="122" t="s">
        <v>2494</v>
      </c>
      <c r="B139" s="121">
        <v>20325435.300000001</v>
      </c>
      <c r="C139" s="121">
        <v>20325435.300000001</v>
      </c>
      <c r="D139" s="121">
        <v>20325435.300000001</v>
      </c>
      <c r="E139" s="121">
        <v>20325435.300000001</v>
      </c>
      <c r="F139" s="121">
        <v>20325435.300000001</v>
      </c>
      <c r="G139" s="121">
        <v>20325435.300000001</v>
      </c>
      <c r="H139" s="121">
        <v>20325435.300000001</v>
      </c>
      <c r="I139" s="121">
        <v>20325435.300000001</v>
      </c>
      <c r="J139" s="121">
        <v>20325435.300000001</v>
      </c>
      <c r="K139" s="121">
        <v>20325435.300000001</v>
      </c>
      <c r="L139" s="121">
        <v>20325435.300000001</v>
      </c>
      <c r="M139" s="121">
        <v>20325435.300000001</v>
      </c>
      <c r="N139" s="121">
        <v>20325435.300000001</v>
      </c>
      <c r="P139" s="99"/>
    </row>
    <row r="140" spans="1:16" x14ac:dyDescent="0.2">
      <c r="A140" s="123" t="s">
        <v>2495</v>
      </c>
      <c r="B140" s="124">
        <v>20325435.300000001</v>
      </c>
      <c r="C140" s="124">
        <v>20325435.300000001</v>
      </c>
      <c r="D140" s="124">
        <v>20325435.300000001</v>
      </c>
      <c r="E140" s="124">
        <v>20325435.300000001</v>
      </c>
      <c r="F140" s="124">
        <v>20325435.300000001</v>
      </c>
      <c r="G140" s="124">
        <v>20325435.300000001</v>
      </c>
      <c r="H140" s="124">
        <v>20325435.300000001</v>
      </c>
      <c r="I140" s="124">
        <v>20325435.300000001</v>
      </c>
      <c r="J140" s="124">
        <v>20325435.300000001</v>
      </c>
      <c r="K140" s="124">
        <v>20325435.300000001</v>
      </c>
      <c r="L140" s="124">
        <v>20325435.300000001</v>
      </c>
      <c r="M140" s="124">
        <v>20325435.300000001</v>
      </c>
      <c r="N140" s="124">
        <v>20325435.300000001</v>
      </c>
      <c r="O140" s="98">
        <f t="shared" ref="O140" si="7">AVERAGE(B140:N140)</f>
        <v>20325435.300000004</v>
      </c>
      <c r="P140" s="99" t="str">
        <f>MID($A140,10,3)</f>
        <v>114</v>
      </c>
    </row>
    <row r="141" spans="1:16" x14ac:dyDescent="0.2">
      <c r="A141" s="122" t="s">
        <v>2496</v>
      </c>
      <c r="P141" s="99"/>
    </row>
    <row r="142" spans="1:16" x14ac:dyDescent="0.2">
      <c r="A142" s="120" t="s">
        <v>2497</v>
      </c>
      <c r="P142" s="99"/>
    </row>
    <row r="143" spans="1:16" x14ac:dyDescent="0.2">
      <c r="A143" s="122" t="s">
        <v>2498</v>
      </c>
      <c r="B143" s="121">
        <v>-4610600.63</v>
      </c>
      <c r="C143" s="121">
        <v>-4683962.0999999996</v>
      </c>
      <c r="D143" s="121">
        <v>-4757323.57</v>
      </c>
      <c r="E143" s="121">
        <v>-4830685.0399999898</v>
      </c>
      <c r="F143" s="121">
        <v>-4904046.5099999905</v>
      </c>
      <c r="G143" s="121">
        <v>-4977407.9799999902</v>
      </c>
      <c r="H143" s="121">
        <v>-5050769.45</v>
      </c>
      <c r="I143" s="121">
        <v>-5124130.92</v>
      </c>
      <c r="J143" s="121">
        <v>-5197492.3899999997</v>
      </c>
      <c r="K143" s="121">
        <v>-5270853.8599999901</v>
      </c>
      <c r="L143" s="121">
        <v>-5344215.33</v>
      </c>
      <c r="M143" s="121">
        <v>-5417576.7999999998</v>
      </c>
      <c r="N143" s="121">
        <v>-5490938.2699999996</v>
      </c>
      <c r="P143" s="99"/>
    </row>
    <row r="144" spans="1:16" x14ac:dyDescent="0.2">
      <c r="A144" s="123" t="s">
        <v>2499</v>
      </c>
      <c r="B144" s="124">
        <v>-4610600.63</v>
      </c>
      <c r="C144" s="124">
        <v>-4683962.0999999996</v>
      </c>
      <c r="D144" s="124">
        <v>-4757323.57</v>
      </c>
      <c r="E144" s="124">
        <v>-4830685.0399999898</v>
      </c>
      <c r="F144" s="124">
        <v>-4904046.5099999905</v>
      </c>
      <c r="G144" s="124">
        <v>-4977407.9799999902</v>
      </c>
      <c r="H144" s="124">
        <v>-5050769.45</v>
      </c>
      <c r="I144" s="124">
        <v>-5124130.92</v>
      </c>
      <c r="J144" s="124">
        <v>-5197492.3899999997</v>
      </c>
      <c r="K144" s="124">
        <v>-5270853.8599999901</v>
      </c>
      <c r="L144" s="124">
        <v>-5344215.33</v>
      </c>
      <c r="M144" s="124">
        <v>-5417576.7999999998</v>
      </c>
      <c r="N144" s="124">
        <v>-5490938.2699999996</v>
      </c>
      <c r="O144" s="98">
        <f t="shared" ref="O144" si="8">AVERAGE(B144:N144)</f>
        <v>-5050769.4499999974</v>
      </c>
      <c r="P144" s="99" t="str">
        <f>MID($A144,10,3)</f>
        <v>115</v>
      </c>
    </row>
    <row r="145" spans="1:16" x14ac:dyDescent="0.2">
      <c r="A145" s="122" t="s">
        <v>2500</v>
      </c>
      <c r="P145" s="99"/>
    </row>
    <row r="146" spans="1:16" x14ac:dyDescent="0.2">
      <c r="A146" s="120" t="s">
        <v>2501</v>
      </c>
      <c r="P146" s="99"/>
    </row>
    <row r="147" spans="1:16" x14ac:dyDescent="0.2">
      <c r="A147" s="122" t="s">
        <v>2502</v>
      </c>
      <c r="B147" s="121">
        <v>2531240</v>
      </c>
      <c r="C147" s="121">
        <v>2531240</v>
      </c>
      <c r="D147" s="121">
        <v>2531240</v>
      </c>
      <c r="E147" s="121">
        <v>2531240</v>
      </c>
      <c r="F147" s="121">
        <v>2531240</v>
      </c>
      <c r="G147" s="121">
        <v>2531240</v>
      </c>
      <c r="H147" s="121">
        <v>2531240</v>
      </c>
      <c r="I147" s="121">
        <v>2531240</v>
      </c>
      <c r="J147" s="121">
        <v>2531240</v>
      </c>
      <c r="K147" s="121">
        <v>2531240</v>
      </c>
      <c r="L147" s="121">
        <v>2531240</v>
      </c>
      <c r="M147" s="121">
        <v>2531240</v>
      </c>
      <c r="N147" s="121">
        <v>2531240</v>
      </c>
      <c r="P147" s="99"/>
    </row>
    <row r="148" spans="1:16" x14ac:dyDescent="0.2">
      <c r="A148" s="123" t="s">
        <v>2503</v>
      </c>
      <c r="B148" s="124">
        <v>2531240</v>
      </c>
      <c r="C148" s="124">
        <v>2531240</v>
      </c>
      <c r="D148" s="124">
        <v>2531240</v>
      </c>
      <c r="E148" s="124">
        <v>2531240</v>
      </c>
      <c r="F148" s="124">
        <v>2531240</v>
      </c>
      <c r="G148" s="124">
        <v>2531240</v>
      </c>
      <c r="H148" s="124">
        <v>2531240</v>
      </c>
      <c r="I148" s="124">
        <v>2531240</v>
      </c>
      <c r="J148" s="124">
        <v>2531240</v>
      </c>
      <c r="K148" s="124">
        <v>2531240</v>
      </c>
      <c r="L148" s="124">
        <v>2531240</v>
      </c>
      <c r="M148" s="124">
        <v>2531240</v>
      </c>
      <c r="N148" s="124">
        <v>2531240</v>
      </c>
      <c r="O148" s="98">
        <f t="shared" ref="O148" si="9">AVERAGE(B148:N148)</f>
        <v>2531240</v>
      </c>
      <c r="P148" s="99" t="str">
        <f>MID($A148,10,3)</f>
        <v>118</v>
      </c>
    </row>
    <row r="149" spans="1:16" x14ac:dyDescent="0.2">
      <c r="A149" s="122" t="s">
        <v>2504</v>
      </c>
      <c r="P149" s="99"/>
    </row>
    <row r="150" spans="1:16" x14ac:dyDescent="0.2">
      <c r="A150" s="120" t="s">
        <v>2505</v>
      </c>
      <c r="P150" s="99"/>
    </row>
    <row r="151" spans="1:16" x14ac:dyDescent="0.2">
      <c r="A151" s="122" t="s">
        <v>2506</v>
      </c>
      <c r="B151" s="121">
        <v>-2318007.86</v>
      </c>
      <c r="C151" s="121">
        <v>-2323357</v>
      </c>
      <c r="D151" s="121">
        <v>-2328706.14</v>
      </c>
      <c r="E151" s="121">
        <v>-2334055.2799999998</v>
      </c>
      <c r="F151" s="121">
        <v>-2339404.42</v>
      </c>
      <c r="G151" s="121">
        <v>-2344753.56</v>
      </c>
      <c r="H151" s="121">
        <v>-2350102.7000000002</v>
      </c>
      <c r="I151" s="121">
        <v>-2355451.84</v>
      </c>
      <c r="J151" s="121">
        <v>-2360800.98</v>
      </c>
      <c r="K151" s="121">
        <v>-2366150.12</v>
      </c>
      <c r="L151" s="121">
        <v>-2371499.2599999998</v>
      </c>
      <c r="M151" s="121">
        <v>-2376848.4</v>
      </c>
      <c r="N151" s="121">
        <v>-2382197.54</v>
      </c>
      <c r="P151" s="99"/>
    </row>
    <row r="152" spans="1:16" x14ac:dyDescent="0.2">
      <c r="A152" s="123" t="s">
        <v>2507</v>
      </c>
      <c r="B152" s="121">
        <v>-2318007.86</v>
      </c>
      <c r="C152" s="121">
        <v>-2323357</v>
      </c>
      <c r="D152" s="121">
        <v>-2328706.14</v>
      </c>
      <c r="E152" s="121">
        <v>-2334055.2799999998</v>
      </c>
      <c r="F152" s="121">
        <v>-2339404.42</v>
      </c>
      <c r="G152" s="121">
        <v>-2344753.56</v>
      </c>
      <c r="H152" s="121">
        <v>-2350102.7000000002</v>
      </c>
      <c r="I152" s="121">
        <v>-2355451.84</v>
      </c>
      <c r="J152" s="121">
        <v>-2360800.98</v>
      </c>
      <c r="K152" s="121">
        <v>-2366150.12</v>
      </c>
      <c r="L152" s="121">
        <v>-2371499.2599999998</v>
      </c>
      <c r="M152" s="121">
        <v>-2376848.4</v>
      </c>
      <c r="N152" s="121">
        <v>-2382197.54</v>
      </c>
      <c r="O152" s="98">
        <f t="shared" ref="O152" si="10">AVERAGE(B152:N152)</f>
        <v>-2350102.7000000002</v>
      </c>
      <c r="P152" s="99" t="str">
        <f>MID($A152,10,3)</f>
        <v>119</v>
      </c>
    </row>
    <row r="153" spans="1:16" x14ac:dyDescent="0.2">
      <c r="A153" s="122" t="s">
        <v>2508</v>
      </c>
      <c r="P153" s="99"/>
    </row>
    <row r="154" spans="1:16" x14ac:dyDescent="0.2">
      <c r="A154" s="120" t="s">
        <v>2509</v>
      </c>
      <c r="P154" s="99"/>
    </row>
    <row r="155" spans="1:16" x14ac:dyDescent="0.2">
      <c r="A155" s="122" t="s">
        <v>2510</v>
      </c>
      <c r="B155" s="121">
        <v>0</v>
      </c>
      <c r="C155" s="121">
        <v>0</v>
      </c>
      <c r="D155" s="121">
        <v>0</v>
      </c>
      <c r="E155" s="121">
        <v>0</v>
      </c>
      <c r="F155" s="121">
        <v>0</v>
      </c>
      <c r="G155" s="121">
        <v>0</v>
      </c>
      <c r="H155" s="121">
        <v>0</v>
      </c>
      <c r="I155" s="121">
        <v>0</v>
      </c>
      <c r="J155" s="121">
        <v>0</v>
      </c>
      <c r="K155" s="121">
        <v>0</v>
      </c>
      <c r="L155" s="121">
        <v>0</v>
      </c>
      <c r="M155" s="121">
        <v>0</v>
      </c>
      <c r="N155" s="121">
        <v>0</v>
      </c>
      <c r="P155" s="99"/>
    </row>
    <row r="156" spans="1:16" x14ac:dyDescent="0.2">
      <c r="A156" s="122" t="s">
        <v>2511</v>
      </c>
      <c r="B156" s="121">
        <v>0</v>
      </c>
      <c r="C156" s="121">
        <v>0</v>
      </c>
      <c r="D156" s="121">
        <v>0</v>
      </c>
      <c r="E156" s="121">
        <v>0</v>
      </c>
      <c r="F156" s="121">
        <v>0</v>
      </c>
      <c r="G156" s="121">
        <v>0</v>
      </c>
      <c r="H156" s="121">
        <v>0</v>
      </c>
      <c r="I156" s="121">
        <v>0</v>
      </c>
      <c r="J156" s="121">
        <v>0</v>
      </c>
      <c r="K156" s="121">
        <v>0</v>
      </c>
      <c r="L156" s="121">
        <v>0</v>
      </c>
      <c r="M156" s="121">
        <v>0</v>
      </c>
      <c r="N156" s="121">
        <v>0</v>
      </c>
      <c r="P156" s="99"/>
    </row>
    <row r="157" spans="1:16" x14ac:dyDescent="0.2">
      <c r="A157" s="122" t="s">
        <v>2512</v>
      </c>
      <c r="B157" s="121">
        <v>0</v>
      </c>
      <c r="C157" s="121">
        <v>0</v>
      </c>
      <c r="D157" s="121">
        <v>0</v>
      </c>
      <c r="E157" s="121">
        <v>0</v>
      </c>
      <c r="F157" s="121">
        <v>0</v>
      </c>
      <c r="G157" s="121">
        <v>0</v>
      </c>
      <c r="H157" s="121">
        <v>0</v>
      </c>
      <c r="I157" s="121">
        <v>0</v>
      </c>
      <c r="J157" s="121">
        <v>0</v>
      </c>
      <c r="K157" s="121">
        <v>0</v>
      </c>
      <c r="L157" s="121">
        <v>0</v>
      </c>
      <c r="M157" s="121">
        <v>0</v>
      </c>
      <c r="N157" s="121">
        <v>0</v>
      </c>
      <c r="P157" s="99"/>
    </row>
    <row r="158" spans="1:16" x14ac:dyDescent="0.2">
      <c r="A158" s="122" t="s">
        <v>2513</v>
      </c>
      <c r="B158" s="121">
        <v>0</v>
      </c>
      <c r="C158" s="121">
        <v>0</v>
      </c>
      <c r="D158" s="121">
        <v>0</v>
      </c>
      <c r="E158" s="121">
        <v>0</v>
      </c>
      <c r="F158" s="121">
        <v>0</v>
      </c>
      <c r="G158" s="121">
        <v>0</v>
      </c>
      <c r="H158" s="121">
        <v>0</v>
      </c>
      <c r="I158" s="121">
        <v>0</v>
      </c>
      <c r="J158" s="121">
        <v>0</v>
      </c>
      <c r="K158" s="121">
        <v>0</v>
      </c>
      <c r="L158" s="121">
        <v>0</v>
      </c>
      <c r="M158" s="121">
        <v>0</v>
      </c>
      <c r="N158" s="121">
        <v>0</v>
      </c>
      <c r="P158" s="99"/>
    </row>
    <row r="159" spans="1:16" x14ac:dyDescent="0.2">
      <c r="A159" s="123" t="s">
        <v>2514</v>
      </c>
      <c r="B159" s="124">
        <v>0</v>
      </c>
      <c r="C159" s="124">
        <v>0</v>
      </c>
      <c r="D159" s="124">
        <v>0</v>
      </c>
      <c r="E159" s="124">
        <v>0</v>
      </c>
      <c r="F159" s="124">
        <v>0</v>
      </c>
      <c r="G159" s="124">
        <v>0</v>
      </c>
      <c r="H159" s="124">
        <v>0</v>
      </c>
      <c r="I159" s="124">
        <v>0</v>
      </c>
      <c r="J159" s="124">
        <v>0</v>
      </c>
      <c r="K159" s="124">
        <v>0</v>
      </c>
      <c r="L159" s="124">
        <v>0</v>
      </c>
      <c r="M159" s="124">
        <v>0</v>
      </c>
      <c r="N159" s="124">
        <v>0</v>
      </c>
      <c r="O159" s="97">
        <f t="shared" ref="O159" si="11">AVERAGE(B159:N159)</f>
        <v>0</v>
      </c>
      <c r="P159" s="99" t="str">
        <f>MID($A159,10,3)</f>
        <v>120</v>
      </c>
    </row>
    <row r="160" spans="1:16" x14ac:dyDescent="0.2">
      <c r="A160" s="122" t="s">
        <v>314</v>
      </c>
      <c r="P160" s="99"/>
    </row>
    <row r="161" spans="1:16" x14ac:dyDescent="0.2">
      <c r="A161" s="120" t="s">
        <v>2515</v>
      </c>
      <c r="P161" s="99"/>
    </row>
    <row r="162" spans="1:16" x14ac:dyDescent="0.2">
      <c r="A162" s="122" t="s">
        <v>2516</v>
      </c>
      <c r="B162" s="121">
        <v>21025871.379999999</v>
      </c>
      <c r="C162" s="121">
        <v>21025871.379999999</v>
      </c>
      <c r="D162" s="121">
        <v>21025871.379999999</v>
      </c>
      <c r="E162" s="121">
        <v>21025871.379999999</v>
      </c>
      <c r="F162" s="121">
        <v>21025871.379999999</v>
      </c>
      <c r="G162" s="121">
        <v>21025871.379999999</v>
      </c>
      <c r="H162" s="121">
        <v>21025871.379999999</v>
      </c>
      <c r="I162" s="121">
        <v>21025871.379999999</v>
      </c>
      <c r="J162" s="121">
        <v>21033039.219999999</v>
      </c>
      <c r="K162" s="121">
        <v>21033039.219999999</v>
      </c>
      <c r="L162" s="121">
        <v>21033039.219999999</v>
      </c>
      <c r="M162" s="121">
        <v>21033039.219999999</v>
      </c>
      <c r="N162" s="121">
        <v>21033039.219999999</v>
      </c>
      <c r="P162" s="99"/>
    </row>
    <row r="163" spans="1:16" x14ac:dyDescent="0.2">
      <c r="A163" s="122" t="s">
        <v>2517</v>
      </c>
      <c r="B163" s="121">
        <v>843337.12</v>
      </c>
      <c r="C163" s="121">
        <v>926388.51</v>
      </c>
      <c r="D163" s="121">
        <v>835650.49</v>
      </c>
      <c r="E163" s="121">
        <v>842622.63</v>
      </c>
      <c r="F163" s="121">
        <v>868176.52</v>
      </c>
      <c r="G163" s="121">
        <v>872224.99</v>
      </c>
      <c r="H163" s="121">
        <v>876287.5</v>
      </c>
      <c r="I163" s="121">
        <v>923469.42</v>
      </c>
      <c r="J163" s="121">
        <v>829105.58</v>
      </c>
      <c r="K163" s="121">
        <v>829105.58</v>
      </c>
      <c r="L163" s="121">
        <v>829105.58</v>
      </c>
      <c r="M163" s="121">
        <v>79.2</v>
      </c>
      <c r="N163" s="121">
        <v>132912.25</v>
      </c>
      <c r="P163" s="99"/>
    </row>
    <row r="164" spans="1:16" x14ac:dyDescent="0.2">
      <c r="A164" s="122" t="s">
        <v>2518</v>
      </c>
      <c r="B164" s="121">
        <v>1652405.8499999901</v>
      </c>
      <c r="C164" s="121">
        <v>1652405.8499999901</v>
      </c>
      <c r="D164" s="121">
        <v>1652405.8499999901</v>
      </c>
      <c r="E164" s="121">
        <v>1652405.8499999901</v>
      </c>
      <c r="F164" s="121">
        <v>1652405.8499999901</v>
      </c>
      <c r="G164" s="121">
        <v>1652405.8499999901</v>
      </c>
      <c r="H164" s="121">
        <v>1652405.8499999901</v>
      </c>
      <c r="I164" s="121">
        <v>1652405.8499999901</v>
      </c>
      <c r="J164" s="121">
        <v>1652405.8499999901</v>
      </c>
      <c r="K164" s="121">
        <v>1652405.8499999901</v>
      </c>
      <c r="L164" s="121">
        <v>1652405.8499999901</v>
      </c>
      <c r="M164" s="121">
        <v>2481579.48</v>
      </c>
      <c r="N164" s="121">
        <v>2481579.48</v>
      </c>
      <c r="P164" s="99"/>
    </row>
    <row r="165" spans="1:16" x14ac:dyDescent="0.2">
      <c r="A165" s="123" t="s">
        <v>2519</v>
      </c>
      <c r="B165" s="124">
        <v>23521614.350000001</v>
      </c>
      <c r="C165" s="124">
        <v>23604665.739999998</v>
      </c>
      <c r="D165" s="124">
        <v>23513927.719999999</v>
      </c>
      <c r="E165" s="124">
        <v>23520899.859999999</v>
      </c>
      <c r="F165" s="124">
        <v>23546453.75</v>
      </c>
      <c r="G165" s="124">
        <v>23550502.219999999</v>
      </c>
      <c r="H165" s="124">
        <v>23554564.7299999</v>
      </c>
      <c r="I165" s="124">
        <v>23601746.649999999</v>
      </c>
      <c r="J165" s="124">
        <v>23514550.649999999</v>
      </c>
      <c r="K165" s="124">
        <v>23514550.649999999</v>
      </c>
      <c r="L165" s="124">
        <v>23514550.649999999</v>
      </c>
      <c r="M165" s="124">
        <v>23514697.899999999</v>
      </c>
      <c r="N165" s="124">
        <v>23647530.949999999</v>
      </c>
      <c r="O165" s="98">
        <f t="shared" ref="O165" si="12">AVERAGE(B165:N165)</f>
        <v>23547711.986153837</v>
      </c>
      <c r="P165" s="99" t="str">
        <f>MID($A165,10,3)</f>
        <v>121</v>
      </c>
    </row>
    <row r="166" spans="1:16" x14ac:dyDescent="0.2">
      <c r="A166" s="122" t="s">
        <v>2520</v>
      </c>
      <c r="P166" s="99"/>
    </row>
    <row r="167" spans="1:16" x14ac:dyDescent="0.2">
      <c r="A167" s="120" t="s">
        <v>2521</v>
      </c>
      <c r="P167" s="99"/>
    </row>
    <row r="168" spans="1:16" x14ac:dyDescent="0.2">
      <c r="A168" s="122" t="s">
        <v>2522</v>
      </c>
      <c r="B168" s="121">
        <v>-8723325.6899999995</v>
      </c>
      <c r="C168" s="121">
        <v>-8762564.5099999998</v>
      </c>
      <c r="D168" s="121">
        <v>-8801803.3300000001</v>
      </c>
      <c r="E168" s="121">
        <v>-8841042.1399999894</v>
      </c>
      <c r="F168" s="121">
        <v>-8880280.9700000007</v>
      </c>
      <c r="G168" s="121">
        <v>-8919519.7799999993</v>
      </c>
      <c r="H168" s="121">
        <v>-8958758.5899999999</v>
      </c>
      <c r="I168" s="121">
        <v>-8997997.4100000001</v>
      </c>
      <c r="J168" s="121">
        <v>-9037236.2300000004</v>
      </c>
      <c r="K168" s="121">
        <v>-9076475.0500000007</v>
      </c>
      <c r="L168" s="121">
        <v>-9115713.8900000006</v>
      </c>
      <c r="M168" s="121">
        <v>-9154952.7099999897</v>
      </c>
      <c r="N168" s="121">
        <v>-9226437.1799999997</v>
      </c>
      <c r="P168" s="99"/>
    </row>
    <row r="169" spans="1:16" x14ac:dyDescent="0.2">
      <c r="A169" s="122" t="s">
        <v>2523</v>
      </c>
      <c r="B169" s="121">
        <v>-500</v>
      </c>
      <c r="C169" s="121">
        <v>-500</v>
      </c>
      <c r="D169" s="121">
        <v>-500</v>
      </c>
      <c r="E169" s="121">
        <v>-500</v>
      </c>
      <c r="F169" s="121">
        <v>-500</v>
      </c>
      <c r="G169" s="121">
        <v>-500</v>
      </c>
      <c r="H169" s="121">
        <v>-500</v>
      </c>
      <c r="I169" s="121">
        <v>-500</v>
      </c>
      <c r="J169" s="121">
        <v>-500</v>
      </c>
      <c r="K169" s="121">
        <v>-500</v>
      </c>
      <c r="L169" s="121">
        <v>-500</v>
      </c>
      <c r="M169" s="121">
        <v>-500</v>
      </c>
      <c r="N169" s="121">
        <v>-500</v>
      </c>
      <c r="P169" s="99"/>
    </row>
    <row r="170" spans="1:16" x14ac:dyDescent="0.2">
      <c r="A170" s="123" t="s">
        <v>2524</v>
      </c>
      <c r="B170" s="124">
        <v>-8723825.6899999995</v>
      </c>
      <c r="C170" s="124">
        <v>-8763064.5099999998</v>
      </c>
      <c r="D170" s="124">
        <v>-8802303.3300000001</v>
      </c>
      <c r="E170" s="124">
        <v>-8841542.1399999894</v>
      </c>
      <c r="F170" s="124">
        <v>-8880780.9700000007</v>
      </c>
      <c r="G170" s="124">
        <v>-8920019.7799999993</v>
      </c>
      <c r="H170" s="124">
        <v>-8959258.5899999999</v>
      </c>
      <c r="I170" s="124">
        <v>-8998497.4100000001</v>
      </c>
      <c r="J170" s="124">
        <v>-9037736.2300000004</v>
      </c>
      <c r="K170" s="124">
        <v>-9076975.0500000007</v>
      </c>
      <c r="L170" s="124">
        <v>-9116213.8900000006</v>
      </c>
      <c r="M170" s="124">
        <v>-9155452.7099999897</v>
      </c>
      <c r="N170" s="124">
        <v>-9226937.1799999997</v>
      </c>
      <c r="O170" s="98">
        <f t="shared" ref="O170" si="13">AVERAGE(B170:N170)</f>
        <v>-8961739.036923077</v>
      </c>
      <c r="P170" s="99" t="str">
        <f>MID($A170,10,3)</f>
        <v>122</v>
      </c>
    </row>
    <row r="171" spans="1:16" x14ac:dyDescent="0.2">
      <c r="A171" s="122" t="s">
        <v>2525</v>
      </c>
      <c r="P171" s="99"/>
    </row>
    <row r="172" spans="1:16" x14ac:dyDescent="0.2">
      <c r="A172" s="120" t="s">
        <v>2526</v>
      </c>
      <c r="P172" s="99"/>
    </row>
    <row r="173" spans="1:16" x14ac:dyDescent="0.2">
      <c r="A173" s="122" t="s">
        <v>2527</v>
      </c>
      <c r="B173" s="121">
        <v>0</v>
      </c>
      <c r="C173" s="121">
        <v>0</v>
      </c>
      <c r="D173" s="121">
        <v>0</v>
      </c>
      <c r="E173" s="121">
        <v>0</v>
      </c>
      <c r="F173" s="121">
        <v>0</v>
      </c>
      <c r="G173" s="121">
        <v>0</v>
      </c>
      <c r="H173" s="121">
        <v>0</v>
      </c>
      <c r="I173" s="121">
        <v>0</v>
      </c>
      <c r="J173" s="121">
        <v>0</v>
      </c>
      <c r="K173" s="121">
        <v>0</v>
      </c>
      <c r="L173" s="121">
        <v>0</v>
      </c>
      <c r="M173" s="121">
        <v>0</v>
      </c>
      <c r="N173" s="121">
        <v>0</v>
      </c>
      <c r="P173" s="99"/>
    </row>
    <row r="174" spans="1:16" x14ac:dyDescent="0.2">
      <c r="A174" s="122" t="s">
        <v>2528</v>
      </c>
      <c r="B174" s="121">
        <v>0</v>
      </c>
      <c r="C174" s="121">
        <v>0</v>
      </c>
      <c r="D174" s="121">
        <v>0</v>
      </c>
      <c r="E174" s="121">
        <v>0</v>
      </c>
      <c r="F174" s="121">
        <v>0</v>
      </c>
      <c r="G174" s="121">
        <v>0</v>
      </c>
      <c r="H174" s="121">
        <v>0</v>
      </c>
      <c r="I174" s="121">
        <v>0</v>
      </c>
      <c r="J174" s="121">
        <v>0</v>
      </c>
      <c r="K174" s="121">
        <v>0</v>
      </c>
      <c r="L174" s="121">
        <v>0</v>
      </c>
      <c r="M174" s="121">
        <v>0</v>
      </c>
      <c r="N174" s="121">
        <v>0</v>
      </c>
      <c r="P174" s="99"/>
    </row>
    <row r="175" spans="1:16" x14ac:dyDescent="0.2">
      <c r="A175" s="122" t="s">
        <v>2529</v>
      </c>
      <c r="B175" s="121">
        <v>0</v>
      </c>
      <c r="C175" s="121">
        <v>0</v>
      </c>
      <c r="D175" s="121">
        <v>0</v>
      </c>
      <c r="E175" s="121">
        <v>7009161.4499998</v>
      </c>
      <c r="F175" s="121">
        <v>7009161.4499998</v>
      </c>
      <c r="G175" s="121">
        <v>7009161.4499998</v>
      </c>
      <c r="H175" s="121">
        <v>7009161.4499998</v>
      </c>
      <c r="I175" s="121">
        <v>7009161.4499998</v>
      </c>
      <c r="J175" s="121">
        <v>7009161.4499998</v>
      </c>
      <c r="K175" s="121">
        <v>7009161.4499998</v>
      </c>
      <c r="L175" s="121">
        <v>7009161.4499998</v>
      </c>
      <c r="M175" s="121">
        <v>7009161.4499998</v>
      </c>
      <c r="N175" s="121">
        <v>7009161.4499998</v>
      </c>
      <c r="P175" s="99"/>
    </row>
    <row r="176" spans="1:16" x14ac:dyDescent="0.2">
      <c r="A176" s="122" t="s">
        <v>2530</v>
      </c>
      <c r="B176" s="121">
        <v>0</v>
      </c>
      <c r="C176" s="121">
        <v>0</v>
      </c>
      <c r="D176" s="121">
        <v>0</v>
      </c>
      <c r="E176" s="121">
        <v>-36876.379999995203</v>
      </c>
      <c r="F176" s="121">
        <v>-27807.200000017801</v>
      </c>
      <c r="G176" s="121">
        <v>-14521.029999971301</v>
      </c>
      <c r="H176" s="121">
        <v>-15704.25</v>
      </c>
      <c r="I176" s="121">
        <v>17681.8599999547</v>
      </c>
      <c r="J176" s="121">
        <v>-6117.89999997615</v>
      </c>
      <c r="K176" s="121">
        <v>-8860.7200000286102</v>
      </c>
      <c r="L176" s="121">
        <v>-13718.529999971301</v>
      </c>
      <c r="M176" s="121">
        <v>-139332.94000005699</v>
      </c>
      <c r="N176" s="121">
        <v>-144001.790000081</v>
      </c>
      <c r="P176" s="99"/>
    </row>
    <row r="177" spans="1:16" x14ac:dyDescent="0.2">
      <c r="A177" s="122" t="s">
        <v>2531</v>
      </c>
      <c r="B177" s="121">
        <v>0</v>
      </c>
      <c r="C177" s="121">
        <v>0</v>
      </c>
      <c r="D177" s="121">
        <v>0</v>
      </c>
      <c r="E177" s="121">
        <v>0</v>
      </c>
      <c r="F177" s="121">
        <v>0</v>
      </c>
      <c r="G177" s="121">
        <v>0</v>
      </c>
      <c r="H177" s="121">
        <v>0</v>
      </c>
      <c r="I177" s="121">
        <v>0</v>
      </c>
      <c r="J177" s="121">
        <v>0</v>
      </c>
      <c r="K177" s="121">
        <v>0</v>
      </c>
      <c r="L177" s="121">
        <v>0</v>
      </c>
      <c r="M177" s="121">
        <v>0</v>
      </c>
      <c r="N177" s="121">
        <v>0</v>
      </c>
      <c r="P177" s="99"/>
    </row>
    <row r="178" spans="1:16" x14ac:dyDescent="0.2">
      <c r="A178" s="122" t="s">
        <v>2532</v>
      </c>
      <c r="B178" s="121">
        <v>0</v>
      </c>
      <c r="C178" s="121">
        <v>0</v>
      </c>
      <c r="D178" s="121">
        <v>0</v>
      </c>
      <c r="E178" s="121">
        <v>0</v>
      </c>
      <c r="F178" s="121">
        <v>0</v>
      </c>
      <c r="G178" s="121">
        <v>0</v>
      </c>
      <c r="H178" s="121">
        <v>0</v>
      </c>
      <c r="I178" s="121">
        <v>0</v>
      </c>
      <c r="J178" s="121">
        <v>0</v>
      </c>
      <c r="K178" s="121">
        <v>0</v>
      </c>
      <c r="L178" s="121">
        <v>0</v>
      </c>
      <c r="M178" s="121">
        <v>0</v>
      </c>
      <c r="N178" s="121">
        <v>0</v>
      </c>
      <c r="P178" s="99"/>
    </row>
    <row r="179" spans="1:16" x14ac:dyDescent="0.2">
      <c r="A179" s="123" t="s">
        <v>2533</v>
      </c>
      <c r="B179" s="121">
        <v>0</v>
      </c>
      <c r="C179" s="121">
        <v>0</v>
      </c>
      <c r="D179" s="121">
        <v>0</v>
      </c>
      <c r="E179" s="121">
        <v>6972285.0699998103</v>
      </c>
      <c r="F179" s="121">
        <v>6981354.2499997905</v>
      </c>
      <c r="G179" s="121">
        <v>6994640.4199998304</v>
      </c>
      <c r="H179" s="121">
        <v>6993457.1999998102</v>
      </c>
      <c r="I179" s="121">
        <v>7026843.3099997602</v>
      </c>
      <c r="J179" s="121">
        <v>7003043.5499998303</v>
      </c>
      <c r="K179" s="121">
        <v>7000300.7299997797</v>
      </c>
      <c r="L179" s="121">
        <v>6995442.9199998304</v>
      </c>
      <c r="M179" s="121">
        <v>6869828.5099997502</v>
      </c>
      <c r="N179" s="121">
        <v>6865159.6599997198</v>
      </c>
      <c r="O179" s="98">
        <f t="shared" ref="O179" si="14">AVERAGE(B179:N179)</f>
        <v>5361719.663076763</v>
      </c>
      <c r="P179" s="99" t="str">
        <f>MID($A179,10,3)</f>
        <v>123</v>
      </c>
    </row>
    <row r="180" spans="1:16" x14ac:dyDescent="0.2">
      <c r="A180" s="122" t="s">
        <v>334</v>
      </c>
      <c r="P180" s="99"/>
    </row>
    <row r="181" spans="1:16" x14ac:dyDescent="0.2">
      <c r="A181" s="120" t="s">
        <v>2534</v>
      </c>
      <c r="P181" s="99"/>
    </row>
    <row r="182" spans="1:16" x14ac:dyDescent="0.2">
      <c r="A182" s="122" t="s">
        <v>2535</v>
      </c>
      <c r="B182" s="121">
        <v>0</v>
      </c>
      <c r="C182" s="121">
        <v>0</v>
      </c>
      <c r="D182" s="121">
        <v>0</v>
      </c>
      <c r="E182" s="121">
        <v>0</v>
      </c>
      <c r="F182" s="121">
        <v>0</v>
      </c>
      <c r="G182" s="121">
        <v>0</v>
      </c>
      <c r="H182" s="121">
        <v>0</v>
      </c>
      <c r="I182" s="121">
        <v>0</v>
      </c>
      <c r="J182" s="121">
        <v>0</v>
      </c>
      <c r="K182" s="121">
        <v>0</v>
      </c>
      <c r="L182" s="121">
        <v>0</v>
      </c>
      <c r="M182" s="121">
        <v>0</v>
      </c>
      <c r="N182" s="121">
        <v>0</v>
      </c>
      <c r="P182" s="99"/>
    </row>
    <row r="183" spans="1:16" x14ac:dyDescent="0.2">
      <c r="A183" s="122" t="s">
        <v>2536</v>
      </c>
      <c r="B183" s="121">
        <v>0</v>
      </c>
      <c r="C183" s="121">
        <v>0</v>
      </c>
      <c r="D183" s="121">
        <v>0</v>
      </c>
      <c r="E183" s="121">
        <v>0</v>
      </c>
      <c r="F183" s="121">
        <v>0</v>
      </c>
      <c r="G183" s="121">
        <v>0</v>
      </c>
      <c r="H183" s="121">
        <v>0</v>
      </c>
      <c r="I183" s="121">
        <v>0</v>
      </c>
      <c r="J183" s="121">
        <v>0</v>
      </c>
      <c r="K183" s="121">
        <v>0</v>
      </c>
      <c r="L183" s="121">
        <v>0</v>
      </c>
      <c r="M183" s="121">
        <v>0</v>
      </c>
      <c r="N183" s="121">
        <v>0</v>
      </c>
      <c r="P183" s="99"/>
    </row>
    <row r="184" spans="1:16" x14ac:dyDescent="0.2">
      <c r="A184" s="122" t="s">
        <v>2537</v>
      </c>
      <c r="B184" s="121">
        <v>0</v>
      </c>
      <c r="C184" s="121">
        <v>0</v>
      </c>
      <c r="D184" s="121">
        <v>0</v>
      </c>
      <c r="E184" s="121">
        <v>0</v>
      </c>
      <c r="F184" s="121">
        <v>0</v>
      </c>
      <c r="G184" s="121">
        <v>0</v>
      </c>
      <c r="H184" s="121">
        <v>0</v>
      </c>
      <c r="I184" s="121">
        <v>0</v>
      </c>
      <c r="J184" s="121">
        <v>0</v>
      </c>
      <c r="K184" s="121">
        <v>0</v>
      </c>
      <c r="L184" s="121">
        <v>0</v>
      </c>
      <c r="M184" s="121">
        <v>0</v>
      </c>
      <c r="N184" s="121">
        <v>0</v>
      </c>
      <c r="P184" s="99"/>
    </row>
    <row r="185" spans="1:16" x14ac:dyDescent="0.2">
      <c r="A185" s="122" t="s">
        <v>2538</v>
      </c>
      <c r="B185" s="121">
        <v>0</v>
      </c>
      <c r="C185" s="121">
        <v>0</v>
      </c>
      <c r="D185" s="121">
        <v>0</v>
      </c>
      <c r="E185" s="121">
        <v>0</v>
      </c>
      <c r="F185" s="121">
        <v>0</v>
      </c>
      <c r="G185" s="121">
        <v>0</v>
      </c>
      <c r="H185" s="121">
        <v>0</v>
      </c>
      <c r="I185" s="121">
        <v>0</v>
      </c>
      <c r="J185" s="121">
        <v>0</v>
      </c>
      <c r="K185" s="121">
        <v>0</v>
      </c>
      <c r="L185" s="121">
        <v>0</v>
      </c>
      <c r="M185" s="121">
        <v>0</v>
      </c>
      <c r="N185" s="121">
        <v>0</v>
      </c>
      <c r="P185" s="99"/>
    </row>
    <row r="186" spans="1:16" x14ac:dyDescent="0.2">
      <c r="A186" s="122" t="s">
        <v>2539</v>
      </c>
      <c r="B186" s="121">
        <v>0</v>
      </c>
      <c r="C186" s="121">
        <v>0</v>
      </c>
      <c r="D186" s="121">
        <v>0</v>
      </c>
      <c r="E186" s="121">
        <v>0</v>
      </c>
      <c r="F186" s="121">
        <v>0</v>
      </c>
      <c r="G186" s="121">
        <v>0</v>
      </c>
      <c r="H186" s="121">
        <v>0</v>
      </c>
      <c r="I186" s="121">
        <v>0</v>
      </c>
      <c r="J186" s="121">
        <v>0</v>
      </c>
      <c r="K186" s="121">
        <v>0</v>
      </c>
      <c r="L186" s="121">
        <v>0</v>
      </c>
      <c r="M186" s="121">
        <v>0</v>
      </c>
      <c r="N186" s="121">
        <v>0</v>
      </c>
      <c r="P186" s="99"/>
    </row>
    <row r="187" spans="1:16" x14ac:dyDescent="0.2">
      <c r="A187" s="122" t="s">
        <v>2540</v>
      </c>
      <c r="B187" s="121">
        <v>401414.15</v>
      </c>
      <c r="C187" s="121">
        <v>400091.9</v>
      </c>
      <c r="D187" s="121">
        <v>400091.9</v>
      </c>
      <c r="E187" s="121">
        <v>400091.9</v>
      </c>
      <c r="F187" s="121">
        <v>583737.78</v>
      </c>
      <c r="G187" s="121">
        <v>583737.78</v>
      </c>
      <c r="H187" s="121">
        <v>583737.78</v>
      </c>
      <c r="I187" s="121">
        <v>583737.78</v>
      </c>
      <c r="J187" s="121">
        <v>583737.78</v>
      </c>
      <c r="K187" s="121">
        <v>580758.85</v>
      </c>
      <c r="L187" s="121">
        <v>580758.85</v>
      </c>
      <c r="M187" s="121">
        <v>580758.85</v>
      </c>
      <c r="N187" s="121">
        <v>580758.85</v>
      </c>
      <c r="P187" s="99"/>
    </row>
    <row r="188" spans="1:16" x14ac:dyDescent="0.2">
      <c r="A188" s="122" t="s">
        <v>2541</v>
      </c>
      <c r="B188" s="121">
        <v>0</v>
      </c>
      <c r="C188" s="121">
        <v>0</v>
      </c>
      <c r="D188" s="121">
        <v>0</v>
      </c>
      <c r="E188" s="121">
        <v>0</v>
      </c>
      <c r="F188" s="121">
        <v>0</v>
      </c>
      <c r="G188" s="121">
        <v>0</v>
      </c>
      <c r="H188" s="121">
        <v>0</v>
      </c>
      <c r="I188" s="121">
        <v>0</v>
      </c>
      <c r="J188" s="121">
        <v>0</v>
      </c>
      <c r="K188" s="121">
        <v>0</v>
      </c>
      <c r="L188" s="121">
        <v>0</v>
      </c>
      <c r="M188" s="121">
        <v>0</v>
      </c>
      <c r="N188" s="121">
        <v>0</v>
      </c>
      <c r="P188" s="99"/>
    </row>
    <row r="189" spans="1:16" x14ac:dyDescent="0.2">
      <c r="A189" s="123" t="s">
        <v>2542</v>
      </c>
      <c r="B189" s="124">
        <v>401414.15</v>
      </c>
      <c r="C189" s="124">
        <v>400091.9</v>
      </c>
      <c r="D189" s="124">
        <v>400091.9</v>
      </c>
      <c r="E189" s="124">
        <v>400091.9</v>
      </c>
      <c r="F189" s="124">
        <v>583737.78</v>
      </c>
      <c r="G189" s="124">
        <v>583737.78</v>
      </c>
      <c r="H189" s="124">
        <v>583737.78</v>
      </c>
      <c r="I189" s="124">
        <v>583737.78</v>
      </c>
      <c r="J189" s="124">
        <v>583737.78</v>
      </c>
      <c r="K189" s="124">
        <v>580758.85</v>
      </c>
      <c r="L189" s="124">
        <v>580758.85</v>
      </c>
      <c r="M189" s="124">
        <v>580758.85</v>
      </c>
      <c r="N189" s="124">
        <v>580758.85</v>
      </c>
      <c r="O189" s="98">
        <f t="shared" ref="O189" si="15">AVERAGE(B189:N189)</f>
        <v>526416.47307692305</v>
      </c>
      <c r="P189" s="99" t="str">
        <f>MID($A189,10,3)</f>
        <v>124</v>
      </c>
    </row>
    <row r="190" spans="1:16" x14ac:dyDescent="0.2">
      <c r="A190" s="122" t="s">
        <v>2543</v>
      </c>
      <c r="P190" s="99"/>
    </row>
    <row r="191" spans="1:16" x14ac:dyDescent="0.2">
      <c r="A191" s="120" t="s">
        <v>2544</v>
      </c>
      <c r="P191" s="99"/>
    </row>
    <row r="192" spans="1:16" x14ac:dyDescent="0.2">
      <c r="A192" s="122" t="s">
        <v>2545</v>
      </c>
      <c r="B192" s="121">
        <v>0</v>
      </c>
      <c r="C192" s="121">
        <v>0</v>
      </c>
      <c r="D192" s="121">
        <v>0</v>
      </c>
      <c r="E192" s="121">
        <v>0</v>
      </c>
      <c r="F192" s="121">
        <v>0</v>
      </c>
      <c r="G192" s="121">
        <v>0</v>
      </c>
      <c r="H192" s="121">
        <v>0</v>
      </c>
      <c r="I192" s="121">
        <v>0</v>
      </c>
      <c r="J192" s="121">
        <v>0</v>
      </c>
      <c r="K192" s="121">
        <v>0</v>
      </c>
      <c r="L192" s="121">
        <v>0</v>
      </c>
      <c r="M192" s="121">
        <v>0</v>
      </c>
      <c r="N192" s="121">
        <v>0</v>
      </c>
      <c r="P192" s="99"/>
    </row>
    <row r="193" spans="1:16" x14ac:dyDescent="0.2">
      <c r="A193" s="122" t="s">
        <v>2546</v>
      </c>
      <c r="B193" s="121">
        <v>51985936.020000003</v>
      </c>
      <c r="C193" s="121">
        <v>51985936.020000003</v>
      </c>
      <c r="D193" s="121">
        <v>51985936.020000003</v>
      </c>
      <c r="E193" s="121">
        <v>53745141.310000002</v>
      </c>
      <c r="F193" s="121">
        <v>53745141.310000002</v>
      </c>
      <c r="G193" s="121">
        <v>53745141.310000002</v>
      </c>
      <c r="H193" s="121">
        <v>53224127.700000003</v>
      </c>
      <c r="I193" s="121">
        <v>53226569.700000003</v>
      </c>
      <c r="J193" s="121">
        <v>53226569.700000003</v>
      </c>
      <c r="K193" s="121">
        <v>53946885.119999997</v>
      </c>
      <c r="L193" s="121">
        <v>53946885.119999997</v>
      </c>
      <c r="M193" s="121">
        <v>26336537.120000001</v>
      </c>
      <c r="N193" s="121">
        <v>26528148.350000001</v>
      </c>
      <c r="P193" s="99"/>
    </row>
    <row r="194" spans="1:16" x14ac:dyDescent="0.2">
      <c r="A194" s="122" t="s">
        <v>2547</v>
      </c>
      <c r="B194" s="121">
        <v>47447332.890000001</v>
      </c>
      <c r="C194" s="121">
        <v>47720843.890000001</v>
      </c>
      <c r="D194" s="121">
        <v>47502258.890000001</v>
      </c>
      <c r="E194" s="121">
        <v>47529721.890000001</v>
      </c>
      <c r="F194" s="121">
        <v>47557184.890000001</v>
      </c>
      <c r="G194" s="121">
        <v>47584647.890000001</v>
      </c>
      <c r="H194" s="121">
        <v>47612110.890000001</v>
      </c>
      <c r="I194" s="121">
        <v>47639573.890000001</v>
      </c>
      <c r="J194" s="121">
        <v>47667036.890000001</v>
      </c>
      <c r="K194" s="121">
        <v>47694499.890000001</v>
      </c>
      <c r="L194" s="121">
        <v>47721962.890000001</v>
      </c>
      <c r="M194" s="121">
        <v>47749425.890000001</v>
      </c>
      <c r="N194" s="121">
        <v>45514464.890000001</v>
      </c>
      <c r="P194" s="99"/>
    </row>
    <row r="195" spans="1:16" x14ac:dyDescent="0.2">
      <c r="A195" s="122" t="s">
        <v>2548</v>
      </c>
      <c r="B195" s="121">
        <v>75278107.349999994</v>
      </c>
      <c r="C195" s="121">
        <v>75278107.349999994</v>
      </c>
      <c r="D195" s="121">
        <v>78768383.349999994</v>
      </c>
      <c r="E195" s="121">
        <v>80513521.349999994</v>
      </c>
      <c r="F195" s="121">
        <v>82258659.349999994</v>
      </c>
      <c r="G195" s="121">
        <v>84003797.349999994</v>
      </c>
      <c r="H195" s="121">
        <v>85748935.349999994</v>
      </c>
      <c r="I195" s="121">
        <v>87494073.349999994</v>
      </c>
      <c r="J195" s="121">
        <v>89239211.349999994</v>
      </c>
      <c r="K195" s="121">
        <v>90984349.349999994</v>
      </c>
      <c r="L195" s="121">
        <v>92729487.349999994</v>
      </c>
      <c r="M195" s="121">
        <v>94474625.349999994</v>
      </c>
      <c r="N195" s="121">
        <v>97610521.349999994</v>
      </c>
      <c r="P195" s="99"/>
    </row>
    <row r="196" spans="1:16" x14ac:dyDescent="0.2">
      <c r="A196" s="122" t="s">
        <v>2549</v>
      </c>
      <c r="B196" s="121">
        <v>0</v>
      </c>
      <c r="C196" s="121">
        <v>0</v>
      </c>
      <c r="D196" s="121">
        <v>0</v>
      </c>
      <c r="E196" s="121">
        <v>0</v>
      </c>
      <c r="F196" s="121">
        <v>0</v>
      </c>
      <c r="G196" s="121">
        <v>0</v>
      </c>
      <c r="H196" s="121">
        <v>0</v>
      </c>
      <c r="I196" s="121">
        <v>0</v>
      </c>
      <c r="J196" s="121">
        <v>0</v>
      </c>
      <c r="K196" s="121">
        <v>0</v>
      </c>
      <c r="L196" s="121">
        <v>0</v>
      </c>
      <c r="M196" s="121">
        <v>0</v>
      </c>
      <c r="N196" s="121">
        <v>0</v>
      </c>
      <c r="P196" s="99"/>
    </row>
    <row r="197" spans="1:16" x14ac:dyDescent="0.2">
      <c r="A197" s="122" t="s">
        <v>2550</v>
      </c>
      <c r="B197" s="121">
        <v>48964905.659999996</v>
      </c>
      <c r="C197" s="121">
        <v>49477281.759999998</v>
      </c>
      <c r="D197" s="121">
        <v>49413965.75</v>
      </c>
      <c r="E197" s="121">
        <v>48420441.990000002</v>
      </c>
      <c r="F197" s="121">
        <v>44306232.32</v>
      </c>
      <c r="G197" s="121">
        <v>46299753.759999998</v>
      </c>
      <c r="H197" s="121">
        <v>47306472.359999999</v>
      </c>
      <c r="I197" s="121">
        <v>47486180.75</v>
      </c>
      <c r="J197" s="121">
        <v>48604452.950000003</v>
      </c>
      <c r="K197" s="121">
        <v>49297635.920000002</v>
      </c>
      <c r="L197" s="121">
        <v>49058103.560000002</v>
      </c>
      <c r="M197" s="121">
        <v>48399768.969999999</v>
      </c>
      <c r="N197" s="121">
        <v>50652099.990000002</v>
      </c>
      <c r="P197" s="99"/>
    </row>
    <row r="198" spans="1:16" x14ac:dyDescent="0.2">
      <c r="A198" s="122" t="s">
        <v>2551</v>
      </c>
      <c r="B198" s="121">
        <v>325957502.32999998</v>
      </c>
      <c r="C198" s="121">
        <v>325851435.56</v>
      </c>
      <c r="D198" s="121">
        <v>326628543.31</v>
      </c>
      <c r="E198" s="121">
        <v>273433403.19</v>
      </c>
      <c r="F198" s="121">
        <v>273433403.19</v>
      </c>
      <c r="G198" s="121">
        <v>58147041.289999999</v>
      </c>
      <c r="H198" s="121">
        <v>62329613.759999998</v>
      </c>
      <c r="I198" s="121">
        <v>62330495.420000002</v>
      </c>
      <c r="J198" s="121">
        <v>66440866.399999999</v>
      </c>
      <c r="K198" s="121">
        <v>68561793.609999999</v>
      </c>
      <c r="L198" s="121">
        <v>68560923.290000007</v>
      </c>
      <c r="M198" s="121">
        <v>66364100.200000003</v>
      </c>
      <c r="N198" s="121">
        <v>79318204.909999996</v>
      </c>
      <c r="P198" s="99"/>
    </row>
    <row r="199" spans="1:16" x14ac:dyDescent="0.2">
      <c r="A199" s="122" t="s">
        <v>2552</v>
      </c>
      <c r="B199" s="121">
        <v>290559.78999999998</v>
      </c>
      <c r="C199" s="121">
        <v>290935.37</v>
      </c>
      <c r="D199" s="121">
        <v>291275.61</v>
      </c>
      <c r="E199" s="121">
        <v>7614046.8899999997</v>
      </c>
      <c r="F199" s="121">
        <v>6875789.4099999899</v>
      </c>
      <c r="G199" s="121">
        <v>6459585.1900000004</v>
      </c>
      <c r="H199" s="121">
        <v>5158788</v>
      </c>
      <c r="I199" s="121">
        <v>4567723.0599999996</v>
      </c>
      <c r="J199" s="121">
        <v>3157413.13</v>
      </c>
      <c r="K199" s="121">
        <v>300433.51999999897</v>
      </c>
      <c r="L199" s="121">
        <v>300453.43999999901</v>
      </c>
      <c r="M199" s="121">
        <v>300458.39999999898</v>
      </c>
      <c r="N199" s="121">
        <v>23654471.16</v>
      </c>
      <c r="P199" s="99"/>
    </row>
    <row r="200" spans="1:16" x14ac:dyDescent="0.2">
      <c r="A200" s="122" t="s">
        <v>2553</v>
      </c>
      <c r="B200" s="121">
        <v>0</v>
      </c>
      <c r="C200" s="121">
        <v>0</v>
      </c>
      <c r="D200" s="121">
        <v>0</v>
      </c>
      <c r="E200" s="121">
        <v>0</v>
      </c>
      <c r="F200" s="121">
        <v>0</v>
      </c>
      <c r="G200" s="121">
        <v>0</v>
      </c>
      <c r="H200" s="121">
        <v>0</v>
      </c>
      <c r="I200" s="121">
        <v>0</v>
      </c>
      <c r="J200" s="121">
        <v>0</v>
      </c>
      <c r="K200" s="121">
        <v>0</v>
      </c>
      <c r="L200" s="121">
        <v>0</v>
      </c>
      <c r="M200" s="121">
        <v>0</v>
      </c>
      <c r="N200" s="121">
        <v>0</v>
      </c>
      <c r="P200" s="99"/>
    </row>
    <row r="201" spans="1:16" x14ac:dyDescent="0.2">
      <c r="A201" s="122" t="s">
        <v>2554</v>
      </c>
      <c r="B201" s="121">
        <v>0</v>
      </c>
      <c r="C201" s="121">
        <v>0</v>
      </c>
      <c r="D201" s="121">
        <v>0</v>
      </c>
      <c r="E201" s="121">
        <v>0</v>
      </c>
      <c r="F201" s="121">
        <v>0</v>
      </c>
      <c r="G201" s="121">
        <v>0</v>
      </c>
      <c r="H201" s="121">
        <v>0</v>
      </c>
      <c r="I201" s="121">
        <v>0</v>
      </c>
      <c r="J201" s="121">
        <v>0</v>
      </c>
      <c r="K201" s="121">
        <v>0</v>
      </c>
      <c r="L201" s="121">
        <v>0</v>
      </c>
      <c r="M201" s="121">
        <v>-976258.68</v>
      </c>
      <c r="N201" s="121">
        <v>-369218.95</v>
      </c>
      <c r="P201" s="99"/>
    </row>
    <row r="202" spans="1:16" x14ac:dyDescent="0.2">
      <c r="A202" s="122" t="s">
        <v>2555</v>
      </c>
      <c r="B202" s="121">
        <v>0</v>
      </c>
      <c r="C202" s="121">
        <v>0</v>
      </c>
      <c r="D202" s="121">
        <v>0</v>
      </c>
      <c r="E202" s="121">
        <v>-117977.66</v>
      </c>
      <c r="F202" s="121">
        <v>-553573.75</v>
      </c>
      <c r="G202" s="121">
        <v>-528573.75</v>
      </c>
      <c r="H202" s="121">
        <v>-528573.75</v>
      </c>
      <c r="I202" s="121">
        <v>-1936107.75</v>
      </c>
      <c r="J202" s="121">
        <v>-3775865.75</v>
      </c>
      <c r="K202" s="121">
        <v>-9683939.5</v>
      </c>
      <c r="L202" s="121">
        <v>-28280375.5</v>
      </c>
      <c r="M202" s="121">
        <v>493306584.13999897</v>
      </c>
      <c r="N202" s="121">
        <v>478883823.61999899</v>
      </c>
      <c r="P202" s="99"/>
    </row>
    <row r="203" spans="1:16" x14ac:dyDescent="0.2">
      <c r="A203" s="122" t="s">
        <v>2556</v>
      </c>
      <c r="B203" s="121">
        <v>407891305.42000002</v>
      </c>
      <c r="C203" s="121">
        <v>408013312.19</v>
      </c>
      <c r="D203" s="121">
        <v>409012744.13</v>
      </c>
      <c r="E203" s="121">
        <v>410107268.06</v>
      </c>
      <c r="F203" s="121">
        <v>408394191.40999901</v>
      </c>
      <c r="G203" s="121">
        <v>642728252.39999998</v>
      </c>
      <c r="H203" s="121">
        <v>643989163.16999996</v>
      </c>
      <c r="I203" s="121">
        <v>643412842.63999999</v>
      </c>
      <c r="J203" s="121">
        <v>642933776.15999901</v>
      </c>
      <c r="K203" s="121">
        <v>608816001.91999996</v>
      </c>
      <c r="L203" s="121">
        <v>607214411.64999998</v>
      </c>
      <c r="M203" s="121">
        <v>63439812.380000003</v>
      </c>
      <c r="N203" s="121">
        <v>55890630.609999999</v>
      </c>
      <c r="P203" s="99"/>
    </row>
    <row r="204" spans="1:16" x14ac:dyDescent="0.2">
      <c r="A204" s="123" t="s">
        <v>2557</v>
      </c>
      <c r="B204" s="124">
        <v>957815649.46000004</v>
      </c>
      <c r="C204" s="124">
        <v>958617852.13999999</v>
      </c>
      <c r="D204" s="124">
        <v>963603107.05999994</v>
      </c>
      <c r="E204" s="124">
        <v>921245567.01999998</v>
      </c>
      <c r="F204" s="124">
        <v>916017028.13</v>
      </c>
      <c r="G204" s="124">
        <v>938439645.44000006</v>
      </c>
      <c r="H204" s="124">
        <v>944840637.48000002</v>
      </c>
      <c r="I204" s="124">
        <v>944221351.05999994</v>
      </c>
      <c r="J204" s="124">
        <v>947493460.82999897</v>
      </c>
      <c r="K204" s="124">
        <v>909917659.83000004</v>
      </c>
      <c r="L204" s="124">
        <v>891251851.79999995</v>
      </c>
      <c r="M204" s="124">
        <v>839395053.76999903</v>
      </c>
      <c r="N204" s="124">
        <v>857683145.92999995</v>
      </c>
      <c r="O204" s="98">
        <f t="shared" ref="O204" si="16">AVERAGE(B204:N204)</f>
        <v>922349385.38076901</v>
      </c>
      <c r="P204" s="99" t="str">
        <f>MID($A204,10,3)</f>
        <v>128</v>
      </c>
    </row>
    <row r="205" spans="1:16" x14ac:dyDescent="0.2">
      <c r="A205" s="122" t="s">
        <v>2558</v>
      </c>
      <c r="P205" s="99"/>
    </row>
    <row r="206" spans="1:16" x14ac:dyDescent="0.2">
      <c r="A206" s="120" t="s">
        <v>2559</v>
      </c>
      <c r="P206" s="99"/>
    </row>
    <row r="207" spans="1:16" x14ac:dyDescent="0.2">
      <c r="A207" s="122" t="s">
        <v>2560</v>
      </c>
      <c r="B207" s="121">
        <v>-5734660.3499999996</v>
      </c>
      <c r="C207" s="121">
        <v>-1473835.38</v>
      </c>
      <c r="D207" s="121">
        <v>-1385729.07</v>
      </c>
      <c r="E207" s="121">
        <v>-6097685.4800000004</v>
      </c>
      <c r="F207" s="121">
        <v>-1016457.46</v>
      </c>
      <c r="G207" s="121">
        <v>-1487577.61</v>
      </c>
      <c r="H207" s="121">
        <v>-3241678.23</v>
      </c>
      <c r="I207" s="121">
        <v>-4855251.18</v>
      </c>
      <c r="J207" s="121">
        <v>-1098612.8400000001</v>
      </c>
      <c r="K207" s="121">
        <v>-1776515.2</v>
      </c>
      <c r="L207" s="121">
        <v>-1941293.08</v>
      </c>
      <c r="M207" s="121">
        <v>-142522850.16999999</v>
      </c>
      <c r="N207" s="121">
        <v>-3753716.13</v>
      </c>
      <c r="P207" s="99"/>
    </row>
    <row r="208" spans="1:16" x14ac:dyDescent="0.2">
      <c r="A208" s="122" t="s">
        <v>2561</v>
      </c>
      <c r="B208" s="121">
        <v>31304.91</v>
      </c>
      <c r="C208" s="121">
        <v>14854503.359999999</v>
      </c>
      <c r="D208" s="121">
        <v>10397954.27</v>
      </c>
      <c r="E208" s="121">
        <v>0.69</v>
      </c>
      <c r="F208" s="121">
        <v>0.69</v>
      </c>
      <c r="G208" s="121">
        <v>14175821.529999999</v>
      </c>
      <c r="H208" s="121">
        <v>0</v>
      </c>
      <c r="I208" s="121">
        <v>1825418.4</v>
      </c>
      <c r="J208" s="121">
        <v>0</v>
      </c>
      <c r="K208" s="121">
        <v>0</v>
      </c>
      <c r="L208" s="121">
        <v>5852733.4199999999</v>
      </c>
      <c r="M208" s="121">
        <v>125639960.34999999</v>
      </c>
      <c r="N208" s="121">
        <v>28949250.100000001</v>
      </c>
      <c r="P208" s="99"/>
    </row>
    <row r="209" spans="1:16" x14ac:dyDescent="0.2">
      <c r="A209" s="122" t="s">
        <v>2562</v>
      </c>
      <c r="B209" s="121">
        <v>8926939.2799999993</v>
      </c>
      <c r="C209" s="121">
        <v>4971490.22</v>
      </c>
      <c r="D209" s="121">
        <v>4870015.21</v>
      </c>
      <c r="E209" s="121">
        <v>4270618.34</v>
      </c>
      <c r="F209" s="121">
        <v>4182227.76</v>
      </c>
      <c r="G209" s="121">
        <v>6534108.46</v>
      </c>
      <c r="H209" s="121">
        <v>6332350.5499999998</v>
      </c>
      <c r="I209" s="121">
        <v>5727159.5099999998</v>
      </c>
      <c r="J209" s="121">
        <v>10621367.029999999</v>
      </c>
      <c r="K209" s="121">
        <v>4394558.82</v>
      </c>
      <c r="L209" s="121">
        <v>5183808.5199999996</v>
      </c>
      <c r="M209" s="121">
        <v>7156448.8700000001</v>
      </c>
      <c r="N209" s="121">
        <v>4177313.79</v>
      </c>
      <c r="P209" s="99"/>
    </row>
    <row r="210" spans="1:16" x14ac:dyDescent="0.2">
      <c r="A210" s="122" t="s">
        <v>2563</v>
      </c>
      <c r="B210" s="121">
        <v>6156910.0700000003</v>
      </c>
      <c r="C210" s="121">
        <v>3422359.9</v>
      </c>
      <c r="D210" s="121">
        <v>2669064.84</v>
      </c>
      <c r="E210" s="121">
        <v>2587320.48</v>
      </c>
      <c r="F210" s="121">
        <v>153938.15</v>
      </c>
      <c r="G210" s="121">
        <v>4110534.18</v>
      </c>
      <c r="H210" s="121">
        <v>5534073.9299999997</v>
      </c>
      <c r="I210" s="121">
        <v>3944238.58</v>
      </c>
      <c r="J210" s="121">
        <v>3789684.04</v>
      </c>
      <c r="K210" s="121">
        <v>3794823.06</v>
      </c>
      <c r="L210" s="121">
        <v>4509813.4400000004</v>
      </c>
      <c r="M210" s="121">
        <v>4399891.6399999997</v>
      </c>
      <c r="N210" s="121">
        <v>6585741.3600000003</v>
      </c>
      <c r="P210" s="99"/>
    </row>
    <row r="211" spans="1:16" x14ac:dyDescent="0.2">
      <c r="A211" s="122" t="s">
        <v>2564</v>
      </c>
      <c r="B211" s="121">
        <v>39417.22</v>
      </c>
      <c r="C211" s="121">
        <v>34026.400000000001</v>
      </c>
      <c r="D211" s="121">
        <v>32688.45</v>
      </c>
      <c r="E211" s="121">
        <v>28855.73</v>
      </c>
      <c r="F211" s="121">
        <v>33680.9</v>
      </c>
      <c r="G211" s="121">
        <v>27663.24</v>
      </c>
      <c r="H211" s="121">
        <v>29305.41</v>
      </c>
      <c r="I211" s="121">
        <v>30961.85</v>
      </c>
      <c r="J211" s="121">
        <v>33237.550000000003</v>
      </c>
      <c r="K211" s="121">
        <v>47819.73</v>
      </c>
      <c r="L211" s="121">
        <v>47034.66</v>
      </c>
      <c r="M211" s="121">
        <v>42566.7</v>
      </c>
      <c r="N211" s="121">
        <v>47211.38</v>
      </c>
      <c r="P211" s="99"/>
    </row>
    <row r="212" spans="1:16" x14ac:dyDescent="0.2">
      <c r="A212" s="122" t="s">
        <v>2565</v>
      </c>
      <c r="B212" s="121">
        <v>0</v>
      </c>
      <c r="C212" s="121">
        <v>0</v>
      </c>
      <c r="D212" s="121">
        <v>0</v>
      </c>
      <c r="E212" s="121">
        <v>0</v>
      </c>
      <c r="F212" s="121">
        <v>0</v>
      </c>
      <c r="G212" s="121">
        <v>0</v>
      </c>
      <c r="H212" s="121">
        <v>0</v>
      </c>
      <c r="I212" s="121">
        <v>0</v>
      </c>
      <c r="J212" s="121">
        <v>0</v>
      </c>
      <c r="K212" s="121">
        <v>0</v>
      </c>
      <c r="L212" s="121">
        <v>0</v>
      </c>
      <c r="M212" s="121">
        <v>0</v>
      </c>
      <c r="N212" s="121">
        <v>0</v>
      </c>
      <c r="P212" s="99"/>
    </row>
    <row r="213" spans="1:16" x14ac:dyDescent="0.2">
      <c r="A213" s="122" t="s">
        <v>2566</v>
      </c>
      <c r="B213" s="121">
        <v>-2063964.52</v>
      </c>
      <c r="C213" s="121">
        <v>-2530376.2200000002</v>
      </c>
      <c r="D213" s="121">
        <v>-2592752.5499999998</v>
      </c>
      <c r="E213" s="121">
        <v>-2241668.14</v>
      </c>
      <c r="F213" s="121">
        <v>-2194497.7999999998</v>
      </c>
      <c r="G213" s="121">
        <v>-2551947.98</v>
      </c>
      <c r="H213" s="121">
        <v>-2616704.27</v>
      </c>
      <c r="I213" s="121">
        <v>-2697510.17</v>
      </c>
      <c r="J213" s="121">
        <v>-2596783.25</v>
      </c>
      <c r="K213" s="121">
        <v>-1898166.31</v>
      </c>
      <c r="L213" s="121">
        <v>-2514158.65</v>
      </c>
      <c r="M213" s="121">
        <v>-2591580.9500000002</v>
      </c>
      <c r="N213" s="121">
        <v>-1921041.38</v>
      </c>
      <c r="P213" s="99"/>
    </row>
    <row r="214" spans="1:16" x14ac:dyDescent="0.2">
      <c r="A214" s="122" t="s">
        <v>2567</v>
      </c>
      <c r="B214" s="121">
        <v>12724172.369999999</v>
      </c>
      <c r="C214" s="121">
        <v>11145604.300000001</v>
      </c>
      <c r="D214" s="121">
        <v>11591244.25</v>
      </c>
      <c r="E214" s="121">
        <v>10920379.48</v>
      </c>
      <c r="F214" s="121">
        <v>12639293.300000001</v>
      </c>
      <c r="G214" s="121">
        <v>12287068.640000001</v>
      </c>
      <c r="H214" s="121">
        <v>13446825.539999999</v>
      </c>
      <c r="I214" s="121">
        <v>13022124.83</v>
      </c>
      <c r="J214" s="121">
        <v>17997349.289999999</v>
      </c>
      <c r="K214" s="121">
        <v>13519290.85</v>
      </c>
      <c r="L214" s="121">
        <v>14549257.57</v>
      </c>
      <c r="M214" s="121">
        <v>20481260.59</v>
      </c>
      <c r="N214" s="121">
        <v>13307850.25</v>
      </c>
      <c r="P214" s="99"/>
    </row>
    <row r="215" spans="1:16" x14ac:dyDescent="0.2">
      <c r="A215" s="122" t="s">
        <v>2568</v>
      </c>
      <c r="B215" s="121">
        <v>0</v>
      </c>
      <c r="C215" s="121">
        <v>0</v>
      </c>
      <c r="D215" s="121">
        <v>0</v>
      </c>
      <c r="E215" s="121">
        <v>0</v>
      </c>
      <c r="F215" s="121">
        <v>0</v>
      </c>
      <c r="G215" s="121">
        <v>0</v>
      </c>
      <c r="H215" s="121">
        <v>0</v>
      </c>
      <c r="I215" s="121">
        <v>0</v>
      </c>
      <c r="J215" s="121">
        <v>0</v>
      </c>
      <c r="K215" s="121">
        <v>0</v>
      </c>
      <c r="L215" s="121">
        <v>0</v>
      </c>
      <c r="M215" s="121">
        <v>0</v>
      </c>
      <c r="N215" s="121">
        <v>0</v>
      </c>
      <c r="P215" s="99"/>
    </row>
    <row r="216" spans="1:16" x14ac:dyDescent="0.2">
      <c r="A216" s="122" t="s">
        <v>2569</v>
      </c>
      <c r="B216" s="121">
        <v>0</v>
      </c>
      <c r="C216" s="121">
        <v>0</v>
      </c>
      <c r="D216" s="121">
        <v>0</v>
      </c>
      <c r="E216" s="121">
        <v>0</v>
      </c>
      <c r="F216" s="121">
        <v>0</v>
      </c>
      <c r="G216" s="121">
        <v>0</v>
      </c>
      <c r="H216" s="121">
        <v>0</v>
      </c>
      <c r="I216" s="121">
        <v>0</v>
      </c>
      <c r="J216" s="121">
        <v>0</v>
      </c>
      <c r="K216" s="121">
        <v>0</v>
      </c>
      <c r="L216" s="121">
        <v>0</v>
      </c>
      <c r="M216" s="121">
        <v>0</v>
      </c>
      <c r="N216" s="121">
        <v>0</v>
      </c>
      <c r="P216" s="99"/>
    </row>
    <row r="217" spans="1:16" x14ac:dyDescent="0.2">
      <c r="A217" s="122" t="s">
        <v>2570</v>
      </c>
      <c r="B217" s="121">
        <v>0</v>
      </c>
      <c r="C217" s="121">
        <v>0</v>
      </c>
      <c r="D217" s="121">
        <v>0</v>
      </c>
      <c r="E217" s="121">
        <v>0</v>
      </c>
      <c r="F217" s="121">
        <v>0</v>
      </c>
      <c r="G217" s="121">
        <v>0</v>
      </c>
      <c r="H217" s="121">
        <v>0</v>
      </c>
      <c r="I217" s="121">
        <v>0</v>
      </c>
      <c r="J217" s="121">
        <v>0</v>
      </c>
      <c r="K217" s="121">
        <v>0</v>
      </c>
      <c r="L217" s="121">
        <v>0</v>
      </c>
      <c r="M217" s="121">
        <v>0</v>
      </c>
      <c r="N217" s="121">
        <v>0</v>
      </c>
      <c r="P217" s="99"/>
    </row>
    <row r="218" spans="1:16" x14ac:dyDescent="0.2">
      <c r="A218" s="122" t="s">
        <v>2571</v>
      </c>
      <c r="B218" s="121">
        <v>-3056315.6399999899</v>
      </c>
      <c r="C218" s="121">
        <v>-21964591.149999999</v>
      </c>
      <c r="D218" s="121">
        <v>-17669069.489999998</v>
      </c>
      <c r="E218" s="121">
        <v>2270543.3199999998</v>
      </c>
      <c r="F218" s="121">
        <v>-2793148.34</v>
      </c>
      <c r="G218" s="121">
        <v>-22423363.890000001</v>
      </c>
      <c r="H218" s="121">
        <v>411287.43</v>
      </c>
      <c r="I218" s="121">
        <v>-7294781.8799999999</v>
      </c>
      <c r="J218" s="121">
        <v>-8654047.7599999998</v>
      </c>
      <c r="K218" s="121">
        <v>663718.47</v>
      </c>
      <c r="L218" s="121">
        <v>-15946539.26</v>
      </c>
      <c r="M218" s="121">
        <v>-1006789.8199999901</v>
      </c>
      <c r="N218" s="121">
        <v>-36582342.839999899</v>
      </c>
      <c r="P218" s="99"/>
    </row>
    <row r="219" spans="1:16" x14ac:dyDescent="0.2">
      <c r="A219" s="122" t="s">
        <v>2572</v>
      </c>
      <c r="B219" s="121">
        <v>0</v>
      </c>
      <c r="C219" s="121">
        <v>0</v>
      </c>
      <c r="D219" s="121">
        <v>0</v>
      </c>
      <c r="E219" s="121">
        <v>0</v>
      </c>
      <c r="F219" s="121">
        <v>0</v>
      </c>
      <c r="G219" s="121">
        <v>0</v>
      </c>
      <c r="H219" s="121">
        <v>0</v>
      </c>
      <c r="I219" s="121">
        <v>0</v>
      </c>
      <c r="J219" s="121">
        <v>0</v>
      </c>
      <c r="K219" s="121">
        <v>0</v>
      </c>
      <c r="L219" s="121">
        <v>0</v>
      </c>
      <c r="M219" s="121">
        <v>0</v>
      </c>
      <c r="N219" s="121">
        <v>0</v>
      </c>
      <c r="P219" s="99"/>
    </row>
    <row r="220" spans="1:16" x14ac:dyDescent="0.2">
      <c r="A220" s="122" t="s">
        <v>2573</v>
      </c>
      <c r="B220" s="121">
        <v>0</v>
      </c>
      <c r="C220" s="121">
        <v>0</v>
      </c>
      <c r="D220" s="121">
        <v>0</v>
      </c>
      <c r="E220" s="121">
        <v>0</v>
      </c>
      <c r="F220" s="121">
        <v>0</v>
      </c>
      <c r="G220" s="121">
        <v>0</v>
      </c>
      <c r="H220" s="121">
        <v>0</v>
      </c>
      <c r="I220" s="121">
        <v>0</v>
      </c>
      <c r="J220" s="121">
        <v>0</v>
      </c>
      <c r="K220" s="121">
        <v>0</v>
      </c>
      <c r="L220" s="121">
        <v>0</v>
      </c>
      <c r="M220" s="121">
        <v>0</v>
      </c>
      <c r="N220" s="121">
        <v>0</v>
      </c>
      <c r="P220" s="99"/>
    </row>
    <row r="221" spans="1:16" x14ac:dyDescent="0.2">
      <c r="A221" s="122" t="s">
        <v>2574</v>
      </c>
      <c r="B221" s="121">
        <v>0</v>
      </c>
      <c r="C221" s="121">
        <v>0</v>
      </c>
      <c r="D221" s="121">
        <v>0</v>
      </c>
      <c r="E221" s="121">
        <v>0</v>
      </c>
      <c r="F221" s="121">
        <v>0</v>
      </c>
      <c r="G221" s="121">
        <v>0</v>
      </c>
      <c r="H221" s="121">
        <v>0</v>
      </c>
      <c r="I221" s="121">
        <v>0</v>
      </c>
      <c r="J221" s="121">
        <v>0</v>
      </c>
      <c r="K221" s="121">
        <v>0</v>
      </c>
      <c r="L221" s="121">
        <v>0</v>
      </c>
      <c r="M221" s="121">
        <v>0</v>
      </c>
      <c r="N221" s="121">
        <v>0</v>
      </c>
      <c r="P221" s="99"/>
    </row>
    <row r="222" spans="1:16" x14ac:dyDescent="0.2">
      <c r="A222" s="123" t="s">
        <v>2575</v>
      </c>
      <c r="B222" s="124">
        <v>17023803.34</v>
      </c>
      <c r="C222" s="124">
        <v>8459181.4299999904</v>
      </c>
      <c r="D222" s="124">
        <v>7913415.9100000001</v>
      </c>
      <c r="E222" s="124">
        <v>11738364.42</v>
      </c>
      <c r="F222" s="124">
        <v>11005037.199999999</v>
      </c>
      <c r="G222" s="124">
        <v>10672306.57</v>
      </c>
      <c r="H222" s="124">
        <v>19895460.359999999</v>
      </c>
      <c r="I222" s="124">
        <v>9702359.9399999995</v>
      </c>
      <c r="J222" s="124">
        <v>20092194.059999902</v>
      </c>
      <c r="K222" s="124">
        <v>18745529.419999901</v>
      </c>
      <c r="L222" s="124">
        <v>9740656.6199999899</v>
      </c>
      <c r="M222" s="124">
        <v>11598907.210000001</v>
      </c>
      <c r="N222" s="124">
        <v>10810266.529999999</v>
      </c>
      <c r="O222" s="98">
        <f t="shared" ref="O222" si="17">AVERAGE(B222:N222)</f>
        <v>12876729.462307679</v>
      </c>
      <c r="P222" s="99" t="str">
        <f>MID($A222,10,3)</f>
        <v>131</v>
      </c>
    </row>
    <row r="223" spans="1:16" x14ac:dyDescent="0.2">
      <c r="A223" s="122" t="s">
        <v>2576</v>
      </c>
      <c r="P223" s="99"/>
    </row>
    <row r="224" spans="1:16" x14ac:dyDescent="0.2">
      <c r="A224" s="120" t="s">
        <v>2577</v>
      </c>
      <c r="P224" s="99"/>
    </row>
    <row r="225" spans="1:16" x14ac:dyDescent="0.2">
      <c r="A225" s="122" t="s">
        <v>2578</v>
      </c>
      <c r="B225" s="121">
        <v>0</v>
      </c>
      <c r="C225" s="121">
        <v>0</v>
      </c>
      <c r="D225" s="121">
        <v>0</v>
      </c>
      <c r="E225" s="121">
        <v>0</v>
      </c>
      <c r="F225" s="121">
        <v>0</v>
      </c>
      <c r="G225" s="121">
        <v>0</v>
      </c>
      <c r="H225" s="121">
        <v>0</v>
      </c>
      <c r="I225" s="121">
        <v>0</v>
      </c>
      <c r="J225" s="121">
        <v>0</v>
      </c>
      <c r="K225" s="121">
        <v>0</v>
      </c>
      <c r="L225" s="121">
        <v>0</v>
      </c>
      <c r="M225" s="121">
        <v>0</v>
      </c>
      <c r="N225" s="121">
        <v>0</v>
      </c>
      <c r="P225" s="99"/>
    </row>
    <row r="226" spans="1:16" x14ac:dyDescent="0.2">
      <c r="A226" s="123" t="s">
        <v>2579</v>
      </c>
      <c r="B226" s="124">
        <v>0</v>
      </c>
      <c r="C226" s="124">
        <v>0</v>
      </c>
      <c r="D226" s="124">
        <v>0</v>
      </c>
      <c r="E226" s="124">
        <v>0</v>
      </c>
      <c r="F226" s="124">
        <v>0</v>
      </c>
      <c r="G226" s="124">
        <v>0</v>
      </c>
      <c r="H226" s="124">
        <v>0</v>
      </c>
      <c r="I226" s="124">
        <v>0</v>
      </c>
      <c r="J226" s="124">
        <v>0</v>
      </c>
      <c r="K226" s="124">
        <v>0</v>
      </c>
      <c r="L226" s="124">
        <v>0</v>
      </c>
      <c r="M226" s="124">
        <v>0</v>
      </c>
      <c r="N226" s="124">
        <v>0</v>
      </c>
      <c r="O226" s="97">
        <f t="shared" ref="O226" si="18">AVERAGE(B226:N226)</f>
        <v>0</v>
      </c>
      <c r="P226" s="99" t="str">
        <f>MID($A226,10,3)</f>
        <v>134</v>
      </c>
    </row>
    <row r="227" spans="1:16" x14ac:dyDescent="0.2">
      <c r="A227" s="122" t="s">
        <v>1487</v>
      </c>
      <c r="P227" s="99"/>
    </row>
    <row r="228" spans="1:16" x14ac:dyDescent="0.2">
      <c r="A228" s="120" t="s">
        <v>2580</v>
      </c>
      <c r="P228" s="99"/>
    </row>
    <row r="229" spans="1:16" x14ac:dyDescent="0.2">
      <c r="A229" s="122" t="s">
        <v>2581</v>
      </c>
      <c r="B229" s="121">
        <v>0</v>
      </c>
      <c r="C229" s="121">
        <v>0</v>
      </c>
      <c r="D229" s="121">
        <v>0</v>
      </c>
      <c r="E229" s="121">
        <v>0</v>
      </c>
      <c r="F229" s="121">
        <v>0</v>
      </c>
      <c r="G229" s="121">
        <v>0</v>
      </c>
      <c r="H229" s="121">
        <v>0</v>
      </c>
      <c r="I229" s="121">
        <v>0</v>
      </c>
      <c r="J229" s="121">
        <v>0</v>
      </c>
      <c r="K229" s="121">
        <v>0</v>
      </c>
      <c r="L229" s="121">
        <v>0</v>
      </c>
      <c r="M229" s="121">
        <v>0</v>
      </c>
      <c r="N229" s="121">
        <v>0</v>
      </c>
      <c r="P229" s="99"/>
    </row>
    <row r="230" spans="1:16" x14ac:dyDescent="0.2">
      <c r="A230" s="123" t="s">
        <v>2582</v>
      </c>
      <c r="B230" s="124">
        <v>0</v>
      </c>
      <c r="C230" s="124">
        <v>0</v>
      </c>
      <c r="D230" s="124">
        <v>0</v>
      </c>
      <c r="E230" s="124">
        <v>0</v>
      </c>
      <c r="F230" s="124">
        <v>0</v>
      </c>
      <c r="G230" s="124">
        <v>0</v>
      </c>
      <c r="H230" s="124">
        <v>0</v>
      </c>
      <c r="I230" s="124">
        <v>0</v>
      </c>
      <c r="J230" s="124">
        <v>0</v>
      </c>
      <c r="K230" s="124">
        <v>0</v>
      </c>
      <c r="L230" s="124">
        <v>0</v>
      </c>
      <c r="M230" s="124">
        <v>0</v>
      </c>
      <c r="N230" s="124">
        <v>0</v>
      </c>
      <c r="O230" s="97">
        <f t="shared" ref="O230" si="19">AVERAGE(B230:N230)</f>
        <v>0</v>
      </c>
      <c r="P230" s="99" t="str">
        <f>MID($A230,10,3)</f>
        <v>136</v>
      </c>
    </row>
    <row r="231" spans="1:16" x14ac:dyDescent="0.2">
      <c r="A231" s="122" t="s">
        <v>1491</v>
      </c>
      <c r="P231" s="99"/>
    </row>
    <row r="232" spans="1:16" x14ac:dyDescent="0.2">
      <c r="A232" s="120" t="s">
        <v>2583</v>
      </c>
      <c r="P232" s="99"/>
    </row>
    <row r="233" spans="1:16" x14ac:dyDescent="0.2">
      <c r="A233" s="122" t="s">
        <v>2584</v>
      </c>
      <c r="B233" s="121">
        <v>0</v>
      </c>
      <c r="C233" s="121">
        <v>0</v>
      </c>
      <c r="D233" s="121">
        <v>0</v>
      </c>
      <c r="E233" s="121">
        <v>0</v>
      </c>
      <c r="F233" s="121">
        <v>0</v>
      </c>
      <c r="G233" s="121">
        <v>0</v>
      </c>
      <c r="H233" s="121">
        <v>0</v>
      </c>
      <c r="I233" s="121">
        <v>0</v>
      </c>
      <c r="J233" s="121">
        <v>0</v>
      </c>
      <c r="K233" s="121">
        <v>0</v>
      </c>
      <c r="L233" s="121">
        <v>0</v>
      </c>
      <c r="M233" s="121">
        <v>0</v>
      </c>
      <c r="N233" s="121">
        <v>0</v>
      </c>
      <c r="P233" s="99"/>
    </row>
    <row r="234" spans="1:16" x14ac:dyDescent="0.2">
      <c r="A234" s="123" t="s">
        <v>2585</v>
      </c>
      <c r="B234" s="124">
        <v>0</v>
      </c>
      <c r="C234" s="124">
        <v>0</v>
      </c>
      <c r="D234" s="124">
        <v>0</v>
      </c>
      <c r="E234" s="124">
        <v>0</v>
      </c>
      <c r="F234" s="124">
        <v>0</v>
      </c>
      <c r="G234" s="124">
        <v>0</v>
      </c>
      <c r="H234" s="124">
        <v>0</v>
      </c>
      <c r="I234" s="124">
        <v>0</v>
      </c>
      <c r="J234" s="124">
        <v>0</v>
      </c>
      <c r="K234" s="124">
        <v>0</v>
      </c>
      <c r="L234" s="124">
        <v>0</v>
      </c>
      <c r="M234" s="124">
        <v>0</v>
      </c>
      <c r="N234" s="124">
        <v>0</v>
      </c>
      <c r="O234" s="97">
        <f t="shared" ref="O234" si="20">AVERAGE(B234:N234)</f>
        <v>0</v>
      </c>
      <c r="P234" s="99" t="str">
        <f>MID($A234,10,3)</f>
        <v>141</v>
      </c>
    </row>
    <row r="235" spans="1:16" x14ac:dyDescent="0.2">
      <c r="A235" s="122" t="s">
        <v>1495</v>
      </c>
      <c r="P235" s="99"/>
    </row>
    <row r="236" spans="1:16" x14ac:dyDescent="0.2">
      <c r="A236" s="120" t="s">
        <v>2586</v>
      </c>
      <c r="P236" s="99"/>
    </row>
    <row r="237" spans="1:16" x14ac:dyDescent="0.2">
      <c r="A237" s="122" t="s">
        <v>2587</v>
      </c>
      <c r="B237" s="121">
        <v>3873935.55</v>
      </c>
      <c r="C237" s="121">
        <v>3607920.21</v>
      </c>
      <c r="D237" s="121">
        <v>3555996.97</v>
      </c>
      <c r="E237" s="121">
        <v>3540816.1999999899</v>
      </c>
      <c r="F237" s="121">
        <v>3473622.55</v>
      </c>
      <c r="G237" s="121">
        <v>3541421.64</v>
      </c>
      <c r="H237" s="121">
        <v>3726497.1999999899</v>
      </c>
      <c r="I237" s="121">
        <v>3963000.53</v>
      </c>
      <c r="J237" s="121">
        <v>4185161.3899999899</v>
      </c>
      <c r="K237" s="121">
        <v>3984376.6</v>
      </c>
      <c r="L237" s="121">
        <v>3898431.15</v>
      </c>
      <c r="M237" s="121">
        <v>4044606.4099999899</v>
      </c>
      <c r="N237" s="121">
        <v>3746145.5</v>
      </c>
      <c r="P237" s="99"/>
    </row>
    <row r="238" spans="1:16" x14ac:dyDescent="0.2">
      <c r="A238" s="122" t="s">
        <v>2588</v>
      </c>
      <c r="B238" s="121">
        <v>1010934.59</v>
      </c>
      <c r="C238" s="121">
        <v>1083647.17</v>
      </c>
      <c r="D238" s="121">
        <v>1157467.0900000001</v>
      </c>
      <c r="E238" s="121">
        <v>1325435.55</v>
      </c>
      <c r="F238" s="121">
        <v>1887891.67</v>
      </c>
      <c r="G238" s="121">
        <v>1936711.7</v>
      </c>
      <c r="H238" s="121">
        <v>1936711.7</v>
      </c>
      <c r="I238" s="121">
        <v>1649382.05</v>
      </c>
      <c r="J238" s="121">
        <v>1649382.05</v>
      </c>
      <c r="K238" s="121">
        <v>2273496.65</v>
      </c>
      <c r="L238" s="121">
        <v>2465948.7400000002</v>
      </c>
      <c r="M238" s="121">
        <v>2474618.4300000002</v>
      </c>
      <c r="N238" s="121">
        <v>2483334.02</v>
      </c>
      <c r="P238" s="99"/>
    </row>
    <row r="239" spans="1:16" x14ac:dyDescent="0.2">
      <c r="A239" s="122" t="s">
        <v>2589</v>
      </c>
      <c r="B239" s="121">
        <v>0</v>
      </c>
      <c r="C239" s="121">
        <v>0</v>
      </c>
      <c r="D239" s="121">
        <v>0</v>
      </c>
      <c r="E239" s="121">
        <v>0</v>
      </c>
      <c r="F239" s="121">
        <v>0</v>
      </c>
      <c r="G239" s="121">
        <v>0</v>
      </c>
      <c r="H239" s="121">
        <v>0</v>
      </c>
      <c r="I239" s="121">
        <v>0</v>
      </c>
      <c r="J239" s="121">
        <v>0</v>
      </c>
      <c r="K239" s="121">
        <v>0</v>
      </c>
      <c r="L239" s="121">
        <v>0</v>
      </c>
      <c r="M239" s="121">
        <v>0</v>
      </c>
      <c r="N239" s="121">
        <v>0</v>
      </c>
      <c r="P239" s="99"/>
    </row>
    <row r="240" spans="1:16" x14ac:dyDescent="0.2">
      <c r="A240" s="122" t="s">
        <v>2590</v>
      </c>
      <c r="B240" s="121">
        <v>0</v>
      </c>
      <c r="C240" s="121">
        <v>0</v>
      </c>
      <c r="D240" s="121">
        <v>0</v>
      </c>
      <c r="E240" s="121">
        <v>0</v>
      </c>
      <c r="F240" s="121">
        <v>0</v>
      </c>
      <c r="G240" s="121">
        <v>0</v>
      </c>
      <c r="H240" s="121">
        <v>0</v>
      </c>
      <c r="I240" s="121">
        <v>0</v>
      </c>
      <c r="J240" s="121">
        <v>0</v>
      </c>
      <c r="K240" s="121">
        <v>0</v>
      </c>
      <c r="L240" s="121">
        <v>0</v>
      </c>
      <c r="M240" s="121">
        <v>0</v>
      </c>
      <c r="N240" s="121">
        <v>0</v>
      </c>
      <c r="P240" s="99"/>
    </row>
    <row r="241" spans="1:16" x14ac:dyDescent="0.2">
      <c r="A241" s="122" t="s">
        <v>2591</v>
      </c>
      <c r="B241" s="121">
        <v>7522817.5800000001</v>
      </c>
      <c r="C241" s="121">
        <v>9439930.5999999996</v>
      </c>
      <c r="D241" s="121">
        <v>7991861.1399999904</v>
      </c>
      <c r="E241" s="121">
        <v>7976321.71</v>
      </c>
      <c r="F241" s="121">
        <v>8038990.6099999901</v>
      </c>
      <c r="G241" s="121">
        <v>20565605.690000001</v>
      </c>
      <c r="H241" s="121">
        <v>11164271.77</v>
      </c>
      <c r="I241" s="121">
        <v>11617217.67</v>
      </c>
      <c r="J241" s="121">
        <v>11883175.9</v>
      </c>
      <c r="K241" s="121">
        <v>12087040.27</v>
      </c>
      <c r="L241" s="121">
        <v>11495646.16</v>
      </c>
      <c r="M241" s="121">
        <v>8707009.6799999997</v>
      </c>
      <c r="N241" s="121">
        <v>11075704.699999999</v>
      </c>
      <c r="P241" s="99"/>
    </row>
    <row r="242" spans="1:16" x14ac:dyDescent="0.2">
      <c r="A242" s="122" t="s">
        <v>2592</v>
      </c>
      <c r="B242" s="121">
        <v>551830.55000000005</v>
      </c>
      <c r="C242" s="121">
        <v>567425.54</v>
      </c>
      <c r="D242" s="121">
        <v>196650.13</v>
      </c>
      <c r="E242" s="121">
        <v>173703.98</v>
      </c>
      <c r="F242" s="121">
        <v>145933.43</v>
      </c>
      <c r="G242" s="121">
        <v>291234.87</v>
      </c>
      <c r="H242" s="121">
        <v>274440.28000000003</v>
      </c>
      <c r="I242" s="121">
        <v>371686.05</v>
      </c>
      <c r="J242" s="121">
        <v>478354.46</v>
      </c>
      <c r="K242" s="121">
        <v>587830.35</v>
      </c>
      <c r="L242" s="121">
        <v>599289.21</v>
      </c>
      <c r="M242" s="121">
        <v>610433.25</v>
      </c>
      <c r="N242" s="121">
        <v>296692.94</v>
      </c>
      <c r="P242" s="99"/>
    </row>
    <row r="243" spans="1:16" x14ac:dyDescent="0.2">
      <c r="A243" s="122" t="s">
        <v>2593</v>
      </c>
      <c r="B243" s="121">
        <v>0</v>
      </c>
      <c r="C243" s="121">
        <v>0</v>
      </c>
      <c r="D243" s="121">
        <v>0</v>
      </c>
      <c r="E243" s="121">
        <v>0</v>
      </c>
      <c r="F243" s="121">
        <v>0</v>
      </c>
      <c r="G243" s="121">
        <v>0</v>
      </c>
      <c r="H243" s="121">
        <v>0</v>
      </c>
      <c r="I243" s="121">
        <v>0</v>
      </c>
      <c r="J243" s="121">
        <v>0</v>
      </c>
      <c r="K243" s="121">
        <v>0</v>
      </c>
      <c r="L243" s="121">
        <v>0</v>
      </c>
      <c r="M243" s="121">
        <v>0</v>
      </c>
      <c r="N243" s="121">
        <v>0</v>
      </c>
      <c r="P243" s="99"/>
    </row>
    <row r="244" spans="1:16" x14ac:dyDescent="0.2">
      <c r="A244" s="122" t="s">
        <v>2594</v>
      </c>
      <c r="B244" s="121">
        <v>256281795.91</v>
      </c>
      <c r="C244" s="121">
        <v>216134074.81</v>
      </c>
      <c r="D244" s="121">
        <v>216230828.47999999</v>
      </c>
      <c r="E244" s="121">
        <v>228964615.5</v>
      </c>
      <c r="F244" s="121">
        <v>288979777.74000001</v>
      </c>
      <c r="G244" s="121">
        <v>263076132.91999999</v>
      </c>
      <c r="H244" s="121">
        <v>340374586.72999901</v>
      </c>
      <c r="I244" s="121">
        <v>391700660.549999</v>
      </c>
      <c r="J244" s="121">
        <v>398286004.63</v>
      </c>
      <c r="K244" s="121">
        <v>397485047.75999999</v>
      </c>
      <c r="L244" s="121">
        <v>350672661.60000002</v>
      </c>
      <c r="M244" s="121">
        <v>351680549.35000002</v>
      </c>
      <c r="N244" s="121">
        <v>301299419.25</v>
      </c>
      <c r="P244" s="99"/>
    </row>
    <row r="245" spans="1:16" x14ac:dyDescent="0.2">
      <c r="A245" s="122" t="s">
        <v>2595</v>
      </c>
      <c r="B245" s="121">
        <v>0</v>
      </c>
      <c r="C245" s="121">
        <v>0</v>
      </c>
      <c r="D245" s="121">
        <v>0</v>
      </c>
      <c r="E245" s="121">
        <v>0</v>
      </c>
      <c r="F245" s="121">
        <v>0</v>
      </c>
      <c r="G245" s="121">
        <v>0</v>
      </c>
      <c r="H245" s="121">
        <v>0</v>
      </c>
      <c r="I245" s="121">
        <v>0</v>
      </c>
      <c r="J245" s="121">
        <v>0</v>
      </c>
      <c r="K245" s="121">
        <v>0</v>
      </c>
      <c r="L245" s="121">
        <v>0</v>
      </c>
      <c r="M245" s="121">
        <v>0</v>
      </c>
      <c r="N245" s="121">
        <v>0</v>
      </c>
      <c r="P245" s="99"/>
    </row>
    <row r="246" spans="1:16" x14ac:dyDescent="0.2">
      <c r="A246" s="122" t="s">
        <v>2596</v>
      </c>
      <c r="B246" s="121">
        <v>7659190.6500000004</v>
      </c>
      <c r="C246" s="121">
        <v>7086609.9400000004</v>
      </c>
      <c r="D246" s="121">
        <v>7722651.7199999997</v>
      </c>
      <c r="E246" s="121">
        <v>7327283.3300000001</v>
      </c>
      <c r="F246" s="121">
        <v>6657824.6100000003</v>
      </c>
      <c r="G246" s="121">
        <v>6471349.5800000001</v>
      </c>
      <c r="H246" s="121">
        <v>6581636.75</v>
      </c>
      <c r="I246" s="121">
        <v>6571555.5899999999</v>
      </c>
      <c r="J246" s="121">
        <v>6284729.3200000003</v>
      </c>
      <c r="K246" s="121">
        <v>6215948.6600000001</v>
      </c>
      <c r="L246" s="121">
        <v>8690536.0899999999</v>
      </c>
      <c r="M246" s="121">
        <v>9677730.4600000009</v>
      </c>
      <c r="N246" s="121">
        <v>9374235.1099999994</v>
      </c>
      <c r="P246" s="99"/>
    </row>
    <row r="247" spans="1:16" x14ac:dyDescent="0.2">
      <c r="A247" s="122" t="s">
        <v>2597</v>
      </c>
      <c r="B247" s="121">
        <v>16269600.18</v>
      </c>
      <c r="C247" s="121">
        <v>21249826.77</v>
      </c>
      <c r="D247" s="121">
        <v>13618894.800000001</v>
      </c>
      <c r="E247" s="121">
        <v>14212406.539999999</v>
      </c>
      <c r="F247" s="121">
        <v>11398932.890000001</v>
      </c>
      <c r="G247" s="121">
        <v>13491551.3899999</v>
      </c>
      <c r="H247" s="121">
        <v>17436637.280000001</v>
      </c>
      <c r="I247" s="121">
        <v>17305762.190000001</v>
      </c>
      <c r="J247" s="121">
        <v>18761398.09</v>
      </c>
      <c r="K247" s="121">
        <v>17966541.91</v>
      </c>
      <c r="L247" s="121">
        <v>18778922.719999999</v>
      </c>
      <c r="M247" s="121">
        <v>13621360.74</v>
      </c>
      <c r="N247" s="121">
        <v>19984505.399999999</v>
      </c>
      <c r="P247" s="99"/>
    </row>
    <row r="248" spans="1:16" x14ac:dyDescent="0.2">
      <c r="A248" s="122" t="s">
        <v>2598</v>
      </c>
      <c r="B248" s="121">
        <v>51440.39</v>
      </c>
      <c r="C248" s="121">
        <v>86826.6</v>
      </c>
      <c r="D248" s="121">
        <v>82276.600000000006</v>
      </c>
      <c r="E248" s="121">
        <v>1373545.25</v>
      </c>
      <c r="F248" s="121">
        <v>1345222.38</v>
      </c>
      <c r="G248" s="121">
        <v>1076898.8500000001</v>
      </c>
      <c r="H248" s="121">
        <v>313965</v>
      </c>
      <c r="I248" s="121">
        <v>453301.5</v>
      </c>
      <c r="J248" s="121">
        <v>1120532.73</v>
      </c>
      <c r="K248" s="121">
        <v>481911.97</v>
      </c>
      <c r="L248" s="121">
        <v>550627.15</v>
      </c>
      <c r="M248" s="121">
        <v>347602.5</v>
      </c>
      <c r="N248" s="121">
        <v>594354</v>
      </c>
      <c r="P248" s="99"/>
    </row>
    <row r="249" spans="1:16" x14ac:dyDescent="0.2">
      <c r="A249" s="122" t="s">
        <v>2599</v>
      </c>
      <c r="B249" s="121">
        <v>14869370.939999999</v>
      </c>
      <c r="C249" s="121">
        <v>14589144.92</v>
      </c>
      <c r="D249" s="121">
        <v>16033883.949999999</v>
      </c>
      <c r="E249" s="121">
        <v>17185416.329999998</v>
      </c>
      <c r="F249" s="121">
        <v>12199092.619999999</v>
      </c>
      <c r="G249" s="121">
        <v>11485186.83</v>
      </c>
      <c r="H249" s="121">
        <v>11264613.23</v>
      </c>
      <c r="I249" s="121">
        <v>11577009.800000001</v>
      </c>
      <c r="J249" s="121">
        <v>11065439.58</v>
      </c>
      <c r="K249" s="121">
        <v>11832403.949999999</v>
      </c>
      <c r="L249" s="121">
        <v>14687681.24</v>
      </c>
      <c r="M249" s="121">
        <v>13900137.970000001</v>
      </c>
      <c r="N249" s="121">
        <v>14297662.800000001</v>
      </c>
      <c r="P249" s="99"/>
    </row>
    <row r="250" spans="1:16" x14ac:dyDescent="0.2">
      <c r="A250" s="122" t="s">
        <v>2600</v>
      </c>
      <c r="B250" s="121">
        <v>138624.88</v>
      </c>
      <c r="C250" s="121">
        <v>9387.5500000003103</v>
      </c>
      <c r="D250" s="121">
        <v>6401.0200000001796</v>
      </c>
      <c r="E250" s="121">
        <v>24686.459999999799</v>
      </c>
      <c r="F250" s="121">
        <v>37705.57</v>
      </c>
      <c r="G250" s="121">
        <v>1665.9099999996499</v>
      </c>
      <c r="H250" s="121">
        <v>-3.0000000208474299E-2</v>
      </c>
      <c r="I250" s="121">
        <v>-3.0000000208474299E-2</v>
      </c>
      <c r="J250" s="121">
        <v>28082.329999999201</v>
      </c>
      <c r="K250" s="121">
        <v>34685.2699999998</v>
      </c>
      <c r="L250" s="121">
        <v>6683.9699999999802</v>
      </c>
      <c r="M250" s="121">
        <v>78056.4300000004</v>
      </c>
      <c r="N250" s="121">
        <v>72769.309999999605</v>
      </c>
      <c r="P250" s="99"/>
    </row>
    <row r="251" spans="1:16" x14ac:dyDescent="0.2">
      <c r="A251" s="122" t="s">
        <v>2601</v>
      </c>
      <c r="B251" s="121">
        <v>4496044.87</v>
      </c>
      <c r="C251" s="121">
        <v>4401901.1699999897</v>
      </c>
      <c r="D251" s="121">
        <v>8651589.9299999997</v>
      </c>
      <c r="E251" s="121">
        <v>8564242.4499999993</v>
      </c>
      <c r="F251" s="121">
        <v>8038928.5999999996</v>
      </c>
      <c r="G251" s="121">
        <v>4546978.83</v>
      </c>
      <c r="H251" s="121">
        <v>4318530.7899999898</v>
      </c>
      <c r="I251" s="121">
        <v>4971705.4099999899</v>
      </c>
      <c r="J251" s="121">
        <v>5051855.41</v>
      </c>
      <c r="K251" s="121">
        <v>4604869.2300000004</v>
      </c>
      <c r="L251" s="121">
        <v>6287722.6500000004</v>
      </c>
      <c r="M251" s="121">
        <v>4579032.2299999902</v>
      </c>
      <c r="N251" s="121">
        <v>4897555.0599999996</v>
      </c>
      <c r="P251" s="99"/>
    </row>
    <row r="252" spans="1:16" x14ac:dyDescent="0.2">
      <c r="A252" s="122" t="s">
        <v>2602</v>
      </c>
      <c r="B252" s="121">
        <v>0</v>
      </c>
      <c r="C252" s="121">
        <v>0</v>
      </c>
      <c r="D252" s="121">
        <v>0</v>
      </c>
      <c r="E252" s="121">
        <v>0</v>
      </c>
      <c r="F252" s="121">
        <v>0</v>
      </c>
      <c r="G252" s="121">
        <v>0</v>
      </c>
      <c r="H252" s="121">
        <v>0</v>
      </c>
      <c r="I252" s="121">
        <v>0</v>
      </c>
      <c r="J252" s="121">
        <v>0</v>
      </c>
      <c r="K252" s="121">
        <v>0</v>
      </c>
      <c r="L252" s="121">
        <v>0</v>
      </c>
      <c r="M252" s="121">
        <v>0</v>
      </c>
      <c r="N252" s="121">
        <v>0</v>
      </c>
      <c r="P252" s="99"/>
    </row>
    <row r="253" spans="1:16" x14ac:dyDescent="0.2">
      <c r="A253" s="122" t="s">
        <v>2603</v>
      </c>
      <c r="B253" s="121">
        <v>0</v>
      </c>
      <c r="C253" s="121">
        <v>0</v>
      </c>
      <c r="D253" s="121">
        <v>0</v>
      </c>
      <c r="E253" s="121">
        <v>0</v>
      </c>
      <c r="F253" s="121">
        <v>0</v>
      </c>
      <c r="G253" s="121">
        <v>0</v>
      </c>
      <c r="H253" s="121">
        <v>0</v>
      </c>
      <c r="I253" s="121">
        <v>0</v>
      </c>
      <c r="J253" s="121">
        <v>0</v>
      </c>
      <c r="K253" s="121">
        <v>0</v>
      </c>
      <c r="L253" s="121">
        <v>0</v>
      </c>
      <c r="M253" s="121">
        <v>0</v>
      </c>
      <c r="N253" s="121">
        <v>0</v>
      </c>
      <c r="P253" s="99"/>
    </row>
    <row r="254" spans="1:16" x14ac:dyDescent="0.2">
      <c r="A254" s="122" t="s">
        <v>2604</v>
      </c>
      <c r="B254" s="121">
        <v>344776.25</v>
      </c>
      <c r="C254" s="121">
        <v>338231.73</v>
      </c>
      <c r="D254" s="121">
        <v>320848.87</v>
      </c>
      <c r="E254" s="121">
        <v>320670.73</v>
      </c>
      <c r="F254" s="121">
        <v>324722.17</v>
      </c>
      <c r="G254" s="121">
        <v>321457.75</v>
      </c>
      <c r="H254" s="121">
        <v>320635.28000000003</v>
      </c>
      <c r="I254" s="121">
        <v>319406.65999999997</v>
      </c>
      <c r="J254" s="121">
        <v>317010.71000000002</v>
      </c>
      <c r="K254" s="121">
        <v>321010.99</v>
      </c>
      <c r="L254" s="121">
        <v>331561.42</v>
      </c>
      <c r="M254" s="121">
        <v>353125.55</v>
      </c>
      <c r="N254" s="121">
        <v>345068.43</v>
      </c>
      <c r="P254" s="99"/>
    </row>
    <row r="255" spans="1:16" x14ac:dyDescent="0.2">
      <c r="A255" s="123" t="s">
        <v>2605</v>
      </c>
      <c r="B255" s="124">
        <v>313070362.33999997</v>
      </c>
      <c r="C255" s="124">
        <v>278594927.00999999</v>
      </c>
      <c r="D255" s="124">
        <v>275569350.69999999</v>
      </c>
      <c r="E255" s="124">
        <v>290989144.02999997</v>
      </c>
      <c r="F255" s="124">
        <v>342528644.83999997</v>
      </c>
      <c r="G255" s="124">
        <v>326806195.95999902</v>
      </c>
      <c r="H255" s="124">
        <v>397712525.98000002</v>
      </c>
      <c r="I255" s="124">
        <v>450500687.96999902</v>
      </c>
      <c r="J255" s="124">
        <v>459111126.59999901</v>
      </c>
      <c r="K255" s="124">
        <v>457875163.61000001</v>
      </c>
      <c r="L255" s="124">
        <v>418465712.10000002</v>
      </c>
      <c r="M255" s="124">
        <v>410074263</v>
      </c>
      <c r="N255" s="124">
        <v>368467446.51999998</v>
      </c>
      <c r="O255" s="98">
        <f t="shared" ref="O255" si="21">AVERAGE(B255:N255)</f>
        <v>368443503.89692277</v>
      </c>
      <c r="P255" s="99" t="str">
        <f>MID($A255,10,3)</f>
        <v>142</v>
      </c>
    </row>
    <row r="256" spans="1:16" x14ac:dyDescent="0.2">
      <c r="A256" s="122" t="s">
        <v>2606</v>
      </c>
      <c r="P256" s="99"/>
    </row>
    <row r="257" spans="1:16" x14ac:dyDescent="0.2">
      <c r="A257" s="120" t="s">
        <v>2607</v>
      </c>
      <c r="P257" s="99"/>
    </row>
    <row r="258" spans="1:16" x14ac:dyDescent="0.2">
      <c r="A258" s="122" t="s">
        <v>2608</v>
      </c>
      <c r="B258" s="121">
        <v>0</v>
      </c>
      <c r="C258" s="121">
        <v>0</v>
      </c>
      <c r="D258" s="121">
        <v>0</v>
      </c>
      <c r="E258" s="121">
        <v>0</v>
      </c>
      <c r="F258" s="121">
        <v>0</v>
      </c>
      <c r="G258" s="121">
        <v>0</v>
      </c>
      <c r="H258" s="121">
        <v>0</v>
      </c>
      <c r="I258" s="121">
        <v>0</v>
      </c>
      <c r="J258" s="121">
        <v>0</v>
      </c>
      <c r="K258" s="121">
        <v>0</v>
      </c>
      <c r="L258" s="121">
        <v>0</v>
      </c>
      <c r="M258" s="121">
        <v>0</v>
      </c>
      <c r="N258" s="121">
        <v>0</v>
      </c>
      <c r="P258" s="99"/>
    </row>
    <row r="259" spans="1:16" x14ac:dyDescent="0.2">
      <c r="A259" s="122" t="s">
        <v>2609</v>
      </c>
      <c r="B259" s="121">
        <v>0</v>
      </c>
      <c r="C259" s="121">
        <v>0</v>
      </c>
      <c r="D259" s="121">
        <v>0</v>
      </c>
      <c r="E259" s="121">
        <v>0</v>
      </c>
      <c r="F259" s="121">
        <v>0</v>
      </c>
      <c r="G259" s="121">
        <v>0</v>
      </c>
      <c r="H259" s="121">
        <v>0</v>
      </c>
      <c r="I259" s="121">
        <v>0</v>
      </c>
      <c r="J259" s="121">
        <v>0</v>
      </c>
      <c r="K259" s="121">
        <v>0</v>
      </c>
      <c r="L259" s="121">
        <v>0</v>
      </c>
      <c r="M259" s="121">
        <v>0</v>
      </c>
      <c r="N259" s="121">
        <v>0</v>
      </c>
      <c r="P259" s="99"/>
    </row>
    <row r="260" spans="1:16" x14ac:dyDescent="0.2">
      <c r="A260" s="122" t="s">
        <v>2610</v>
      </c>
      <c r="B260" s="121">
        <v>2093723.71</v>
      </c>
      <c r="C260" s="121">
        <v>4534452.13</v>
      </c>
      <c r="D260" s="121">
        <v>1669865.25</v>
      </c>
      <c r="E260" s="121">
        <v>1758850.05</v>
      </c>
      <c r="F260" s="121">
        <v>1085422.44</v>
      </c>
      <c r="G260" s="121">
        <v>1530352.52</v>
      </c>
      <c r="H260" s="121">
        <v>1733113.13</v>
      </c>
      <c r="I260" s="121">
        <v>3609119.83</v>
      </c>
      <c r="J260" s="121">
        <v>3142935.37</v>
      </c>
      <c r="K260" s="121">
        <v>2203208.0699999998</v>
      </c>
      <c r="L260" s="121">
        <v>2539502.71999999</v>
      </c>
      <c r="M260" s="121">
        <v>2806213.1399999899</v>
      </c>
      <c r="N260" s="121">
        <v>2767014.53</v>
      </c>
      <c r="P260" s="99"/>
    </row>
    <row r="261" spans="1:16" x14ac:dyDescent="0.2">
      <c r="A261" s="122" t="s">
        <v>2611</v>
      </c>
      <c r="B261" s="121">
        <v>0</v>
      </c>
      <c r="C261" s="121">
        <v>0</v>
      </c>
      <c r="D261" s="121">
        <v>0</v>
      </c>
      <c r="E261" s="121">
        <v>0</v>
      </c>
      <c r="F261" s="121">
        <v>0</v>
      </c>
      <c r="G261" s="121">
        <v>0</v>
      </c>
      <c r="H261" s="121">
        <v>0</v>
      </c>
      <c r="I261" s="121">
        <v>0</v>
      </c>
      <c r="J261" s="121">
        <v>0</v>
      </c>
      <c r="K261" s="121">
        <v>0</v>
      </c>
      <c r="L261" s="121">
        <v>0</v>
      </c>
      <c r="M261" s="121">
        <v>0</v>
      </c>
      <c r="N261" s="121">
        <v>0</v>
      </c>
      <c r="P261" s="99"/>
    </row>
    <row r="262" spans="1:16" x14ac:dyDescent="0.2">
      <c r="A262" s="122" t="s">
        <v>2612</v>
      </c>
      <c r="B262" s="121">
        <v>0</v>
      </c>
      <c r="C262" s="121">
        <v>0</v>
      </c>
      <c r="D262" s="121">
        <v>0</v>
      </c>
      <c r="E262" s="121">
        <v>0</v>
      </c>
      <c r="F262" s="121">
        <v>0</v>
      </c>
      <c r="G262" s="121">
        <v>0</v>
      </c>
      <c r="H262" s="121">
        <v>0</v>
      </c>
      <c r="I262" s="121">
        <v>0</v>
      </c>
      <c r="J262" s="121">
        <v>0</v>
      </c>
      <c r="K262" s="121">
        <v>0</v>
      </c>
      <c r="L262" s="121">
        <v>0</v>
      </c>
      <c r="M262" s="121">
        <v>0</v>
      </c>
      <c r="N262" s="121">
        <v>0</v>
      </c>
      <c r="P262" s="99"/>
    </row>
    <row r="263" spans="1:16" x14ac:dyDescent="0.2">
      <c r="A263" s="122" t="s">
        <v>2613</v>
      </c>
      <c r="B263" s="121">
        <v>0</v>
      </c>
      <c r="C263" s="121">
        <v>0</v>
      </c>
      <c r="D263" s="121">
        <v>0</v>
      </c>
      <c r="E263" s="121">
        <v>0</v>
      </c>
      <c r="F263" s="121">
        <v>0</v>
      </c>
      <c r="G263" s="121">
        <v>0</v>
      </c>
      <c r="H263" s="121">
        <v>0</v>
      </c>
      <c r="I263" s="121">
        <v>0</v>
      </c>
      <c r="J263" s="121">
        <v>0</v>
      </c>
      <c r="K263" s="121">
        <v>0</v>
      </c>
      <c r="L263" s="121">
        <v>0</v>
      </c>
      <c r="M263" s="121">
        <v>0</v>
      </c>
      <c r="N263" s="121">
        <v>0</v>
      </c>
      <c r="P263" s="99"/>
    </row>
    <row r="264" spans="1:16" x14ac:dyDescent="0.2">
      <c r="A264" s="122" t="s">
        <v>2614</v>
      </c>
      <c r="B264" s="121">
        <v>353796.99</v>
      </c>
      <c r="C264" s="121">
        <v>50848.390000000101</v>
      </c>
      <c r="D264" s="121">
        <v>49715.029999999802</v>
      </c>
      <c r="E264" s="121">
        <v>92666.609999999695</v>
      </c>
      <c r="F264" s="121">
        <v>157829.389999999</v>
      </c>
      <c r="G264" s="121">
        <v>119346.91</v>
      </c>
      <c r="H264" s="121">
        <v>861941.85999999905</v>
      </c>
      <c r="I264" s="121">
        <v>354088.77999999898</v>
      </c>
      <c r="J264" s="121">
        <v>332282.14</v>
      </c>
      <c r="K264" s="121">
        <v>2214404.0999999898</v>
      </c>
      <c r="L264" s="121">
        <v>290454.99</v>
      </c>
      <c r="M264" s="121">
        <v>382949.81999999902</v>
      </c>
      <c r="N264" s="121">
        <v>95995.559999999794</v>
      </c>
      <c r="P264" s="99"/>
    </row>
    <row r="265" spans="1:16" x14ac:dyDescent="0.2">
      <c r="A265" s="122" t="s">
        <v>2615</v>
      </c>
      <c r="B265" s="121">
        <v>0</v>
      </c>
      <c r="C265" s="121">
        <v>0</v>
      </c>
      <c r="D265" s="121">
        <v>0</v>
      </c>
      <c r="E265" s="121">
        <v>0</v>
      </c>
      <c r="F265" s="121">
        <v>0</v>
      </c>
      <c r="G265" s="121">
        <v>0</v>
      </c>
      <c r="H265" s="121">
        <v>0</v>
      </c>
      <c r="I265" s="121">
        <v>0</v>
      </c>
      <c r="J265" s="121">
        <v>0</v>
      </c>
      <c r="K265" s="121">
        <v>0</v>
      </c>
      <c r="L265" s="121">
        <v>0</v>
      </c>
      <c r="M265" s="121">
        <v>0</v>
      </c>
      <c r="N265" s="121">
        <v>0</v>
      </c>
      <c r="P265" s="99"/>
    </row>
    <row r="266" spans="1:16" x14ac:dyDescent="0.2">
      <c r="A266" s="122" t="s">
        <v>2616</v>
      </c>
      <c r="B266" s="121">
        <v>0</v>
      </c>
      <c r="C266" s="121">
        <v>5</v>
      </c>
      <c r="D266" s="121">
        <v>0</v>
      </c>
      <c r="E266" s="121">
        <v>0</v>
      </c>
      <c r="F266" s="121">
        <v>0</v>
      </c>
      <c r="G266" s="121">
        <v>0</v>
      </c>
      <c r="H266" s="121">
        <v>0</v>
      </c>
      <c r="I266" s="121">
        <v>0</v>
      </c>
      <c r="J266" s="121">
        <v>0</v>
      </c>
      <c r="K266" s="121">
        <v>0</v>
      </c>
      <c r="L266" s="121">
        <v>0</v>
      </c>
      <c r="M266" s="121">
        <v>0</v>
      </c>
      <c r="N266" s="121">
        <v>0</v>
      </c>
      <c r="P266" s="99"/>
    </row>
    <row r="267" spans="1:16" x14ac:dyDescent="0.2">
      <c r="A267" s="122" t="s">
        <v>2617</v>
      </c>
      <c r="B267" s="121">
        <v>0</v>
      </c>
      <c r="C267" s="121">
        <v>0</v>
      </c>
      <c r="D267" s="121">
        <v>0</v>
      </c>
      <c r="E267" s="121">
        <v>0</v>
      </c>
      <c r="F267" s="121">
        <v>0</v>
      </c>
      <c r="G267" s="121">
        <v>0</v>
      </c>
      <c r="H267" s="121">
        <v>0</v>
      </c>
      <c r="I267" s="121">
        <v>0</v>
      </c>
      <c r="J267" s="121">
        <v>0</v>
      </c>
      <c r="K267" s="121">
        <v>0</v>
      </c>
      <c r="L267" s="121">
        <v>0</v>
      </c>
      <c r="M267" s="121">
        <v>0</v>
      </c>
      <c r="N267" s="121">
        <v>0</v>
      </c>
      <c r="P267" s="99"/>
    </row>
    <row r="268" spans="1:16" x14ac:dyDescent="0.2">
      <c r="A268" s="122" t="s">
        <v>2618</v>
      </c>
      <c r="B268" s="121">
        <v>6392413.5599999903</v>
      </c>
      <c r="C268" s="121">
        <v>6392413.5599999903</v>
      </c>
      <c r="D268" s="121">
        <v>6392413.5599999903</v>
      </c>
      <c r="E268" s="121">
        <v>0</v>
      </c>
      <c r="F268" s="121">
        <v>0</v>
      </c>
      <c r="G268" s="121">
        <v>0</v>
      </c>
      <c r="H268" s="121">
        <v>0</v>
      </c>
      <c r="I268" s="121">
        <v>0</v>
      </c>
      <c r="J268" s="121">
        <v>0</v>
      </c>
      <c r="K268" s="121">
        <v>0</v>
      </c>
      <c r="L268" s="121">
        <v>0</v>
      </c>
      <c r="M268" s="121">
        <v>0</v>
      </c>
      <c r="N268" s="121">
        <v>3674533.9999999902</v>
      </c>
      <c r="P268" s="99"/>
    </row>
    <row r="269" spans="1:16" x14ac:dyDescent="0.2">
      <c r="A269" s="122" t="s">
        <v>2619</v>
      </c>
      <c r="B269" s="121">
        <v>-4015.4</v>
      </c>
      <c r="C269" s="121">
        <v>-4015.4</v>
      </c>
      <c r="D269" s="121">
        <v>-4015.4</v>
      </c>
      <c r="E269" s="121">
        <v>-4015.4</v>
      </c>
      <c r="F269" s="121">
        <v>-4015.4</v>
      </c>
      <c r="G269" s="121">
        <v>-4015.4</v>
      </c>
      <c r="H269" s="121">
        <v>-4015.4</v>
      </c>
      <c r="I269" s="121">
        <v>-4015.4</v>
      </c>
      <c r="J269" s="121">
        <v>-4015.4</v>
      </c>
      <c r="K269" s="121">
        <v>874168.67</v>
      </c>
      <c r="L269" s="121">
        <v>2021329.55</v>
      </c>
      <c r="M269" s="121">
        <v>2108898.71</v>
      </c>
      <c r="N269" s="121">
        <v>2110882.1800000002</v>
      </c>
      <c r="P269" s="99"/>
    </row>
    <row r="270" spans="1:16" x14ac:dyDescent="0.2">
      <c r="A270" s="122" t="s">
        <v>2620</v>
      </c>
      <c r="B270" s="121">
        <v>0</v>
      </c>
      <c r="C270" s="121">
        <v>0</v>
      </c>
      <c r="D270" s="121">
        <v>0</v>
      </c>
      <c r="E270" s="121">
        <v>0</v>
      </c>
      <c r="F270" s="121">
        <v>0</v>
      </c>
      <c r="G270" s="121">
        <v>0</v>
      </c>
      <c r="H270" s="121">
        <v>0</v>
      </c>
      <c r="I270" s="121">
        <v>0</v>
      </c>
      <c r="J270" s="121">
        <v>0</v>
      </c>
      <c r="K270" s="121">
        <v>0</v>
      </c>
      <c r="L270" s="121">
        <v>0</v>
      </c>
      <c r="M270" s="121">
        <v>0</v>
      </c>
      <c r="N270" s="121">
        <v>0</v>
      </c>
      <c r="P270" s="99"/>
    </row>
    <row r="271" spans="1:16" x14ac:dyDescent="0.2">
      <c r="A271" s="122" t="s">
        <v>2621</v>
      </c>
      <c r="B271" s="121">
        <v>15208291.529999999</v>
      </c>
      <c r="C271" s="121">
        <v>15829842.109999999</v>
      </c>
      <c r="D271" s="121">
        <v>15085985.92</v>
      </c>
      <c r="E271" s="121">
        <v>18317633.120000001</v>
      </c>
      <c r="F271" s="121">
        <v>11209144.75</v>
      </c>
      <c r="G271" s="121">
        <v>16245027.9599999</v>
      </c>
      <c r="H271" s="121">
        <v>12230657.249999899</v>
      </c>
      <c r="I271" s="121">
        <v>11989687.7099999</v>
      </c>
      <c r="J271" s="121">
        <v>12593412.23</v>
      </c>
      <c r="K271" s="121">
        <v>12530972.439999999</v>
      </c>
      <c r="L271" s="121">
        <v>11640994.4699999</v>
      </c>
      <c r="M271" s="121">
        <v>14682950.0499999</v>
      </c>
      <c r="N271" s="121">
        <v>11839429.7099999</v>
      </c>
      <c r="P271" s="99"/>
    </row>
    <row r="272" spans="1:16" x14ac:dyDescent="0.2">
      <c r="A272" s="122" t="s">
        <v>2622</v>
      </c>
      <c r="B272" s="121">
        <v>8559.89</v>
      </c>
      <c r="C272" s="121">
        <v>8857.76</v>
      </c>
      <c r="D272" s="121">
        <v>9153.99</v>
      </c>
      <c r="E272" s="121">
        <v>9450.2199999999993</v>
      </c>
      <c r="F272" s="121">
        <v>9746.4500000000007</v>
      </c>
      <c r="G272" s="121">
        <v>10042.68</v>
      </c>
      <c r="H272" s="121">
        <v>10374.43</v>
      </c>
      <c r="I272" s="121">
        <v>10561.04</v>
      </c>
      <c r="J272" s="121">
        <v>10802.17</v>
      </c>
      <c r="K272" s="121">
        <v>11005.3</v>
      </c>
      <c r="L272" s="121">
        <v>11287.85</v>
      </c>
      <c r="M272" s="121">
        <v>11480.36</v>
      </c>
      <c r="N272" s="121">
        <v>11790.17</v>
      </c>
      <c r="P272" s="99"/>
    </row>
    <row r="273" spans="1:16" x14ac:dyDescent="0.2">
      <c r="A273" s="122" t="s">
        <v>2623</v>
      </c>
      <c r="B273" s="121">
        <v>0</v>
      </c>
      <c r="C273" s="121">
        <v>0</v>
      </c>
      <c r="D273" s="121">
        <v>0</v>
      </c>
      <c r="E273" s="121">
        <v>0</v>
      </c>
      <c r="F273" s="121">
        <v>0</v>
      </c>
      <c r="G273" s="121">
        <v>0</v>
      </c>
      <c r="H273" s="121">
        <v>0</v>
      </c>
      <c r="I273" s="121">
        <v>0</v>
      </c>
      <c r="J273" s="121">
        <v>0</v>
      </c>
      <c r="K273" s="121">
        <v>0</v>
      </c>
      <c r="L273" s="121">
        <v>0</v>
      </c>
      <c r="M273" s="121">
        <v>0</v>
      </c>
      <c r="N273" s="121">
        <v>0</v>
      </c>
      <c r="P273" s="99"/>
    </row>
    <row r="274" spans="1:16" x14ac:dyDescent="0.2">
      <c r="A274" s="122" t="s">
        <v>2624</v>
      </c>
      <c r="B274" s="121">
        <v>0</v>
      </c>
      <c r="C274" s="121">
        <v>0</v>
      </c>
      <c r="D274" s="121">
        <v>0</v>
      </c>
      <c r="E274" s="121">
        <v>0</v>
      </c>
      <c r="F274" s="121">
        <v>0</v>
      </c>
      <c r="G274" s="121">
        <v>0</v>
      </c>
      <c r="H274" s="121">
        <v>0</v>
      </c>
      <c r="I274" s="121">
        <v>0</v>
      </c>
      <c r="J274" s="121">
        <v>0</v>
      </c>
      <c r="K274" s="121">
        <v>0</v>
      </c>
      <c r="L274" s="121">
        <v>0</v>
      </c>
      <c r="M274" s="121">
        <v>0</v>
      </c>
      <c r="N274" s="121">
        <v>0</v>
      </c>
      <c r="P274" s="99"/>
    </row>
    <row r="275" spans="1:16" x14ac:dyDescent="0.2">
      <c r="A275" s="122" t="s">
        <v>2625</v>
      </c>
      <c r="B275" s="121">
        <v>19800</v>
      </c>
      <c r="C275" s="121">
        <v>19800</v>
      </c>
      <c r="D275" s="121">
        <v>19800</v>
      </c>
      <c r="E275" s="121">
        <v>19800</v>
      </c>
      <c r="F275" s="121">
        <v>19800</v>
      </c>
      <c r="G275" s="121">
        <v>19800</v>
      </c>
      <c r="H275" s="121">
        <v>19800</v>
      </c>
      <c r="I275" s="121">
        <v>19800</v>
      </c>
      <c r="J275" s="121">
        <v>19800</v>
      </c>
      <c r="K275" s="121">
        <v>19800</v>
      </c>
      <c r="L275" s="121">
        <v>19800</v>
      </c>
      <c r="M275" s="121">
        <v>19800</v>
      </c>
      <c r="N275" s="121">
        <v>19800</v>
      </c>
      <c r="P275" s="99"/>
    </row>
    <row r="276" spans="1:16" x14ac:dyDescent="0.2">
      <c r="A276" s="122" t="s">
        <v>2626</v>
      </c>
      <c r="B276" s="121">
        <v>0</v>
      </c>
      <c r="C276" s="121">
        <v>0</v>
      </c>
      <c r="D276" s="121">
        <v>0</v>
      </c>
      <c r="E276" s="121">
        <v>0</v>
      </c>
      <c r="F276" s="121">
        <v>0</v>
      </c>
      <c r="G276" s="121">
        <v>0</v>
      </c>
      <c r="H276" s="121">
        <v>0</v>
      </c>
      <c r="I276" s="121">
        <v>0</v>
      </c>
      <c r="J276" s="121">
        <v>0</v>
      </c>
      <c r="K276" s="121">
        <v>0</v>
      </c>
      <c r="L276" s="121">
        <v>0</v>
      </c>
      <c r="M276" s="121">
        <v>0</v>
      </c>
      <c r="N276" s="121">
        <v>0</v>
      </c>
      <c r="P276" s="99"/>
    </row>
    <row r="277" spans="1:16" x14ac:dyDescent="0.2">
      <c r="A277" s="122" t="s">
        <v>2627</v>
      </c>
      <c r="B277" s="121">
        <v>0</v>
      </c>
      <c r="C277" s="121">
        <v>0</v>
      </c>
      <c r="D277" s="121">
        <v>0</v>
      </c>
      <c r="E277" s="121">
        <v>0</v>
      </c>
      <c r="F277" s="121">
        <v>0</v>
      </c>
      <c r="G277" s="121">
        <v>0</v>
      </c>
      <c r="H277" s="121">
        <v>0</v>
      </c>
      <c r="I277" s="121">
        <v>0</v>
      </c>
      <c r="J277" s="121">
        <v>0</v>
      </c>
      <c r="K277" s="121">
        <v>0</v>
      </c>
      <c r="L277" s="121">
        <v>0</v>
      </c>
      <c r="M277" s="121">
        <v>0</v>
      </c>
      <c r="N277" s="121">
        <v>0</v>
      </c>
      <c r="P277" s="99"/>
    </row>
    <row r="278" spans="1:16" x14ac:dyDescent="0.2">
      <c r="A278" s="122" t="s">
        <v>2628</v>
      </c>
      <c r="B278" s="121">
        <v>7794145.54</v>
      </c>
      <c r="C278" s="121">
        <v>7612808.8399999999</v>
      </c>
      <c r="D278" s="121">
        <v>7466406.9100000001</v>
      </c>
      <c r="E278" s="121">
        <v>704892.03</v>
      </c>
      <c r="F278" s="121">
        <v>498920.83999999898</v>
      </c>
      <c r="G278" s="121">
        <v>197943.36</v>
      </c>
      <c r="H278" s="121">
        <v>-62893.1</v>
      </c>
      <c r="I278" s="121">
        <v>308862.2</v>
      </c>
      <c r="J278" s="121">
        <v>812771.44</v>
      </c>
      <c r="K278" s="121">
        <v>1234080.6999999899</v>
      </c>
      <c r="L278" s="121">
        <v>1129658.69</v>
      </c>
      <c r="M278" s="121">
        <v>526801.98</v>
      </c>
      <c r="N278" s="121">
        <v>304493.81</v>
      </c>
      <c r="P278" s="99"/>
    </row>
    <row r="279" spans="1:16" x14ac:dyDescent="0.2">
      <c r="A279" s="122" t="s">
        <v>2629</v>
      </c>
      <c r="B279" s="121">
        <v>0</v>
      </c>
      <c r="C279" s="121">
        <v>0</v>
      </c>
      <c r="D279" s="121">
        <v>0</v>
      </c>
      <c r="E279" s="121">
        <v>0</v>
      </c>
      <c r="F279" s="121">
        <v>0</v>
      </c>
      <c r="G279" s="121">
        <v>0</v>
      </c>
      <c r="H279" s="121">
        <v>0</v>
      </c>
      <c r="I279" s="121">
        <v>0</v>
      </c>
      <c r="J279" s="121">
        <v>0</v>
      </c>
      <c r="K279" s="121">
        <v>0</v>
      </c>
      <c r="L279" s="121">
        <v>0</v>
      </c>
      <c r="M279" s="121">
        <v>0</v>
      </c>
      <c r="N279" s="121">
        <v>0</v>
      </c>
      <c r="P279" s="99"/>
    </row>
    <row r="280" spans="1:16" x14ac:dyDescent="0.2">
      <c r="A280" s="122" t="s">
        <v>2630</v>
      </c>
      <c r="B280" s="121">
        <v>1.8451906669270099E-10</v>
      </c>
      <c r="C280" s="121">
        <v>1.8451906669270099E-10</v>
      </c>
      <c r="D280" s="121">
        <v>1.8451906669270099E-10</v>
      </c>
      <c r="E280" s="121">
        <v>1.8451906669270099E-10</v>
      </c>
      <c r="F280" s="121">
        <v>1.8451906669270099E-10</v>
      </c>
      <c r="G280" s="121">
        <v>1.8451906669270099E-10</v>
      </c>
      <c r="H280" s="121">
        <v>1.8451906669270099E-10</v>
      </c>
      <c r="I280" s="121">
        <v>1.8451906669270099E-10</v>
      </c>
      <c r="J280" s="121">
        <v>1.8451906669270099E-10</v>
      </c>
      <c r="K280" s="121">
        <v>1.8451906669270099E-10</v>
      </c>
      <c r="L280" s="121">
        <v>1.8451906669270099E-10</v>
      </c>
      <c r="M280" s="121">
        <v>1.8451906669270099E-10</v>
      </c>
      <c r="N280" s="121">
        <v>1.8451906669270099E-10</v>
      </c>
      <c r="P280" s="99"/>
    </row>
    <row r="281" spans="1:16" x14ac:dyDescent="0.2">
      <c r="A281" s="122" t="s">
        <v>2631</v>
      </c>
      <c r="B281" s="121">
        <v>0</v>
      </c>
      <c r="C281" s="121">
        <v>0</v>
      </c>
      <c r="D281" s="121">
        <v>0</v>
      </c>
      <c r="E281" s="121">
        <v>0</v>
      </c>
      <c r="F281" s="121">
        <v>0</v>
      </c>
      <c r="G281" s="121">
        <v>0</v>
      </c>
      <c r="H281" s="121">
        <v>0</v>
      </c>
      <c r="I281" s="121">
        <v>0</v>
      </c>
      <c r="J281" s="121">
        <v>0</v>
      </c>
      <c r="K281" s="121">
        <v>0</v>
      </c>
      <c r="L281" s="121">
        <v>0</v>
      </c>
      <c r="M281" s="121">
        <v>0</v>
      </c>
      <c r="N281" s="121">
        <v>0</v>
      </c>
      <c r="P281" s="99"/>
    </row>
    <row r="282" spans="1:16" x14ac:dyDescent="0.2">
      <c r="A282" s="122" t="s">
        <v>2632</v>
      </c>
      <c r="B282" s="121">
        <v>0</v>
      </c>
      <c r="C282" s="121">
        <v>0</v>
      </c>
      <c r="D282" s="121">
        <v>0</v>
      </c>
      <c r="E282" s="121">
        <v>0</v>
      </c>
      <c r="F282" s="121">
        <v>0</v>
      </c>
      <c r="G282" s="121">
        <v>0</v>
      </c>
      <c r="H282" s="121">
        <v>0</v>
      </c>
      <c r="I282" s="121">
        <v>0</v>
      </c>
      <c r="J282" s="121">
        <v>0</v>
      </c>
      <c r="K282" s="121">
        <v>0</v>
      </c>
      <c r="L282" s="121">
        <v>0</v>
      </c>
      <c r="M282" s="121">
        <v>0</v>
      </c>
      <c r="N282" s="121">
        <v>0</v>
      </c>
      <c r="P282" s="99"/>
    </row>
    <row r="283" spans="1:16" x14ac:dyDescent="0.2">
      <c r="A283" s="122" t="s">
        <v>2633</v>
      </c>
      <c r="B283" s="121">
        <v>0</v>
      </c>
      <c r="C283" s="121">
        <v>0</v>
      </c>
      <c r="D283" s="121">
        <v>0</v>
      </c>
      <c r="E283" s="121">
        <v>0</v>
      </c>
      <c r="F283" s="121">
        <v>0</v>
      </c>
      <c r="G283" s="121">
        <v>0</v>
      </c>
      <c r="H283" s="121">
        <v>0</v>
      </c>
      <c r="I283" s="121">
        <v>0</v>
      </c>
      <c r="J283" s="121">
        <v>0</v>
      </c>
      <c r="K283" s="121">
        <v>0</v>
      </c>
      <c r="L283" s="121">
        <v>0</v>
      </c>
      <c r="M283" s="121">
        <v>0</v>
      </c>
      <c r="N283" s="121">
        <v>0</v>
      </c>
      <c r="P283" s="99"/>
    </row>
    <row r="284" spans="1:16" x14ac:dyDescent="0.2">
      <c r="A284" s="122" t="s">
        <v>2634</v>
      </c>
      <c r="B284" s="121">
        <v>0</v>
      </c>
      <c r="C284" s="121">
        <v>0</v>
      </c>
      <c r="D284" s="121">
        <v>0</v>
      </c>
      <c r="E284" s="121">
        <v>0</v>
      </c>
      <c r="F284" s="121">
        <v>0</v>
      </c>
      <c r="G284" s="121">
        <v>0</v>
      </c>
      <c r="H284" s="121">
        <v>0</v>
      </c>
      <c r="I284" s="121">
        <v>0</v>
      </c>
      <c r="J284" s="121">
        <v>0</v>
      </c>
      <c r="K284" s="121">
        <v>0</v>
      </c>
      <c r="L284" s="121">
        <v>0</v>
      </c>
      <c r="M284" s="121">
        <v>0</v>
      </c>
      <c r="N284" s="121">
        <v>0</v>
      </c>
      <c r="P284" s="99"/>
    </row>
    <row r="285" spans="1:16" x14ac:dyDescent="0.2">
      <c r="A285" s="122" t="s">
        <v>2635</v>
      </c>
      <c r="B285" s="121">
        <v>0</v>
      </c>
      <c r="C285" s="121">
        <v>0</v>
      </c>
      <c r="D285" s="121">
        <v>0</v>
      </c>
      <c r="E285" s="121">
        <v>0</v>
      </c>
      <c r="F285" s="121">
        <v>0</v>
      </c>
      <c r="G285" s="121">
        <v>0</v>
      </c>
      <c r="H285" s="121">
        <v>0</v>
      </c>
      <c r="I285" s="121">
        <v>0</v>
      </c>
      <c r="J285" s="121">
        <v>0</v>
      </c>
      <c r="K285" s="121">
        <v>0</v>
      </c>
      <c r="L285" s="121">
        <v>0</v>
      </c>
      <c r="M285" s="121">
        <v>0</v>
      </c>
      <c r="N285" s="121">
        <v>0</v>
      </c>
      <c r="P285" s="99"/>
    </row>
    <row r="286" spans="1:16" x14ac:dyDescent="0.2">
      <c r="A286" s="122" t="s">
        <v>2636</v>
      </c>
      <c r="B286" s="121">
        <v>0</v>
      </c>
      <c r="C286" s="121">
        <v>0</v>
      </c>
      <c r="D286" s="121">
        <v>0</v>
      </c>
      <c r="E286" s="121">
        <v>0</v>
      </c>
      <c r="F286" s="121">
        <v>0</v>
      </c>
      <c r="G286" s="121">
        <v>0</v>
      </c>
      <c r="H286" s="121">
        <v>0</v>
      </c>
      <c r="I286" s="121">
        <v>0</v>
      </c>
      <c r="J286" s="121">
        <v>0</v>
      </c>
      <c r="K286" s="121">
        <v>0</v>
      </c>
      <c r="L286" s="121">
        <v>0</v>
      </c>
      <c r="M286" s="121">
        <v>0</v>
      </c>
      <c r="N286" s="121">
        <v>0</v>
      </c>
      <c r="P286" s="99"/>
    </row>
    <row r="287" spans="1:16" x14ac:dyDescent="0.2">
      <c r="A287" s="122" t="s">
        <v>2637</v>
      </c>
      <c r="B287" s="121">
        <v>745674</v>
      </c>
      <c r="C287" s="121">
        <v>745674</v>
      </c>
      <c r="D287" s="121">
        <v>745674</v>
      </c>
      <c r="E287" s="121">
        <v>745674</v>
      </c>
      <c r="F287" s="121">
        <v>745674</v>
      </c>
      <c r="G287" s="121">
        <v>745674</v>
      </c>
      <c r="H287" s="121">
        <v>745674</v>
      </c>
      <c r="I287" s="121">
        <v>745674</v>
      </c>
      <c r="J287" s="121">
        <v>745674</v>
      </c>
      <c r="K287" s="121">
        <v>745674</v>
      </c>
      <c r="L287" s="121">
        <v>745674</v>
      </c>
      <c r="M287" s="121">
        <v>745674</v>
      </c>
      <c r="N287" s="121">
        <v>745674</v>
      </c>
      <c r="P287" s="99"/>
    </row>
    <row r="288" spans="1:16" x14ac:dyDescent="0.2">
      <c r="A288" s="122" t="s">
        <v>2638</v>
      </c>
      <c r="B288" s="121">
        <v>0</v>
      </c>
      <c r="C288" s="121">
        <v>0</v>
      </c>
      <c r="D288" s="121">
        <v>0</v>
      </c>
      <c r="E288" s="121">
        <v>0</v>
      </c>
      <c r="F288" s="121">
        <v>0</v>
      </c>
      <c r="G288" s="121">
        <v>0</v>
      </c>
      <c r="H288" s="121">
        <v>0</v>
      </c>
      <c r="I288" s="121">
        <v>0</v>
      </c>
      <c r="J288" s="121">
        <v>0</v>
      </c>
      <c r="K288" s="121">
        <v>0</v>
      </c>
      <c r="L288" s="121">
        <v>0</v>
      </c>
      <c r="M288" s="121">
        <v>0</v>
      </c>
      <c r="N288" s="121">
        <v>0</v>
      </c>
      <c r="P288" s="99"/>
    </row>
    <row r="289" spans="1:16" x14ac:dyDescent="0.2">
      <c r="A289" s="123" t="s">
        <v>2639</v>
      </c>
      <c r="B289" s="124">
        <v>32612389.82</v>
      </c>
      <c r="C289" s="124">
        <v>35190686.389999896</v>
      </c>
      <c r="D289" s="124">
        <v>31434999.259999901</v>
      </c>
      <c r="E289" s="124">
        <v>21644950.629999999</v>
      </c>
      <c r="F289" s="124">
        <v>13722522.470000001</v>
      </c>
      <c r="G289" s="124">
        <v>18864172.029999901</v>
      </c>
      <c r="H289" s="124">
        <v>15534652.169999899</v>
      </c>
      <c r="I289" s="124">
        <v>17033778.1599999</v>
      </c>
      <c r="J289" s="124">
        <v>17653661.949999999</v>
      </c>
      <c r="K289" s="124">
        <v>19833313.279999901</v>
      </c>
      <c r="L289" s="124">
        <v>18398702.27</v>
      </c>
      <c r="M289" s="124">
        <v>21284768.059999999</v>
      </c>
      <c r="N289" s="124">
        <v>21569613.9599999</v>
      </c>
      <c r="O289" s="98">
        <f t="shared" ref="O289" si="22">AVERAGE(B289:N289)</f>
        <v>21906016.188461486</v>
      </c>
      <c r="P289" s="99" t="str">
        <f>MID($A289,10,3)</f>
        <v>143</v>
      </c>
    </row>
    <row r="290" spans="1:16" x14ac:dyDescent="0.2">
      <c r="A290" s="122" t="s">
        <v>2640</v>
      </c>
      <c r="P290" s="99"/>
    </row>
    <row r="291" spans="1:16" x14ac:dyDescent="0.2">
      <c r="A291" s="120" t="s">
        <v>2641</v>
      </c>
      <c r="P291" s="99"/>
    </row>
    <row r="292" spans="1:16" x14ac:dyDescent="0.2">
      <c r="A292" s="122" t="s">
        <v>2642</v>
      </c>
      <c r="B292" s="121">
        <v>0</v>
      </c>
      <c r="C292" s="121">
        <v>0</v>
      </c>
      <c r="D292" s="121">
        <v>0</v>
      </c>
      <c r="E292" s="121">
        <v>0</v>
      </c>
      <c r="F292" s="121">
        <v>0</v>
      </c>
      <c r="G292" s="121">
        <v>0</v>
      </c>
      <c r="H292" s="121">
        <v>0</v>
      </c>
      <c r="I292" s="121">
        <v>0</v>
      </c>
      <c r="J292" s="121">
        <v>0</v>
      </c>
      <c r="K292" s="121">
        <v>0</v>
      </c>
      <c r="L292" s="121">
        <v>0</v>
      </c>
      <c r="M292" s="121">
        <v>0</v>
      </c>
      <c r="N292" s="121">
        <v>0</v>
      </c>
      <c r="P292" s="99"/>
    </row>
    <row r="293" spans="1:16" x14ac:dyDescent="0.2">
      <c r="A293" s="122" t="s">
        <v>2643</v>
      </c>
      <c r="B293" s="121">
        <v>-3864000</v>
      </c>
      <c r="C293" s="121">
        <v>-3864000</v>
      </c>
      <c r="D293" s="121">
        <v>-3864000</v>
      </c>
      <c r="E293" s="121">
        <v>-3864000</v>
      </c>
      <c r="F293" s="121">
        <v>-3864000</v>
      </c>
      <c r="G293" s="121">
        <v>-6364000</v>
      </c>
      <c r="H293" s="121">
        <v>-8370617</v>
      </c>
      <c r="I293" s="121">
        <v>-9385911</v>
      </c>
      <c r="J293" s="121">
        <v>-9602409</v>
      </c>
      <c r="K293" s="121">
        <v>-9602409</v>
      </c>
      <c r="L293" s="121">
        <v>-9602409</v>
      </c>
      <c r="M293" s="121">
        <v>-9602409</v>
      </c>
      <c r="N293" s="121">
        <v>-8802409</v>
      </c>
      <c r="P293" s="99"/>
    </row>
    <row r="294" spans="1:16" x14ac:dyDescent="0.2">
      <c r="A294" s="122" t="s">
        <v>2644</v>
      </c>
      <c r="B294" s="121">
        <v>0</v>
      </c>
      <c r="C294" s="121">
        <v>-736991</v>
      </c>
      <c r="D294" s="121">
        <v>-736991</v>
      </c>
      <c r="E294" s="121">
        <v>-736991</v>
      </c>
      <c r="F294" s="121">
        <v>-736991</v>
      </c>
      <c r="G294" s="121">
        <v>-736991</v>
      </c>
      <c r="H294" s="121">
        <v>-736991</v>
      </c>
      <c r="I294" s="121">
        <v>-736991</v>
      </c>
      <c r="J294" s="121">
        <v>-736991</v>
      </c>
      <c r="K294" s="121">
        <v>-736991</v>
      </c>
      <c r="L294" s="121">
        <v>-736991</v>
      </c>
      <c r="M294" s="121">
        <v>-736991</v>
      </c>
      <c r="N294" s="121">
        <v>-736991</v>
      </c>
      <c r="P294" s="99"/>
    </row>
    <row r="295" spans="1:16" x14ac:dyDescent="0.2">
      <c r="A295" s="122" t="s">
        <v>2645</v>
      </c>
      <c r="B295" s="121">
        <v>0</v>
      </c>
      <c r="C295" s="121">
        <v>0</v>
      </c>
      <c r="D295" s="121">
        <v>0</v>
      </c>
      <c r="E295" s="121">
        <v>0</v>
      </c>
      <c r="F295" s="121">
        <v>0</v>
      </c>
      <c r="G295" s="121">
        <v>0</v>
      </c>
      <c r="H295" s="121">
        <v>0</v>
      </c>
      <c r="I295" s="121">
        <v>0</v>
      </c>
      <c r="J295" s="121">
        <v>0</v>
      </c>
      <c r="K295" s="121">
        <v>0</v>
      </c>
      <c r="L295" s="121">
        <v>0</v>
      </c>
      <c r="M295" s="121">
        <v>0</v>
      </c>
      <c r="N295" s="121">
        <v>0</v>
      </c>
      <c r="P295" s="99"/>
    </row>
    <row r="296" spans="1:16" x14ac:dyDescent="0.2">
      <c r="A296" s="122" t="s">
        <v>2646</v>
      </c>
      <c r="B296" s="121">
        <v>0</v>
      </c>
      <c r="C296" s="121">
        <v>0</v>
      </c>
      <c r="D296" s="121">
        <v>0</v>
      </c>
      <c r="E296" s="121">
        <v>0</v>
      </c>
      <c r="F296" s="121">
        <v>0</v>
      </c>
      <c r="G296" s="121">
        <v>0</v>
      </c>
      <c r="H296" s="121">
        <v>0</v>
      </c>
      <c r="I296" s="121">
        <v>0</v>
      </c>
      <c r="J296" s="121">
        <v>0</v>
      </c>
      <c r="K296" s="121">
        <v>0</v>
      </c>
      <c r="L296" s="121">
        <v>0</v>
      </c>
      <c r="M296" s="121">
        <v>0</v>
      </c>
      <c r="N296" s="121">
        <v>0</v>
      </c>
      <c r="P296" s="99"/>
    </row>
    <row r="297" spans="1:16" x14ac:dyDescent="0.2">
      <c r="A297" s="122" t="s">
        <v>2647</v>
      </c>
      <c r="B297" s="121">
        <v>-169465.829999999</v>
      </c>
      <c r="C297" s="121">
        <v>-169609.299999999</v>
      </c>
      <c r="D297" s="121">
        <v>-168699.94999999899</v>
      </c>
      <c r="E297" s="121">
        <v>-170514.78999999899</v>
      </c>
      <c r="F297" s="121">
        <v>-172598.18999999901</v>
      </c>
      <c r="G297" s="121">
        <v>-174327.78999999899</v>
      </c>
      <c r="H297" s="121">
        <v>-175556.93999999901</v>
      </c>
      <c r="I297" s="121">
        <v>-175511.28999999899</v>
      </c>
      <c r="J297" s="121">
        <v>-173596.59999999899</v>
      </c>
      <c r="K297" s="121">
        <v>-174859.34999999899</v>
      </c>
      <c r="L297" s="121">
        <v>-176312.40999999901</v>
      </c>
      <c r="M297" s="121">
        <v>-177847.52999999901</v>
      </c>
      <c r="N297" s="121">
        <v>-177424.489999999</v>
      </c>
      <c r="P297" s="99"/>
    </row>
    <row r="298" spans="1:16" x14ac:dyDescent="0.2">
      <c r="A298" s="122" t="s">
        <v>2648</v>
      </c>
      <c r="B298" s="121">
        <v>-3268696.04</v>
      </c>
      <c r="C298" s="121">
        <v>-3267906.04</v>
      </c>
      <c r="D298" s="121">
        <v>-3267481.04</v>
      </c>
      <c r="E298" s="121">
        <v>-6207458.54</v>
      </c>
      <c r="F298" s="121">
        <v>-3291032.98</v>
      </c>
      <c r="G298" s="121">
        <v>-3288666.38</v>
      </c>
      <c r="H298" s="121">
        <v>-5025913.6399999997</v>
      </c>
      <c r="I298" s="121">
        <v>-4918965.84</v>
      </c>
      <c r="J298" s="121">
        <v>-4917438.1500000004</v>
      </c>
      <c r="K298" s="121">
        <v>-4917317.97</v>
      </c>
      <c r="L298" s="121">
        <v>-4916617.32</v>
      </c>
      <c r="M298" s="121">
        <v>-4913944.95</v>
      </c>
      <c r="N298" s="121">
        <v>-4569112.6899999902</v>
      </c>
      <c r="P298" s="99"/>
    </row>
    <row r="299" spans="1:16" x14ac:dyDescent="0.2">
      <c r="A299" s="123" t="s">
        <v>2649</v>
      </c>
      <c r="B299" s="124">
        <v>-7302161.8700000001</v>
      </c>
      <c r="C299" s="124">
        <v>-8038506.3399999999</v>
      </c>
      <c r="D299" s="124">
        <v>-8037171.9900000002</v>
      </c>
      <c r="E299" s="124">
        <v>-10978964.329999899</v>
      </c>
      <c r="F299" s="124">
        <v>-8064622.1699999999</v>
      </c>
      <c r="G299" s="124">
        <v>-10563985.17</v>
      </c>
      <c r="H299" s="124">
        <v>-14309078.58</v>
      </c>
      <c r="I299" s="124">
        <v>-15217379.130000001</v>
      </c>
      <c r="J299" s="124">
        <v>-15430434.749999899</v>
      </c>
      <c r="K299" s="124">
        <v>-15431577.32</v>
      </c>
      <c r="L299" s="124">
        <v>-15432329.73</v>
      </c>
      <c r="M299" s="124">
        <v>-15431192.48</v>
      </c>
      <c r="N299" s="124">
        <v>-14285937.18</v>
      </c>
      <c r="O299" s="98">
        <f t="shared" ref="O299" si="23">AVERAGE(B299:N299)</f>
        <v>-12194103.156923063</v>
      </c>
      <c r="P299" s="99" t="str">
        <f>MID($A299,10,3)</f>
        <v>144</v>
      </c>
    </row>
    <row r="300" spans="1:16" x14ac:dyDescent="0.2">
      <c r="A300" s="122" t="s">
        <v>2650</v>
      </c>
      <c r="P300" s="99"/>
    </row>
    <row r="301" spans="1:16" x14ac:dyDescent="0.2">
      <c r="A301" s="120" t="s">
        <v>2651</v>
      </c>
      <c r="P301" s="99"/>
    </row>
    <row r="302" spans="1:16" x14ac:dyDescent="0.2">
      <c r="A302" s="122" t="s">
        <v>2652</v>
      </c>
      <c r="B302" s="121">
        <v>172715000</v>
      </c>
      <c r="C302" s="121">
        <v>0</v>
      </c>
      <c r="D302" s="121">
        <v>0</v>
      </c>
      <c r="E302" s="121">
        <v>0</v>
      </c>
      <c r="F302" s="121">
        <v>0</v>
      </c>
      <c r="G302" s="121">
        <v>0</v>
      </c>
      <c r="H302" s="121">
        <v>0</v>
      </c>
      <c r="I302" s="121">
        <v>0</v>
      </c>
      <c r="J302" s="121">
        <v>0</v>
      </c>
      <c r="K302" s="121">
        <v>0</v>
      </c>
      <c r="L302" s="121">
        <v>42954000</v>
      </c>
      <c r="M302" s="121">
        <v>118005000</v>
      </c>
      <c r="N302" s="121">
        <v>0</v>
      </c>
      <c r="P302" s="99"/>
    </row>
    <row r="303" spans="1:16" x14ac:dyDescent="0.2">
      <c r="A303" s="123" t="s">
        <v>2653</v>
      </c>
      <c r="B303" s="124">
        <v>172715000</v>
      </c>
      <c r="C303" s="124">
        <v>0</v>
      </c>
      <c r="D303" s="124">
        <v>0</v>
      </c>
      <c r="E303" s="124">
        <v>0</v>
      </c>
      <c r="F303" s="124">
        <v>0</v>
      </c>
      <c r="G303" s="124">
        <v>0</v>
      </c>
      <c r="H303" s="124">
        <v>0</v>
      </c>
      <c r="I303" s="124">
        <v>0</v>
      </c>
      <c r="J303" s="124">
        <v>0</v>
      </c>
      <c r="K303" s="124">
        <v>0</v>
      </c>
      <c r="L303" s="124">
        <v>42954000</v>
      </c>
      <c r="M303" s="124">
        <v>118005000</v>
      </c>
      <c r="N303" s="124">
        <v>0</v>
      </c>
      <c r="O303" s="98">
        <f t="shared" ref="O303" si="24">AVERAGE(B303:N303)</f>
        <v>25667230.769230768</v>
      </c>
      <c r="P303" s="99" t="str">
        <f>MID($A303,10,3)</f>
        <v>145</v>
      </c>
    </row>
    <row r="304" spans="1:16" x14ac:dyDescent="0.2">
      <c r="A304" s="122" t="s">
        <v>2654</v>
      </c>
      <c r="P304" s="99"/>
    </row>
    <row r="305" spans="1:16" x14ac:dyDescent="0.2">
      <c r="A305" s="120" t="s">
        <v>2655</v>
      </c>
      <c r="P305" s="99"/>
    </row>
    <row r="306" spans="1:16" x14ac:dyDescent="0.2">
      <c r="A306" s="122" t="s">
        <v>2656</v>
      </c>
      <c r="B306" s="121">
        <v>-30268870.699999999</v>
      </c>
      <c r="C306" s="121">
        <v>-32689132.199999999</v>
      </c>
      <c r="D306" s="121">
        <v>-31509029.620000001</v>
      </c>
      <c r="E306" s="121">
        <v>-33517119.579999998</v>
      </c>
      <c r="F306" s="121">
        <v>-35805744.420000002</v>
      </c>
      <c r="G306" s="121">
        <v>-35856048.409999996</v>
      </c>
      <c r="H306" s="121">
        <v>-35657681.709999897</v>
      </c>
      <c r="I306" s="121">
        <v>-34081585.119999997</v>
      </c>
      <c r="J306" s="121">
        <v>-35568415.829999998</v>
      </c>
      <c r="K306" s="121">
        <v>-35899440.159999996</v>
      </c>
      <c r="L306" s="121">
        <v>-36115235.240000002</v>
      </c>
      <c r="M306" s="121">
        <v>-36359228.619999997</v>
      </c>
      <c r="N306" s="121">
        <v>-40012850.119999997</v>
      </c>
      <c r="P306" s="99"/>
    </row>
    <row r="307" spans="1:16" x14ac:dyDescent="0.2">
      <c r="A307" s="122" t="s">
        <v>2657</v>
      </c>
      <c r="B307" s="121">
        <v>7964.08</v>
      </c>
      <c r="C307" s="121">
        <v>0</v>
      </c>
      <c r="D307" s="121">
        <v>0</v>
      </c>
      <c r="E307" s="121">
        <v>0</v>
      </c>
      <c r="F307" s="121">
        <v>0</v>
      </c>
      <c r="G307" s="121">
        <v>0</v>
      </c>
      <c r="H307" s="121">
        <v>0</v>
      </c>
      <c r="I307" s="121">
        <v>0</v>
      </c>
      <c r="J307" s="121">
        <v>0</v>
      </c>
      <c r="K307" s="121">
        <v>0</v>
      </c>
      <c r="L307" s="121">
        <v>167.05</v>
      </c>
      <c r="M307" s="121">
        <v>229.45</v>
      </c>
      <c r="N307" s="121">
        <v>0</v>
      </c>
      <c r="P307" s="99"/>
    </row>
    <row r="308" spans="1:16" x14ac:dyDescent="0.2">
      <c r="A308" s="122" t="s">
        <v>2658</v>
      </c>
      <c r="B308" s="121">
        <v>-82591376.069999993</v>
      </c>
      <c r="C308" s="121">
        <v>-34253814.630000003</v>
      </c>
      <c r="D308" s="121">
        <v>50861038.409999996</v>
      </c>
      <c r="E308" s="121">
        <v>-59128034.039999999</v>
      </c>
      <c r="F308" s="121">
        <v>-37433286.590000004</v>
      </c>
      <c r="G308" s="121">
        <v>-19781211.559999999</v>
      </c>
      <c r="H308" s="121">
        <v>-24811619.210000001</v>
      </c>
      <c r="I308" s="121">
        <v>-42938358.68</v>
      </c>
      <c r="J308" s="121">
        <v>-89565489.519999996</v>
      </c>
      <c r="K308" s="121">
        <v>-21326764.699999999</v>
      </c>
      <c r="L308" s="121">
        <v>-36166050.82</v>
      </c>
      <c r="M308" s="121">
        <v>-133276961.09</v>
      </c>
      <c r="N308" s="121">
        <v>-24928690.34</v>
      </c>
      <c r="P308" s="99"/>
    </row>
    <row r="309" spans="1:16" x14ac:dyDescent="0.2">
      <c r="A309" s="122" t="s">
        <v>2659</v>
      </c>
      <c r="B309" s="121">
        <v>0</v>
      </c>
      <c r="C309" s="121">
        <v>0</v>
      </c>
      <c r="D309" s="121">
        <v>0</v>
      </c>
      <c r="E309" s="121">
        <v>-2.91038304567337E-8</v>
      </c>
      <c r="F309" s="121">
        <v>-2.91038304567337E-8</v>
      </c>
      <c r="G309" s="121">
        <v>0</v>
      </c>
      <c r="H309" s="121">
        <v>-5.8207660913467401E-8</v>
      </c>
      <c r="I309" s="121">
        <v>0</v>
      </c>
      <c r="J309" s="121">
        <v>0</v>
      </c>
      <c r="K309" s="121">
        <v>0</v>
      </c>
      <c r="L309" s="121">
        <v>0</v>
      </c>
      <c r="M309" s="121">
        <v>-5.8207660913467401E-8</v>
      </c>
      <c r="N309" s="121">
        <v>0</v>
      </c>
      <c r="P309" s="99"/>
    </row>
    <row r="310" spans="1:16" x14ac:dyDescent="0.2">
      <c r="A310" s="122" t="s">
        <v>2660</v>
      </c>
      <c r="B310" s="121">
        <v>0</v>
      </c>
      <c r="C310" s="121">
        <v>0</v>
      </c>
      <c r="D310" s="121">
        <v>0</v>
      </c>
      <c r="E310" s="121">
        <v>-1796922.67</v>
      </c>
      <c r="F310" s="121">
        <v>-1796922.67</v>
      </c>
      <c r="G310" s="121">
        <v>-1796922.67</v>
      </c>
      <c r="H310" s="121">
        <v>-1796922.67</v>
      </c>
      <c r="I310" s="121">
        <v>-1796922.67</v>
      </c>
      <c r="J310" s="121">
        <v>0</v>
      </c>
      <c r="K310" s="121">
        <v>0</v>
      </c>
      <c r="L310" s="121">
        <v>0</v>
      </c>
      <c r="M310" s="121">
        <v>0</v>
      </c>
      <c r="N310" s="121">
        <v>0</v>
      </c>
      <c r="P310" s="99"/>
    </row>
    <row r="311" spans="1:16" x14ac:dyDescent="0.2">
      <c r="A311" s="122" t="s">
        <v>2661</v>
      </c>
      <c r="B311" s="121">
        <v>120583909.62</v>
      </c>
      <c r="C311" s="121">
        <v>78847919.890000001</v>
      </c>
      <c r="D311" s="121">
        <v>10272040.6</v>
      </c>
      <c r="E311" s="121">
        <v>101035011.8</v>
      </c>
      <c r="F311" s="121">
        <v>79677868.239999995</v>
      </c>
      <c r="G311" s="121">
        <v>70334160.719999999</v>
      </c>
      <c r="H311" s="121">
        <v>69463853.400000006</v>
      </c>
      <c r="I311" s="121">
        <v>88895881.010000005</v>
      </c>
      <c r="J311" s="121">
        <v>135081691.63</v>
      </c>
      <c r="K311" s="121">
        <v>69080803.349999994</v>
      </c>
      <c r="L311" s="121">
        <v>82059398.879999995</v>
      </c>
      <c r="M311" s="121">
        <v>179223477.62</v>
      </c>
      <c r="N311" s="121">
        <v>75159308.680000007</v>
      </c>
      <c r="P311" s="99"/>
    </row>
    <row r="312" spans="1:16" x14ac:dyDescent="0.2">
      <c r="A312" s="122" t="s">
        <v>2662</v>
      </c>
      <c r="B312" s="121">
        <v>1.15960574476048E-8</v>
      </c>
      <c r="C312" s="121">
        <v>-4.3200998334214E-9</v>
      </c>
      <c r="D312" s="121">
        <v>8.4128259913995796E-9</v>
      </c>
      <c r="E312" s="121">
        <v>1849337.5800000201</v>
      </c>
      <c r="F312" s="121">
        <v>1924215.6699999699</v>
      </c>
      <c r="G312" s="121">
        <v>1999093.75999998</v>
      </c>
      <c r="H312" s="121">
        <v>2073971.85</v>
      </c>
      <c r="I312" s="121">
        <v>2148849.9399999799</v>
      </c>
      <c r="J312" s="121">
        <v>426805.36000002699</v>
      </c>
      <c r="K312" s="121">
        <v>52414.929999999003</v>
      </c>
      <c r="L312" s="121">
        <v>127293.02000001101</v>
      </c>
      <c r="M312" s="121">
        <v>202171.110000024</v>
      </c>
      <c r="N312" s="121">
        <v>277049.199999979</v>
      </c>
      <c r="P312" s="99"/>
    </row>
    <row r="313" spans="1:16" x14ac:dyDescent="0.2">
      <c r="A313" s="122" t="s">
        <v>2663</v>
      </c>
      <c r="B313" s="121">
        <v>0</v>
      </c>
      <c r="C313" s="121">
        <v>0</v>
      </c>
      <c r="D313" s="121">
        <v>0</v>
      </c>
      <c r="E313" s="121">
        <v>0</v>
      </c>
      <c r="F313" s="121">
        <v>0</v>
      </c>
      <c r="G313" s="121">
        <v>0</v>
      </c>
      <c r="H313" s="121">
        <v>0</v>
      </c>
      <c r="I313" s="121">
        <v>0</v>
      </c>
      <c r="J313" s="121">
        <v>0</v>
      </c>
      <c r="K313" s="121">
        <v>0</v>
      </c>
      <c r="L313" s="121">
        <v>0</v>
      </c>
      <c r="M313" s="121">
        <v>0</v>
      </c>
      <c r="N313" s="121">
        <v>0</v>
      </c>
      <c r="P313" s="99"/>
    </row>
    <row r="314" spans="1:16" x14ac:dyDescent="0.2">
      <c r="A314" s="122" t="s">
        <v>2664</v>
      </c>
      <c r="B314" s="121">
        <v>0</v>
      </c>
      <c r="C314" s="121">
        <v>0</v>
      </c>
      <c r="D314" s="121">
        <v>0</v>
      </c>
      <c r="E314" s="121">
        <v>0</v>
      </c>
      <c r="F314" s="121">
        <v>0</v>
      </c>
      <c r="G314" s="121">
        <v>0</v>
      </c>
      <c r="H314" s="121">
        <v>0</v>
      </c>
      <c r="I314" s="121">
        <v>0</v>
      </c>
      <c r="J314" s="121">
        <v>0</v>
      </c>
      <c r="K314" s="121">
        <v>0</v>
      </c>
      <c r="L314" s="121">
        <v>0</v>
      </c>
      <c r="M314" s="121">
        <v>0</v>
      </c>
      <c r="N314" s="121">
        <v>0</v>
      </c>
      <c r="P314" s="99"/>
    </row>
    <row r="315" spans="1:16" x14ac:dyDescent="0.2">
      <c r="A315" s="122" t="s">
        <v>2665</v>
      </c>
      <c r="B315" s="121">
        <v>0</v>
      </c>
      <c r="C315" s="121">
        <v>0</v>
      </c>
      <c r="D315" s="121">
        <v>0</v>
      </c>
      <c r="E315" s="121">
        <v>0</v>
      </c>
      <c r="F315" s="121">
        <v>0</v>
      </c>
      <c r="G315" s="121">
        <v>0</v>
      </c>
      <c r="H315" s="121">
        <v>0</v>
      </c>
      <c r="I315" s="121">
        <v>0</v>
      </c>
      <c r="J315" s="121">
        <v>0</v>
      </c>
      <c r="K315" s="121">
        <v>0</v>
      </c>
      <c r="L315" s="121">
        <v>0</v>
      </c>
      <c r="M315" s="121">
        <v>0</v>
      </c>
      <c r="N315" s="121">
        <v>0</v>
      </c>
      <c r="P315" s="99"/>
    </row>
    <row r="316" spans="1:16" x14ac:dyDescent="0.2">
      <c r="A316" s="122" t="s">
        <v>2666</v>
      </c>
      <c r="B316" s="121">
        <v>0</v>
      </c>
      <c r="C316" s="121">
        <v>0</v>
      </c>
      <c r="D316" s="121">
        <v>0</v>
      </c>
      <c r="E316" s="121">
        <v>0</v>
      </c>
      <c r="F316" s="121">
        <v>0</v>
      </c>
      <c r="G316" s="121">
        <v>0</v>
      </c>
      <c r="H316" s="121">
        <v>0</v>
      </c>
      <c r="I316" s="121">
        <v>0</v>
      </c>
      <c r="J316" s="121">
        <v>0</v>
      </c>
      <c r="K316" s="121">
        <v>0</v>
      </c>
      <c r="L316" s="121">
        <v>0</v>
      </c>
      <c r="M316" s="121">
        <v>0</v>
      </c>
      <c r="N316" s="121">
        <v>0</v>
      </c>
      <c r="P316" s="99"/>
    </row>
    <row r="317" spans="1:16" x14ac:dyDescent="0.2">
      <c r="A317" s="123" t="s">
        <v>2667</v>
      </c>
      <c r="B317" s="124">
        <v>7731626.9299999904</v>
      </c>
      <c r="C317" s="124">
        <v>11904973.0599999</v>
      </c>
      <c r="D317" s="124">
        <v>29624049.3899999</v>
      </c>
      <c r="E317" s="124">
        <v>8442273.0899999794</v>
      </c>
      <c r="F317" s="124">
        <v>6566130.2299999297</v>
      </c>
      <c r="G317" s="124">
        <v>14899071.839999899</v>
      </c>
      <c r="H317" s="124">
        <v>9271601.6599999499</v>
      </c>
      <c r="I317" s="124">
        <v>12227864.4799999</v>
      </c>
      <c r="J317" s="124">
        <v>10374591.6399999</v>
      </c>
      <c r="K317" s="124">
        <v>11907013.419999899</v>
      </c>
      <c r="L317" s="124">
        <v>9905572.8900000099</v>
      </c>
      <c r="M317" s="124">
        <v>9789688.4699999597</v>
      </c>
      <c r="N317" s="124">
        <v>10494817.419999899</v>
      </c>
      <c r="O317" s="98">
        <f t="shared" ref="O317" si="25">AVERAGE(B317:N317)</f>
        <v>11779944.193846086</v>
      </c>
      <c r="P317" s="99" t="str">
        <f>MID($A317,10,3)</f>
        <v>146</v>
      </c>
    </row>
    <row r="318" spans="1:16" x14ac:dyDescent="0.2">
      <c r="A318" s="122" t="s">
        <v>2668</v>
      </c>
      <c r="P318" s="99"/>
    </row>
    <row r="319" spans="1:16" x14ac:dyDescent="0.2">
      <c r="A319" s="120" t="s">
        <v>2669</v>
      </c>
      <c r="P319" s="99"/>
    </row>
    <row r="320" spans="1:16" x14ac:dyDescent="0.2">
      <c r="A320" s="122" t="s">
        <v>2670</v>
      </c>
      <c r="B320" s="121">
        <v>0</v>
      </c>
      <c r="C320" s="121">
        <v>0</v>
      </c>
      <c r="D320" s="121">
        <v>0</v>
      </c>
      <c r="E320" s="121">
        <v>0</v>
      </c>
      <c r="F320" s="121">
        <v>0</v>
      </c>
      <c r="G320" s="121">
        <v>0</v>
      </c>
      <c r="H320" s="121">
        <v>0</v>
      </c>
      <c r="I320" s="121">
        <v>0</v>
      </c>
      <c r="J320" s="121">
        <v>0</v>
      </c>
      <c r="K320" s="121">
        <v>0</v>
      </c>
      <c r="L320" s="121">
        <v>0</v>
      </c>
      <c r="M320" s="121">
        <v>0</v>
      </c>
      <c r="N320" s="121">
        <v>0</v>
      </c>
      <c r="P320" s="99"/>
    </row>
    <row r="321" spans="1:16" x14ac:dyDescent="0.2">
      <c r="A321" s="122" t="s">
        <v>2671</v>
      </c>
      <c r="B321" s="121">
        <v>25584752.050000001</v>
      </c>
      <c r="C321" s="121">
        <v>34901043.789999999</v>
      </c>
      <c r="D321" s="121">
        <v>35874535.380000003</v>
      </c>
      <c r="E321" s="121">
        <v>42847760.960000098</v>
      </c>
      <c r="F321" s="121">
        <v>49075205.119999804</v>
      </c>
      <c r="G321" s="121">
        <v>47018714.469999999</v>
      </c>
      <c r="H321" s="121">
        <v>44798945.520000003</v>
      </c>
      <c r="I321" s="121">
        <v>35047560.629999898</v>
      </c>
      <c r="J321" s="121">
        <v>24814497.0499998</v>
      </c>
      <c r="K321" s="121">
        <v>20236847.800000101</v>
      </c>
      <c r="L321" s="121">
        <v>16668392.039999999</v>
      </c>
      <c r="M321" s="121">
        <v>31764976.260000098</v>
      </c>
      <c r="N321" s="121">
        <v>40058527.5</v>
      </c>
      <c r="P321" s="99"/>
    </row>
    <row r="322" spans="1:16" x14ac:dyDescent="0.2">
      <c r="A322" s="122" t="s">
        <v>2672</v>
      </c>
      <c r="B322" s="121">
        <v>19512153.050000001</v>
      </c>
      <c r="C322" s="121">
        <v>26991600.09</v>
      </c>
      <c r="D322" s="121">
        <v>34397356.280000001</v>
      </c>
      <c r="E322" s="121">
        <v>33963696.450000003</v>
      </c>
      <c r="F322" s="121">
        <v>28908507.530000001</v>
      </c>
      <c r="G322" s="121">
        <v>23792933.259999901</v>
      </c>
      <c r="H322" s="121">
        <v>22251007.850000001</v>
      </c>
      <c r="I322" s="121">
        <v>19059913.789999999</v>
      </c>
      <c r="J322" s="121">
        <v>15665311.419999899</v>
      </c>
      <c r="K322" s="121">
        <v>22331516.68</v>
      </c>
      <c r="L322" s="121">
        <v>22813565.210000001</v>
      </c>
      <c r="M322" s="121">
        <v>23007487.7299999</v>
      </c>
      <c r="N322" s="121">
        <v>20125773.460000001</v>
      </c>
      <c r="P322" s="99"/>
    </row>
    <row r="323" spans="1:16" x14ac:dyDescent="0.2">
      <c r="A323" s="122" t="s">
        <v>2673</v>
      </c>
      <c r="B323" s="121">
        <v>3096134.39</v>
      </c>
      <c r="C323" s="121">
        <v>0</v>
      </c>
      <c r="D323" s="121">
        <v>0</v>
      </c>
      <c r="E323" s="121">
        <v>2298631.2000000002</v>
      </c>
      <c r="F323" s="121">
        <v>0</v>
      </c>
      <c r="G323" s="121">
        <v>0</v>
      </c>
      <c r="H323" s="121">
        <v>887625.71</v>
      </c>
      <c r="I323" s="121">
        <v>0</v>
      </c>
      <c r="J323" s="121">
        <v>0</v>
      </c>
      <c r="K323" s="121">
        <v>5670080.4299999997</v>
      </c>
      <c r="L323" s="121">
        <v>0</v>
      </c>
      <c r="M323" s="121">
        <v>0</v>
      </c>
      <c r="N323" s="121">
        <v>2496187.2999999998</v>
      </c>
      <c r="P323" s="99"/>
    </row>
    <row r="324" spans="1:16" x14ac:dyDescent="0.2">
      <c r="A324" s="122" t="s">
        <v>2674</v>
      </c>
      <c r="B324" s="121">
        <v>0</v>
      </c>
      <c r="C324" s="121">
        <v>0</v>
      </c>
      <c r="D324" s="121">
        <v>0</v>
      </c>
      <c r="E324" s="121">
        <v>0</v>
      </c>
      <c r="F324" s="121">
        <v>0</v>
      </c>
      <c r="G324" s="121">
        <v>0</v>
      </c>
      <c r="H324" s="121">
        <v>0</v>
      </c>
      <c r="I324" s="121">
        <v>0</v>
      </c>
      <c r="J324" s="121">
        <v>0</v>
      </c>
      <c r="K324" s="121">
        <v>0</v>
      </c>
      <c r="L324" s="121">
        <v>0</v>
      </c>
      <c r="M324" s="121">
        <v>0</v>
      </c>
      <c r="N324" s="121">
        <v>0</v>
      </c>
      <c r="P324" s="99"/>
    </row>
    <row r="325" spans="1:16" x14ac:dyDescent="0.2">
      <c r="A325" s="122" t="s">
        <v>2675</v>
      </c>
      <c r="B325" s="121">
        <v>89700587.040000096</v>
      </c>
      <c r="C325" s="121">
        <v>89573129.549999893</v>
      </c>
      <c r="D325" s="121">
        <v>89158864.3800001</v>
      </c>
      <c r="E325" s="121">
        <v>88887865.360000104</v>
      </c>
      <c r="F325" s="121">
        <v>88439841.089999706</v>
      </c>
      <c r="G325" s="121">
        <v>87299689.649999797</v>
      </c>
      <c r="H325" s="121">
        <v>85443321.950000003</v>
      </c>
      <c r="I325" s="121">
        <v>83807306.370000094</v>
      </c>
      <c r="J325" s="121">
        <v>82066741.840000004</v>
      </c>
      <c r="K325" s="121">
        <v>80304706.009999603</v>
      </c>
      <c r="L325" s="121">
        <v>79228626.790000096</v>
      </c>
      <c r="M325" s="121">
        <v>77890177.019999996</v>
      </c>
      <c r="N325" s="121">
        <v>76019642.179999694</v>
      </c>
      <c r="P325" s="99"/>
    </row>
    <row r="326" spans="1:16" x14ac:dyDescent="0.2">
      <c r="A326" s="122" t="s">
        <v>2676</v>
      </c>
      <c r="B326" s="121">
        <v>0</v>
      </c>
      <c r="C326" s="121">
        <v>0</v>
      </c>
      <c r="D326" s="121">
        <v>0</v>
      </c>
      <c r="E326" s="121">
        <v>0</v>
      </c>
      <c r="F326" s="121">
        <v>0</v>
      </c>
      <c r="G326" s="121">
        <v>0</v>
      </c>
      <c r="H326" s="121">
        <v>-900</v>
      </c>
      <c r="I326" s="121">
        <v>0</v>
      </c>
      <c r="J326" s="121">
        <v>0</v>
      </c>
      <c r="K326" s="121">
        <v>0</v>
      </c>
      <c r="L326" s="121">
        <v>0</v>
      </c>
      <c r="M326" s="121">
        <v>0</v>
      </c>
      <c r="N326" s="121">
        <v>0</v>
      </c>
      <c r="P326" s="99"/>
    </row>
    <row r="327" spans="1:16" x14ac:dyDescent="0.2">
      <c r="A327" s="122" t="s">
        <v>2677</v>
      </c>
      <c r="B327" s="121">
        <v>4382047.12</v>
      </c>
      <c r="C327" s="121">
        <v>3582332.66</v>
      </c>
      <c r="D327" s="121">
        <v>1555792.56</v>
      </c>
      <c r="E327" s="121">
        <v>2192012.5699999998</v>
      </c>
      <c r="F327" s="121">
        <v>2934972.09</v>
      </c>
      <c r="G327" s="121">
        <v>2600249.08</v>
      </c>
      <c r="H327" s="121">
        <v>2560565.2000000002</v>
      </c>
      <c r="I327" s="121">
        <v>3228586.54</v>
      </c>
      <c r="J327" s="121">
        <v>3822208.35</v>
      </c>
      <c r="K327" s="121">
        <v>6349648.0499999998</v>
      </c>
      <c r="L327" s="121">
        <v>3846072.07</v>
      </c>
      <c r="M327" s="121">
        <v>3407927.13</v>
      </c>
      <c r="N327" s="121">
        <v>2596021.8199999998</v>
      </c>
      <c r="P327" s="99"/>
    </row>
    <row r="328" spans="1:16" x14ac:dyDescent="0.2">
      <c r="A328" s="123" t="s">
        <v>2678</v>
      </c>
      <c r="B328" s="124">
        <v>142275673.65000001</v>
      </c>
      <c r="C328" s="124">
        <v>155048106.09</v>
      </c>
      <c r="D328" s="124">
        <v>160986548.59999999</v>
      </c>
      <c r="E328" s="124">
        <v>170189966.53999999</v>
      </c>
      <c r="F328" s="124">
        <v>169358525.829999</v>
      </c>
      <c r="G328" s="124">
        <v>160711586.459999</v>
      </c>
      <c r="H328" s="124">
        <v>155940566.22999999</v>
      </c>
      <c r="I328" s="124">
        <v>141143367.33000001</v>
      </c>
      <c r="J328" s="124">
        <v>126368758.659999</v>
      </c>
      <c r="K328" s="124">
        <v>134892798.96999899</v>
      </c>
      <c r="L328" s="124">
        <v>122556656.11</v>
      </c>
      <c r="M328" s="124">
        <v>136070568.13999999</v>
      </c>
      <c r="N328" s="124">
        <v>141296152.25999901</v>
      </c>
      <c r="O328" s="98">
        <f t="shared" ref="O328" si="26">AVERAGE(B328:N328)</f>
        <v>147449174.98999959</v>
      </c>
      <c r="P328" s="99" t="str">
        <f>MID($A328,10,3)</f>
        <v>151</v>
      </c>
    </row>
    <row r="329" spans="1:16" x14ac:dyDescent="0.2">
      <c r="A329" s="122" t="s">
        <v>2679</v>
      </c>
      <c r="P329" s="99"/>
    </row>
    <row r="330" spans="1:16" x14ac:dyDescent="0.2">
      <c r="A330" s="120" t="s">
        <v>2680</v>
      </c>
      <c r="P330" s="99"/>
    </row>
    <row r="331" spans="1:16" x14ac:dyDescent="0.2">
      <c r="A331" s="122" t="s">
        <v>2681</v>
      </c>
      <c r="B331" s="121">
        <v>0</v>
      </c>
      <c r="C331" s="121">
        <v>0</v>
      </c>
      <c r="D331" s="121">
        <v>0</v>
      </c>
      <c r="E331" s="121">
        <v>0</v>
      </c>
      <c r="F331" s="121">
        <v>0</v>
      </c>
      <c r="G331" s="121">
        <v>0</v>
      </c>
      <c r="H331" s="121">
        <v>0</v>
      </c>
      <c r="I331" s="121">
        <v>0</v>
      </c>
      <c r="J331" s="121">
        <v>0</v>
      </c>
      <c r="K331" s="121">
        <v>0</v>
      </c>
      <c r="L331" s="121">
        <v>0</v>
      </c>
      <c r="M331" s="121">
        <v>0</v>
      </c>
      <c r="N331" s="121">
        <v>0</v>
      </c>
      <c r="P331" s="99"/>
    </row>
    <row r="332" spans="1:16" x14ac:dyDescent="0.2">
      <c r="A332" s="122" t="s">
        <v>2682</v>
      </c>
      <c r="B332" s="121">
        <v>0</v>
      </c>
      <c r="C332" s="121">
        <v>0</v>
      </c>
      <c r="D332" s="121">
        <v>0</v>
      </c>
      <c r="E332" s="121">
        <v>0</v>
      </c>
      <c r="F332" s="121">
        <v>0</v>
      </c>
      <c r="G332" s="121">
        <v>0</v>
      </c>
      <c r="H332" s="121">
        <v>0</v>
      </c>
      <c r="I332" s="121">
        <v>0</v>
      </c>
      <c r="J332" s="121">
        <v>0</v>
      </c>
      <c r="K332" s="121">
        <v>0</v>
      </c>
      <c r="L332" s="121">
        <v>0</v>
      </c>
      <c r="M332" s="121">
        <v>0</v>
      </c>
      <c r="N332" s="121">
        <v>0</v>
      </c>
      <c r="P332" s="99"/>
    </row>
    <row r="333" spans="1:16" x14ac:dyDescent="0.2">
      <c r="A333" s="122" t="s">
        <v>2683</v>
      </c>
      <c r="B333" s="121">
        <v>324409370.20999998</v>
      </c>
      <c r="C333" s="121">
        <v>322547349.049999</v>
      </c>
      <c r="D333" s="121">
        <v>318365658.44999999</v>
      </c>
      <c r="E333" s="121">
        <v>314120091.38</v>
      </c>
      <c r="F333" s="121">
        <v>306859532.52999997</v>
      </c>
      <c r="G333" s="121">
        <v>309597445.239999</v>
      </c>
      <c r="H333" s="121">
        <v>309895436.75</v>
      </c>
      <c r="I333" s="121">
        <v>307138624.05000001</v>
      </c>
      <c r="J333" s="121">
        <v>312186713.48000002</v>
      </c>
      <c r="K333" s="121">
        <v>312204888.38999999</v>
      </c>
      <c r="L333" s="121">
        <v>306855398</v>
      </c>
      <c r="M333" s="121">
        <v>306906353.19</v>
      </c>
      <c r="N333" s="121">
        <v>301435628.44999999</v>
      </c>
      <c r="P333" s="99"/>
    </row>
    <row r="334" spans="1:16" x14ac:dyDescent="0.2">
      <c r="A334" s="122" t="s">
        <v>2684</v>
      </c>
      <c r="B334" s="121">
        <v>0</v>
      </c>
      <c r="C334" s="121">
        <v>0</v>
      </c>
      <c r="D334" s="121">
        <v>0</v>
      </c>
      <c r="E334" s="121">
        <v>0</v>
      </c>
      <c r="F334" s="121">
        <v>0</v>
      </c>
      <c r="G334" s="121">
        <v>0</v>
      </c>
      <c r="H334" s="121">
        <v>0</v>
      </c>
      <c r="I334" s="121">
        <v>0</v>
      </c>
      <c r="J334" s="121">
        <v>0</v>
      </c>
      <c r="K334" s="121">
        <v>0</v>
      </c>
      <c r="L334" s="121">
        <v>0</v>
      </c>
      <c r="M334" s="121">
        <v>0</v>
      </c>
      <c r="N334" s="121">
        <v>0</v>
      </c>
      <c r="P334" s="99"/>
    </row>
    <row r="335" spans="1:16" x14ac:dyDescent="0.2">
      <c r="A335" s="122" t="s">
        <v>2685</v>
      </c>
      <c r="B335" s="121">
        <v>0</v>
      </c>
      <c r="C335" s="121">
        <v>0</v>
      </c>
      <c r="D335" s="121">
        <v>0</v>
      </c>
      <c r="E335" s="121">
        <v>0</v>
      </c>
      <c r="F335" s="121">
        <v>0</v>
      </c>
      <c r="G335" s="121">
        <v>0</v>
      </c>
      <c r="H335" s="121">
        <v>0</v>
      </c>
      <c r="I335" s="121">
        <v>0</v>
      </c>
      <c r="J335" s="121">
        <v>0</v>
      </c>
      <c r="K335" s="121">
        <v>0</v>
      </c>
      <c r="L335" s="121">
        <v>0</v>
      </c>
      <c r="M335" s="121">
        <v>0</v>
      </c>
      <c r="N335" s="121">
        <v>0</v>
      </c>
      <c r="P335" s="99"/>
    </row>
    <row r="336" spans="1:16" x14ac:dyDescent="0.2">
      <c r="A336" s="122" t="s">
        <v>2686</v>
      </c>
      <c r="B336" s="121">
        <v>0</v>
      </c>
      <c r="C336" s="121">
        <v>0</v>
      </c>
      <c r="D336" s="121">
        <v>0</v>
      </c>
      <c r="E336" s="121">
        <v>0</v>
      </c>
      <c r="F336" s="121">
        <v>0</v>
      </c>
      <c r="G336" s="121">
        <v>0</v>
      </c>
      <c r="H336" s="121">
        <v>0</v>
      </c>
      <c r="I336" s="121">
        <v>0</v>
      </c>
      <c r="J336" s="121">
        <v>0</v>
      </c>
      <c r="K336" s="121">
        <v>0</v>
      </c>
      <c r="L336" s="121">
        <v>0</v>
      </c>
      <c r="M336" s="121">
        <v>0</v>
      </c>
      <c r="N336" s="121">
        <v>0</v>
      </c>
      <c r="P336" s="99"/>
    </row>
    <row r="337" spans="1:16" x14ac:dyDescent="0.2">
      <c r="A337" s="122" t="s">
        <v>2687</v>
      </c>
      <c r="B337" s="121">
        <v>3046079.99</v>
      </c>
      <c r="C337" s="121">
        <v>3081354.79</v>
      </c>
      <c r="D337" s="121">
        <v>3081354.79</v>
      </c>
      <c r="E337" s="121">
        <v>3747266.2699999898</v>
      </c>
      <c r="F337" s="121">
        <v>4105222.1799999899</v>
      </c>
      <c r="G337" s="121">
        <v>4105222.1799999899</v>
      </c>
      <c r="H337" s="121">
        <v>4105222.1799999899</v>
      </c>
      <c r="I337" s="121">
        <v>4105222.1799999899</v>
      </c>
      <c r="J337" s="121">
        <v>4105222.1799999899</v>
      </c>
      <c r="K337" s="121">
        <v>4105222.1799999899</v>
      </c>
      <c r="L337" s="121">
        <v>4125779.3</v>
      </c>
      <c r="M337" s="121">
        <v>4125779.3</v>
      </c>
      <c r="N337" s="121">
        <v>4125779.3</v>
      </c>
      <c r="P337" s="99"/>
    </row>
    <row r="338" spans="1:16" x14ac:dyDescent="0.2">
      <c r="A338" s="122" t="s">
        <v>2688</v>
      </c>
      <c r="B338" s="121">
        <v>0</v>
      </c>
      <c r="C338" s="121">
        <v>0</v>
      </c>
      <c r="D338" s="121">
        <v>0</v>
      </c>
      <c r="E338" s="121">
        <v>0</v>
      </c>
      <c r="F338" s="121">
        <v>0</v>
      </c>
      <c r="G338" s="121">
        <v>0</v>
      </c>
      <c r="H338" s="121">
        <v>0</v>
      </c>
      <c r="I338" s="121">
        <v>0</v>
      </c>
      <c r="J338" s="121">
        <v>0</v>
      </c>
      <c r="K338" s="121">
        <v>0</v>
      </c>
      <c r="L338" s="121">
        <v>0</v>
      </c>
      <c r="M338" s="121">
        <v>0</v>
      </c>
      <c r="N338" s="121">
        <v>0</v>
      </c>
      <c r="P338" s="99"/>
    </row>
    <row r="339" spans="1:16" x14ac:dyDescent="0.2">
      <c r="A339" s="122" t="s">
        <v>2689</v>
      </c>
      <c r="B339" s="121">
        <v>1193107.42</v>
      </c>
      <c r="C339" s="121">
        <v>1196755.43</v>
      </c>
      <c r="D339" s="121">
        <v>1196755.43</v>
      </c>
      <c r="E339" s="121">
        <v>1193988.33</v>
      </c>
      <c r="F339" s="121">
        <v>1158864.05</v>
      </c>
      <c r="G339" s="121">
        <v>1041425.20999999</v>
      </c>
      <c r="H339" s="121">
        <v>1046556.54</v>
      </c>
      <c r="I339" s="121">
        <v>1145904.5</v>
      </c>
      <c r="J339" s="121">
        <v>1171759.2</v>
      </c>
      <c r="K339" s="121">
        <v>1217017.53</v>
      </c>
      <c r="L339" s="121">
        <v>1245778.26</v>
      </c>
      <c r="M339" s="121">
        <v>1309279.32</v>
      </c>
      <c r="N339" s="121">
        <v>1565630.28</v>
      </c>
      <c r="P339" s="99"/>
    </row>
    <row r="340" spans="1:16" x14ac:dyDescent="0.2">
      <c r="A340" s="122" t="s">
        <v>2690</v>
      </c>
      <c r="B340" s="121">
        <v>599765.41</v>
      </c>
      <c r="C340" s="121">
        <v>598359.06000000006</v>
      </c>
      <c r="D340" s="121">
        <v>597224.52</v>
      </c>
      <c r="E340" s="121">
        <v>597926.99</v>
      </c>
      <c r="F340" s="121">
        <v>638545.53</v>
      </c>
      <c r="G340" s="121">
        <v>642372.11</v>
      </c>
      <c r="H340" s="121">
        <v>691183.38</v>
      </c>
      <c r="I340" s="121">
        <v>760384.5</v>
      </c>
      <c r="J340" s="121">
        <v>856261.03</v>
      </c>
      <c r="K340" s="121">
        <v>954438.39</v>
      </c>
      <c r="L340" s="121">
        <v>1018414.06</v>
      </c>
      <c r="M340" s="121">
        <v>1138473.71</v>
      </c>
      <c r="N340" s="121">
        <v>1102154.77</v>
      </c>
      <c r="P340" s="99"/>
    </row>
    <row r="341" spans="1:16" x14ac:dyDescent="0.2">
      <c r="A341" s="122" t="s">
        <v>2691</v>
      </c>
      <c r="B341" s="121">
        <v>0</v>
      </c>
      <c r="C341" s="121">
        <v>0</v>
      </c>
      <c r="D341" s="121">
        <v>0</v>
      </c>
      <c r="E341" s="121">
        <v>0</v>
      </c>
      <c r="F341" s="121">
        <v>0</v>
      </c>
      <c r="G341" s="121">
        <v>0</v>
      </c>
      <c r="H341" s="121">
        <v>0</v>
      </c>
      <c r="I341" s="121">
        <v>0</v>
      </c>
      <c r="J341" s="121">
        <v>0</v>
      </c>
      <c r="K341" s="121">
        <v>0</v>
      </c>
      <c r="L341" s="121">
        <v>0</v>
      </c>
      <c r="M341" s="121">
        <v>0</v>
      </c>
      <c r="N341" s="121">
        <v>0</v>
      </c>
      <c r="P341" s="99"/>
    </row>
    <row r="342" spans="1:16" x14ac:dyDescent="0.2">
      <c r="A342" s="122" t="s">
        <v>2692</v>
      </c>
      <c r="B342" s="121">
        <v>0</v>
      </c>
      <c r="C342" s="121">
        <v>0</v>
      </c>
      <c r="D342" s="121">
        <v>0</v>
      </c>
      <c r="E342" s="121">
        <v>0</v>
      </c>
      <c r="F342" s="121">
        <v>0</v>
      </c>
      <c r="G342" s="121">
        <v>0</v>
      </c>
      <c r="H342" s="121">
        <v>0</v>
      </c>
      <c r="I342" s="121">
        <v>0</v>
      </c>
      <c r="J342" s="121">
        <v>0</v>
      </c>
      <c r="K342" s="121">
        <v>0</v>
      </c>
      <c r="L342" s="121">
        <v>0</v>
      </c>
      <c r="M342" s="121">
        <v>0</v>
      </c>
      <c r="N342" s="121">
        <v>0</v>
      </c>
      <c r="P342" s="99"/>
    </row>
    <row r="343" spans="1:16" x14ac:dyDescent="0.2">
      <c r="A343" s="122" t="s">
        <v>2693</v>
      </c>
      <c r="B343" s="121">
        <v>-696144.36</v>
      </c>
      <c r="C343" s="121">
        <v>-696144.36</v>
      </c>
      <c r="D343" s="121">
        <v>-698281.69</v>
      </c>
      <c r="E343" s="121">
        <v>-538602.46</v>
      </c>
      <c r="F343" s="121">
        <v>-538602.46</v>
      </c>
      <c r="G343" s="121">
        <v>-547016.46</v>
      </c>
      <c r="H343" s="121">
        <v>-8414</v>
      </c>
      <c r="I343" s="121">
        <v>-8414</v>
      </c>
      <c r="J343" s="121">
        <v>-8414</v>
      </c>
      <c r="K343" s="121">
        <v>-8414</v>
      </c>
      <c r="L343" s="121">
        <v>-182084.76</v>
      </c>
      <c r="M343" s="121">
        <v>-163376.32000000001</v>
      </c>
      <c r="N343" s="121">
        <v>-163376.32000000001</v>
      </c>
      <c r="P343" s="99"/>
    </row>
    <row r="344" spans="1:16" x14ac:dyDescent="0.2">
      <c r="A344" s="122" t="s">
        <v>2694</v>
      </c>
      <c r="B344" s="121">
        <v>0</v>
      </c>
      <c r="C344" s="121">
        <v>0</v>
      </c>
      <c r="D344" s="121">
        <v>0</v>
      </c>
      <c r="E344" s="121">
        <v>0</v>
      </c>
      <c r="F344" s="121">
        <v>0</v>
      </c>
      <c r="G344" s="121">
        <v>0</v>
      </c>
      <c r="H344" s="121">
        <v>0</v>
      </c>
      <c r="I344" s="121">
        <v>0</v>
      </c>
      <c r="J344" s="121">
        <v>0</v>
      </c>
      <c r="K344" s="121">
        <v>0</v>
      </c>
      <c r="L344" s="121">
        <v>0</v>
      </c>
      <c r="M344" s="121">
        <v>0</v>
      </c>
      <c r="N344" s="121">
        <v>0</v>
      </c>
      <c r="P344" s="99"/>
    </row>
    <row r="345" spans="1:16" x14ac:dyDescent="0.2">
      <c r="A345" s="123" t="s">
        <v>2695</v>
      </c>
      <c r="B345" s="124">
        <v>328552178.67000002</v>
      </c>
      <c r="C345" s="124">
        <v>326727673.97000003</v>
      </c>
      <c r="D345" s="124">
        <v>322542711.5</v>
      </c>
      <c r="E345" s="124">
        <v>319120670.50999999</v>
      </c>
      <c r="F345" s="124">
        <v>312223561.82999998</v>
      </c>
      <c r="G345" s="124">
        <v>314839448.27999997</v>
      </c>
      <c r="H345" s="124">
        <v>315729984.85000002</v>
      </c>
      <c r="I345" s="124">
        <v>313141721.22999901</v>
      </c>
      <c r="J345" s="124">
        <v>318311541.88999999</v>
      </c>
      <c r="K345" s="124">
        <v>318473152.49000001</v>
      </c>
      <c r="L345" s="124">
        <v>313063284.859999</v>
      </c>
      <c r="M345" s="124">
        <v>313316509.19999999</v>
      </c>
      <c r="N345" s="124">
        <v>308065816.48000002</v>
      </c>
      <c r="O345" s="98">
        <f t="shared" ref="O345" si="27">AVERAGE(B345:N345)</f>
        <v>317239096.59692293</v>
      </c>
      <c r="P345" s="99" t="str">
        <f>MID($A345,10,3)</f>
        <v>154</v>
      </c>
    </row>
    <row r="346" spans="1:16" x14ac:dyDescent="0.2">
      <c r="A346" s="122" t="s">
        <v>2696</v>
      </c>
      <c r="P346" s="99"/>
    </row>
    <row r="347" spans="1:16" x14ac:dyDescent="0.2">
      <c r="A347" s="120" t="s">
        <v>2697</v>
      </c>
      <c r="P347" s="99"/>
    </row>
    <row r="348" spans="1:16" x14ac:dyDescent="0.2">
      <c r="A348" s="122" t="s">
        <v>2698</v>
      </c>
      <c r="B348" s="121">
        <v>330726.8</v>
      </c>
      <c r="C348" s="121">
        <v>309294.8</v>
      </c>
      <c r="D348" s="121">
        <v>291030.8</v>
      </c>
      <c r="E348" s="121">
        <v>271182.8</v>
      </c>
      <c r="F348" s="121">
        <v>267966.8</v>
      </c>
      <c r="G348" s="121">
        <v>247326.8</v>
      </c>
      <c r="H348" s="121">
        <v>326485.40000000002</v>
      </c>
      <c r="I348" s="121">
        <v>366829.4</v>
      </c>
      <c r="J348" s="121">
        <v>377894</v>
      </c>
      <c r="K348" s="121">
        <v>366758</v>
      </c>
      <c r="L348" s="121">
        <v>484718</v>
      </c>
      <c r="M348" s="121">
        <v>441110</v>
      </c>
      <c r="N348" s="121">
        <v>31582.38</v>
      </c>
      <c r="P348" s="99"/>
    </row>
    <row r="349" spans="1:16" x14ac:dyDescent="0.2">
      <c r="A349" s="123" t="s">
        <v>2699</v>
      </c>
      <c r="B349" s="124">
        <v>330726.8</v>
      </c>
      <c r="C349" s="124">
        <v>309294.8</v>
      </c>
      <c r="D349" s="124">
        <v>291030.8</v>
      </c>
      <c r="E349" s="124">
        <v>271182.8</v>
      </c>
      <c r="F349" s="124">
        <v>267966.8</v>
      </c>
      <c r="G349" s="124">
        <v>247326.8</v>
      </c>
      <c r="H349" s="124">
        <v>326485.40000000002</v>
      </c>
      <c r="I349" s="124">
        <v>366829.4</v>
      </c>
      <c r="J349" s="124">
        <v>377894</v>
      </c>
      <c r="K349" s="124">
        <v>366758</v>
      </c>
      <c r="L349" s="124">
        <v>484718</v>
      </c>
      <c r="M349" s="124">
        <v>441110</v>
      </c>
      <c r="N349" s="124">
        <v>31582.38</v>
      </c>
      <c r="O349" s="98">
        <f t="shared" ref="O349" si="28">AVERAGE(B349:N349)</f>
        <v>316377.38307692308</v>
      </c>
      <c r="P349" s="99" t="str">
        <f>MID($A349,10,3)</f>
        <v>156</v>
      </c>
    </row>
    <row r="350" spans="1:16" x14ac:dyDescent="0.2">
      <c r="A350" s="122" t="s">
        <v>2700</v>
      </c>
      <c r="P350" s="99"/>
    </row>
    <row r="351" spans="1:16" x14ac:dyDescent="0.2">
      <c r="A351" s="120" t="s">
        <v>2701</v>
      </c>
      <c r="P351" s="99"/>
    </row>
    <row r="352" spans="1:16" x14ac:dyDescent="0.2">
      <c r="A352" s="122" t="s">
        <v>2702</v>
      </c>
      <c r="B352" s="121">
        <v>3227482.25</v>
      </c>
      <c r="C352" s="121">
        <v>3227221.55</v>
      </c>
      <c r="D352" s="121">
        <v>3227009.87</v>
      </c>
      <c r="E352" s="121">
        <v>3227001.05</v>
      </c>
      <c r="F352" s="121">
        <v>3229000.25</v>
      </c>
      <c r="G352" s="121">
        <v>3228670.97</v>
      </c>
      <c r="H352" s="121">
        <v>3227888.93</v>
      </c>
      <c r="I352" s="121">
        <v>3227089.25</v>
      </c>
      <c r="J352" s="121">
        <v>3225663.35</v>
      </c>
      <c r="K352" s="121">
        <v>3224210.99</v>
      </c>
      <c r="L352" s="121">
        <v>3223064.39</v>
      </c>
      <c r="M352" s="121">
        <v>3221644.37</v>
      </c>
      <c r="N352" s="121">
        <v>3221470.91</v>
      </c>
      <c r="P352" s="99"/>
    </row>
    <row r="353" spans="1:16" x14ac:dyDescent="0.2">
      <c r="A353" s="122" t="s">
        <v>2703</v>
      </c>
      <c r="B353" s="121">
        <v>0</v>
      </c>
      <c r="C353" s="121">
        <v>0</v>
      </c>
      <c r="D353" s="121">
        <v>0</v>
      </c>
      <c r="E353" s="121">
        <v>0</v>
      </c>
      <c r="F353" s="121">
        <v>0</v>
      </c>
      <c r="G353" s="121">
        <v>0</v>
      </c>
      <c r="H353" s="121">
        <v>0</v>
      </c>
      <c r="I353" s="121">
        <v>0</v>
      </c>
      <c r="J353" s="121">
        <v>0</v>
      </c>
      <c r="K353" s="121">
        <v>0</v>
      </c>
      <c r="L353" s="121">
        <v>0</v>
      </c>
      <c r="M353" s="121">
        <v>0</v>
      </c>
      <c r="N353" s="121">
        <v>0</v>
      </c>
      <c r="P353" s="99"/>
    </row>
    <row r="354" spans="1:16" x14ac:dyDescent="0.2">
      <c r="A354" s="123" t="s">
        <v>2704</v>
      </c>
      <c r="B354" s="124">
        <v>3227482.25</v>
      </c>
      <c r="C354" s="124">
        <v>3227221.55</v>
      </c>
      <c r="D354" s="124">
        <v>3227009.87</v>
      </c>
      <c r="E354" s="124">
        <v>3227001.05</v>
      </c>
      <c r="F354" s="124">
        <v>3229000.25</v>
      </c>
      <c r="G354" s="124">
        <v>3228670.97</v>
      </c>
      <c r="H354" s="124">
        <v>3227888.93</v>
      </c>
      <c r="I354" s="124">
        <v>3227089.25</v>
      </c>
      <c r="J354" s="124">
        <v>3225663.35</v>
      </c>
      <c r="K354" s="124">
        <v>3224210.99</v>
      </c>
      <c r="L354" s="124">
        <v>3223064.39</v>
      </c>
      <c r="M354" s="124">
        <v>3221644.37</v>
      </c>
      <c r="N354" s="124">
        <v>3221470.91</v>
      </c>
      <c r="O354" s="98">
        <f t="shared" ref="O354" si="29">AVERAGE(B354:N354)</f>
        <v>3225955.2407692303</v>
      </c>
      <c r="P354" s="99" t="str">
        <f>MID($A354,10,3)</f>
        <v>158</v>
      </c>
    </row>
    <row r="355" spans="1:16" x14ac:dyDescent="0.2">
      <c r="A355" s="122" t="s">
        <v>1615</v>
      </c>
      <c r="P355" s="99"/>
    </row>
    <row r="356" spans="1:16" x14ac:dyDescent="0.2">
      <c r="A356" s="120" t="s">
        <v>2705</v>
      </c>
      <c r="P356" s="99"/>
    </row>
    <row r="357" spans="1:16" x14ac:dyDescent="0.2">
      <c r="A357" s="122" t="s">
        <v>2706</v>
      </c>
      <c r="B357" s="121">
        <v>0</v>
      </c>
      <c r="C357" s="121">
        <v>0</v>
      </c>
      <c r="D357" s="121">
        <v>0</v>
      </c>
      <c r="E357" s="121">
        <v>0</v>
      </c>
      <c r="F357" s="121">
        <v>0</v>
      </c>
      <c r="G357" s="121">
        <v>0</v>
      </c>
      <c r="H357" s="121">
        <v>0</v>
      </c>
      <c r="I357" s="121">
        <v>0</v>
      </c>
      <c r="J357" s="121">
        <v>0</v>
      </c>
      <c r="K357" s="121">
        <v>0</v>
      </c>
      <c r="L357" s="121">
        <v>0</v>
      </c>
      <c r="M357" s="121">
        <v>0</v>
      </c>
      <c r="N357" s="121">
        <v>0</v>
      </c>
      <c r="P357" s="99"/>
    </row>
    <row r="358" spans="1:16" x14ac:dyDescent="0.2">
      <c r="A358" s="122" t="s">
        <v>2707</v>
      </c>
      <c r="B358" s="121">
        <v>15826966.82</v>
      </c>
      <c r="C358" s="121">
        <v>17249709.510000002</v>
      </c>
      <c r="D358" s="121">
        <v>17635386.109999999</v>
      </c>
      <c r="E358" s="121">
        <v>15669897</v>
      </c>
      <c r="F358" s="121">
        <v>14299888.380000001</v>
      </c>
      <c r="G358" s="121">
        <v>13113932.41</v>
      </c>
      <c r="H358" s="121">
        <v>11597187.08</v>
      </c>
      <c r="I358" s="121">
        <v>9642402.0099999905</v>
      </c>
      <c r="J358" s="121">
        <v>10541626.43</v>
      </c>
      <c r="K358" s="121">
        <v>11717948.029999999</v>
      </c>
      <c r="L358" s="121">
        <v>10613193.220000001</v>
      </c>
      <c r="M358" s="121">
        <v>11801103.839999899</v>
      </c>
      <c r="N358" s="121">
        <v>12429753.699999999</v>
      </c>
      <c r="P358" s="99"/>
    </row>
    <row r="359" spans="1:16" x14ac:dyDescent="0.2">
      <c r="A359" s="122" t="s">
        <v>2708</v>
      </c>
      <c r="B359" s="121">
        <v>0</v>
      </c>
      <c r="C359" s="121">
        <v>0</v>
      </c>
      <c r="D359" s="121">
        <v>0</v>
      </c>
      <c r="E359" s="121">
        <v>0</v>
      </c>
      <c r="F359" s="121">
        <v>0</v>
      </c>
      <c r="G359" s="121">
        <v>0</v>
      </c>
      <c r="H359" s="121">
        <v>0</v>
      </c>
      <c r="I359" s="121">
        <v>0</v>
      </c>
      <c r="J359" s="121">
        <v>0</v>
      </c>
      <c r="K359" s="121">
        <v>0</v>
      </c>
      <c r="L359" s="121">
        <v>0</v>
      </c>
      <c r="M359" s="121">
        <v>0</v>
      </c>
      <c r="N359" s="121">
        <v>0</v>
      </c>
      <c r="O359" s="97">
        <f t="shared" ref="O359" si="30">AVERAGE(B359:N359)</f>
        <v>0</v>
      </c>
      <c r="P359" s="99"/>
    </row>
    <row r="360" spans="1:16" x14ac:dyDescent="0.2">
      <c r="A360" s="122" t="s">
        <v>2709</v>
      </c>
      <c r="B360" s="121">
        <v>-703.23</v>
      </c>
      <c r="C360" s="121">
        <v>1935.12</v>
      </c>
      <c r="D360" s="121">
        <v>-3341.47999999999</v>
      </c>
      <c r="E360" s="121">
        <v>-3341.47999999999</v>
      </c>
      <c r="F360" s="121">
        <v>-3341.47999999999</v>
      </c>
      <c r="G360" s="121">
        <v>-3341.47999999999</v>
      </c>
      <c r="H360" s="121">
        <v>-3341.47999999999</v>
      </c>
      <c r="I360" s="121">
        <v>-3341.47999999999</v>
      </c>
      <c r="J360" s="121">
        <v>-3341.47999999999</v>
      </c>
      <c r="K360" s="121">
        <v>-3341.47999999999</v>
      </c>
      <c r="L360" s="121">
        <v>-3341.47999999999</v>
      </c>
      <c r="M360" s="121">
        <v>-3341.47999999999</v>
      </c>
      <c r="N360" s="121">
        <v>-3341.47999999999</v>
      </c>
      <c r="P360" s="99"/>
    </row>
    <row r="361" spans="1:16" x14ac:dyDescent="0.2">
      <c r="A361" s="122" t="s">
        <v>2710</v>
      </c>
      <c r="B361" s="121">
        <v>2460738.33</v>
      </c>
      <c r="C361" s="121">
        <v>2460738.33</v>
      </c>
      <c r="D361" s="121">
        <v>2460738.33</v>
      </c>
      <c r="E361" s="121">
        <v>2460738.33</v>
      </c>
      <c r="F361" s="121">
        <v>2460738.33</v>
      </c>
      <c r="G361" s="121">
        <v>2460738.33</v>
      </c>
      <c r="H361" s="121">
        <v>2460738.33</v>
      </c>
      <c r="I361" s="121">
        <v>2460738.33</v>
      </c>
      <c r="J361" s="121">
        <v>2460738.33</v>
      </c>
      <c r="K361" s="121">
        <v>2460738.33</v>
      </c>
      <c r="L361" s="121">
        <v>2460738.33</v>
      </c>
      <c r="M361" s="121">
        <v>2460738.33</v>
      </c>
      <c r="N361" s="121">
        <v>2460738.33</v>
      </c>
      <c r="P361" s="99"/>
    </row>
    <row r="362" spans="1:16" x14ac:dyDescent="0.2">
      <c r="A362" s="122" t="s">
        <v>2711</v>
      </c>
      <c r="B362" s="121">
        <v>2635.44</v>
      </c>
      <c r="C362" s="121">
        <v>2635.44</v>
      </c>
      <c r="D362" s="121">
        <v>2635.44</v>
      </c>
      <c r="E362" s="121">
        <v>2635.44</v>
      </c>
      <c r="F362" s="121">
        <v>2635.44</v>
      </c>
      <c r="G362" s="121">
        <v>2635.44</v>
      </c>
      <c r="H362" s="121">
        <v>2635.44</v>
      </c>
      <c r="I362" s="121">
        <v>2635.44</v>
      </c>
      <c r="J362" s="121">
        <v>2635.44</v>
      </c>
      <c r="K362" s="121">
        <v>2635.44</v>
      </c>
      <c r="L362" s="121">
        <v>2635.44</v>
      </c>
      <c r="M362" s="121">
        <v>2635.44</v>
      </c>
      <c r="N362" s="121">
        <v>2635.44</v>
      </c>
      <c r="P362" s="99"/>
    </row>
    <row r="363" spans="1:16" x14ac:dyDescent="0.2">
      <c r="A363" s="123" t="s">
        <v>2712</v>
      </c>
      <c r="B363" s="124">
        <v>18289637.359999999</v>
      </c>
      <c r="C363" s="124">
        <v>19715018.399999999</v>
      </c>
      <c r="D363" s="124">
        <v>20095418.399999999</v>
      </c>
      <c r="E363" s="124">
        <v>18129929.289999999</v>
      </c>
      <c r="F363" s="124">
        <v>16759920.67</v>
      </c>
      <c r="G363" s="124">
        <v>15573964.699999999</v>
      </c>
      <c r="H363" s="124">
        <v>14057219.369999999</v>
      </c>
      <c r="I363" s="124">
        <v>12102434.2999999</v>
      </c>
      <c r="J363" s="124">
        <v>13001658.720000001</v>
      </c>
      <c r="K363" s="124">
        <v>14177980.32</v>
      </c>
      <c r="L363" s="124">
        <v>13073225.51</v>
      </c>
      <c r="M363" s="124">
        <v>14261136.1299999</v>
      </c>
      <c r="N363" s="124">
        <v>14889785.99</v>
      </c>
      <c r="O363" s="98">
        <f t="shared" ref="O363" si="31">AVERAGE(B363:N363)</f>
        <v>15702102.243076907</v>
      </c>
      <c r="P363" s="99" t="str">
        <f>MID($A363,10,3)</f>
        <v>163</v>
      </c>
    </row>
    <row r="364" spans="1:16" x14ac:dyDescent="0.2">
      <c r="A364" s="122" t="s">
        <v>2713</v>
      </c>
      <c r="P364" s="99"/>
    </row>
    <row r="365" spans="1:16" x14ac:dyDescent="0.2">
      <c r="A365" s="120" t="s">
        <v>2714</v>
      </c>
      <c r="P365" s="99"/>
    </row>
    <row r="366" spans="1:16" x14ac:dyDescent="0.2">
      <c r="A366" s="122" t="s">
        <v>2715</v>
      </c>
      <c r="B366" s="121">
        <v>0</v>
      </c>
      <c r="C366" s="121">
        <v>0</v>
      </c>
      <c r="D366" s="121">
        <v>0</v>
      </c>
      <c r="E366" s="121">
        <v>0</v>
      </c>
      <c r="F366" s="121">
        <v>0</v>
      </c>
      <c r="G366" s="121">
        <v>0</v>
      </c>
      <c r="H366" s="121">
        <v>0</v>
      </c>
      <c r="I366" s="121">
        <v>0</v>
      </c>
      <c r="J366" s="121">
        <v>0</v>
      </c>
      <c r="K366" s="121">
        <v>0</v>
      </c>
      <c r="L366" s="121">
        <v>0</v>
      </c>
      <c r="M366" s="121">
        <v>0</v>
      </c>
      <c r="N366" s="121">
        <v>0</v>
      </c>
      <c r="P366" s="99"/>
    </row>
    <row r="367" spans="1:16" x14ac:dyDescent="0.2">
      <c r="A367" s="122" t="s">
        <v>2716</v>
      </c>
      <c r="B367" s="121">
        <v>0</v>
      </c>
      <c r="C367" s="121">
        <v>0</v>
      </c>
      <c r="D367" s="121">
        <v>0</v>
      </c>
      <c r="E367" s="121">
        <v>0</v>
      </c>
      <c r="F367" s="121">
        <v>0</v>
      </c>
      <c r="G367" s="121">
        <v>0</v>
      </c>
      <c r="H367" s="121">
        <v>0</v>
      </c>
      <c r="I367" s="121">
        <v>0</v>
      </c>
      <c r="J367" s="121">
        <v>0</v>
      </c>
      <c r="K367" s="121">
        <v>0</v>
      </c>
      <c r="L367" s="121">
        <v>0</v>
      </c>
      <c r="M367" s="121">
        <v>0</v>
      </c>
      <c r="N367" s="121">
        <v>0</v>
      </c>
      <c r="P367" s="99"/>
    </row>
    <row r="368" spans="1:16" x14ac:dyDescent="0.2">
      <c r="A368" s="122" t="s">
        <v>2717</v>
      </c>
      <c r="B368" s="121">
        <v>12477772.43</v>
      </c>
      <c r="C368" s="121">
        <v>12318217.42</v>
      </c>
      <c r="D368" s="121">
        <v>12318217.42</v>
      </c>
      <c r="E368" s="121">
        <v>14849195.060000001</v>
      </c>
      <c r="F368" s="121">
        <v>14609692.26</v>
      </c>
      <c r="G368" s="121">
        <v>14129845.439999999</v>
      </c>
      <c r="H368" s="121">
        <v>16363930.939999999</v>
      </c>
      <c r="I368" s="121">
        <v>16363930.93</v>
      </c>
      <c r="J368" s="121">
        <v>16363930.93</v>
      </c>
      <c r="K368" s="121">
        <v>19036319.719999999</v>
      </c>
      <c r="L368" s="121">
        <v>19116816.66</v>
      </c>
      <c r="M368" s="121">
        <v>19031904.84</v>
      </c>
      <c r="N368" s="121">
        <v>21091344.27</v>
      </c>
      <c r="P368" s="99"/>
    </row>
    <row r="369" spans="1:16" x14ac:dyDescent="0.2">
      <c r="A369" s="122" t="s">
        <v>2718</v>
      </c>
      <c r="B369" s="121">
        <v>41482332.18</v>
      </c>
      <c r="C369" s="121">
        <v>40728072.130000003</v>
      </c>
      <c r="D369" s="121">
        <v>40728072.130000003</v>
      </c>
      <c r="E369" s="121">
        <v>43460785.960000001</v>
      </c>
      <c r="F369" s="121">
        <v>20711787.440000001</v>
      </c>
      <c r="G369" s="121">
        <v>20730489.440000001</v>
      </c>
      <c r="H369" s="121">
        <v>23790729.350000001</v>
      </c>
      <c r="I369" s="121">
        <v>23790729.359999999</v>
      </c>
      <c r="J369" s="121">
        <v>23790729.359999999</v>
      </c>
      <c r="K369" s="121">
        <v>27658204.09</v>
      </c>
      <c r="L369" s="121">
        <v>27658204.91</v>
      </c>
      <c r="M369" s="121">
        <v>27658204.91</v>
      </c>
      <c r="N369" s="121">
        <v>30973947.280000001</v>
      </c>
      <c r="P369" s="99"/>
    </row>
    <row r="370" spans="1:16" x14ac:dyDescent="0.2">
      <c r="A370" s="122" t="s">
        <v>2719</v>
      </c>
      <c r="B370" s="121">
        <v>89712.909999999698</v>
      </c>
      <c r="C370" s="121">
        <v>2889785.3499999898</v>
      </c>
      <c r="D370" s="121">
        <v>176637.91</v>
      </c>
      <c r="E370" s="121">
        <v>3811844.58</v>
      </c>
      <c r="F370" s="121">
        <v>3811786.94</v>
      </c>
      <c r="G370" s="121">
        <v>3811786.94</v>
      </c>
      <c r="H370" s="121">
        <v>8963947.8000000007</v>
      </c>
      <c r="I370" s="121">
        <v>7659589.7999999998</v>
      </c>
      <c r="J370" s="121">
        <v>9216988</v>
      </c>
      <c r="K370" s="121">
        <v>13203985.4</v>
      </c>
      <c r="L370" s="121">
        <v>13203985.4</v>
      </c>
      <c r="M370" s="121">
        <v>13203985.4</v>
      </c>
      <c r="N370" s="121">
        <v>17766410.239999998</v>
      </c>
      <c r="P370" s="99"/>
    </row>
    <row r="371" spans="1:16" x14ac:dyDescent="0.2">
      <c r="A371" s="122" t="s">
        <v>2720</v>
      </c>
      <c r="B371" s="121">
        <v>282120</v>
      </c>
      <c r="C371" s="121">
        <v>0</v>
      </c>
      <c r="D371" s="121">
        <v>0</v>
      </c>
      <c r="E371" s="121">
        <v>0</v>
      </c>
      <c r="F371" s="121">
        <v>0</v>
      </c>
      <c r="G371" s="121">
        <v>0</v>
      </c>
      <c r="H371" s="121">
        <v>0</v>
      </c>
      <c r="I371" s="121">
        <v>0</v>
      </c>
      <c r="J371" s="121">
        <v>0</v>
      </c>
      <c r="K371" s="121">
        <v>0</v>
      </c>
      <c r="L371" s="121">
        <v>0</v>
      </c>
      <c r="M371" s="121">
        <v>0</v>
      </c>
      <c r="N371" s="121">
        <v>96560.94</v>
      </c>
      <c r="P371" s="99"/>
    </row>
    <row r="372" spans="1:16" x14ac:dyDescent="0.2">
      <c r="A372" s="122" t="s">
        <v>2721</v>
      </c>
      <c r="B372" s="121">
        <v>0</v>
      </c>
      <c r="C372" s="121">
        <v>0</v>
      </c>
      <c r="D372" s="121">
        <v>0</v>
      </c>
      <c r="E372" s="121">
        <v>0</v>
      </c>
      <c r="F372" s="121">
        <v>0</v>
      </c>
      <c r="G372" s="121">
        <v>0</v>
      </c>
      <c r="H372" s="121">
        <v>0</v>
      </c>
      <c r="I372" s="121">
        <v>0</v>
      </c>
      <c r="J372" s="121">
        <v>0</v>
      </c>
      <c r="K372" s="121">
        <v>0</v>
      </c>
      <c r="L372" s="121">
        <v>0</v>
      </c>
      <c r="M372" s="121">
        <v>0</v>
      </c>
      <c r="N372" s="121">
        <v>493604.09</v>
      </c>
      <c r="P372" s="99"/>
    </row>
    <row r="373" spans="1:16" x14ac:dyDescent="0.2">
      <c r="A373" s="122" t="s">
        <v>2722</v>
      </c>
      <c r="B373" s="121">
        <v>-0.04</v>
      </c>
      <c r="C373" s="121">
        <v>16087833.630000001</v>
      </c>
      <c r="D373" s="121">
        <v>14625303.300000001</v>
      </c>
      <c r="E373" s="121">
        <v>13162772.970000001</v>
      </c>
      <c r="F373" s="121">
        <v>11700242.640000001</v>
      </c>
      <c r="G373" s="121">
        <v>10237712.310000001</v>
      </c>
      <c r="H373" s="121">
        <v>8775181.9800000004</v>
      </c>
      <c r="I373" s="121">
        <v>7312651.6500000004</v>
      </c>
      <c r="J373" s="121">
        <v>5850121.3200000003</v>
      </c>
      <c r="K373" s="121">
        <v>4387590.99</v>
      </c>
      <c r="L373" s="121">
        <v>2925060.66</v>
      </c>
      <c r="M373" s="121">
        <v>1462530.33</v>
      </c>
      <c r="N373" s="121">
        <v>0</v>
      </c>
      <c r="P373" s="99"/>
    </row>
    <row r="374" spans="1:16" x14ac:dyDescent="0.2">
      <c r="A374" s="122" t="s">
        <v>2723</v>
      </c>
      <c r="B374" s="121">
        <v>2713728</v>
      </c>
      <c r="C374" s="121">
        <v>0</v>
      </c>
      <c r="D374" s="121">
        <v>0</v>
      </c>
      <c r="E374" s="121">
        <v>0</v>
      </c>
      <c r="F374" s="121">
        <v>0</v>
      </c>
      <c r="G374" s="121">
        <v>0</v>
      </c>
      <c r="H374" s="121">
        <v>0</v>
      </c>
      <c r="I374" s="121">
        <v>0</v>
      </c>
      <c r="J374" s="121">
        <v>0</v>
      </c>
      <c r="K374" s="121">
        <v>0</v>
      </c>
      <c r="L374" s="121">
        <v>0</v>
      </c>
      <c r="M374" s="121">
        <v>0</v>
      </c>
      <c r="N374" s="121">
        <v>0</v>
      </c>
      <c r="P374" s="99"/>
    </row>
    <row r="375" spans="1:16" x14ac:dyDescent="0.2">
      <c r="A375" s="122" t="s">
        <v>2724</v>
      </c>
      <c r="B375" s="121">
        <v>0</v>
      </c>
      <c r="C375" s="121">
        <v>0</v>
      </c>
      <c r="D375" s="121">
        <v>0</v>
      </c>
      <c r="E375" s="121">
        <v>0</v>
      </c>
      <c r="F375" s="121">
        <v>0</v>
      </c>
      <c r="G375" s="121">
        <v>0</v>
      </c>
      <c r="H375" s="121">
        <v>0</v>
      </c>
      <c r="I375" s="121">
        <v>0</v>
      </c>
      <c r="J375" s="121">
        <v>0</v>
      </c>
      <c r="K375" s="121">
        <v>0</v>
      </c>
      <c r="L375" s="121">
        <v>0</v>
      </c>
      <c r="M375" s="121">
        <v>0</v>
      </c>
      <c r="N375" s="121">
        <v>0</v>
      </c>
      <c r="P375" s="99"/>
    </row>
    <row r="376" spans="1:16" x14ac:dyDescent="0.2">
      <c r="A376" s="122" t="s">
        <v>2725</v>
      </c>
      <c r="B376" s="121">
        <v>4704313.4399999902</v>
      </c>
      <c r="C376" s="121">
        <v>6803382.1900000004</v>
      </c>
      <c r="D376" s="121">
        <v>7093553.2599999998</v>
      </c>
      <c r="E376" s="121">
        <v>6696045.25</v>
      </c>
      <c r="F376" s="121">
        <v>2707861.1799999899</v>
      </c>
      <c r="G376" s="121">
        <v>2732474.07</v>
      </c>
      <c r="H376" s="121">
        <v>2729903.2</v>
      </c>
      <c r="I376" s="121">
        <v>2727332.33</v>
      </c>
      <c r="J376" s="121">
        <v>3076007.58</v>
      </c>
      <c r="K376" s="121">
        <v>2714478</v>
      </c>
      <c r="L376" s="121">
        <v>2788822.74</v>
      </c>
      <c r="M376" s="121">
        <v>2183612.1199999899</v>
      </c>
      <c r="N376" s="121">
        <v>317464.74</v>
      </c>
      <c r="P376" s="99"/>
    </row>
    <row r="377" spans="1:16" x14ac:dyDescent="0.2">
      <c r="A377" s="122" t="s">
        <v>2726</v>
      </c>
      <c r="B377" s="121">
        <v>79905</v>
      </c>
      <c r="C377" s="121">
        <v>79905</v>
      </c>
      <c r="D377" s="121">
        <v>79905</v>
      </c>
      <c r="E377" s="121">
        <v>79905</v>
      </c>
      <c r="F377" s="121">
        <v>79905</v>
      </c>
      <c r="G377" s="121">
        <v>79905</v>
      </c>
      <c r="H377" s="121">
        <v>79905</v>
      </c>
      <c r="I377" s="121">
        <v>79905</v>
      </c>
      <c r="J377" s="121">
        <v>79905</v>
      </c>
      <c r="K377" s="121">
        <v>79905</v>
      </c>
      <c r="L377" s="121">
        <v>79905</v>
      </c>
      <c r="M377" s="121">
        <v>79905</v>
      </c>
      <c r="N377" s="121">
        <v>79905</v>
      </c>
      <c r="P377" s="99"/>
    </row>
    <row r="378" spans="1:16" x14ac:dyDescent="0.2">
      <c r="A378" s="122" t="s">
        <v>2727</v>
      </c>
      <c r="B378" s="121">
        <v>0</v>
      </c>
      <c r="C378" s="121">
        <v>0</v>
      </c>
      <c r="D378" s="121">
        <v>0</v>
      </c>
      <c r="E378" s="121">
        <v>0</v>
      </c>
      <c r="F378" s="121">
        <v>0</v>
      </c>
      <c r="G378" s="121">
        <v>0</v>
      </c>
      <c r="H378" s="121">
        <v>0</v>
      </c>
      <c r="I378" s="121">
        <v>0</v>
      </c>
      <c r="J378" s="121">
        <v>0</v>
      </c>
      <c r="K378" s="121">
        <v>0</v>
      </c>
      <c r="L378" s="121">
        <v>0</v>
      </c>
      <c r="M378" s="121">
        <v>0</v>
      </c>
      <c r="N378" s="121">
        <v>0</v>
      </c>
      <c r="P378" s="99"/>
    </row>
    <row r="379" spans="1:16" x14ac:dyDescent="0.2">
      <c r="A379" s="122" t="s">
        <v>2728</v>
      </c>
      <c r="B379" s="121">
        <v>0</v>
      </c>
      <c r="C379" s="121">
        <v>0</v>
      </c>
      <c r="D379" s="121">
        <v>0</v>
      </c>
      <c r="E379" s="121">
        <v>0</v>
      </c>
      <c r="F379" s="121">
        <v>0</v>
      </c>
      <c r="G379" s="121">
        <v>0</v>
      </c>
      <c r="H379" s="121">
        <v>0</v>
      </c>
      <c r="I379" s="121">
        <v>0</v>
      </c>
      <c r="J379" s="121">
        <v>0</v>
      </c>
      <c r="K379" s="121">
        <v>0</v>
      </c>
      <c r="L379" s="121">
        <v>0</v>
      </c>
      <c r="M379" s="121">
        <v>0</v>
      </c>
      <c r="N379" s="121">
        <v>0</v>
      </c>
      <c r="P379" s="99"/>
    </row>
    <row r="380" spans="1:16" x14ac:dyDescent="0.2">
      <c r="A380" s="122" t="s">
        <v>2729</v>
      </c>
      <c r="B380" s="121">
        <v>0</v>
      </c>
      <c r="C380" s="121">
        <v>0</v>
      </c>
      <c r="D380" s="121">
        <v>0</v>
      </c>
      <c r="E380" s="121">
        <v>0</v>
      </c>
      <c r="F380" s="121">
        <v>0</v>
      </c>
      <c r="G380" s="121">
        <v>0</v>
      </c>
      <c r="H380" s="121">
        <v>0</v>
      </c>
      <c r="I380" s="121">
        <v>0</v>
      </c>
      <c r="J380" s="121">
        <v>0</v>
      </c>
      <c r="K380" s="121">
        <v>0</v>
      </c>
      <c r="L380" s="121">
        <v>0</v>
      </c>
      <c r="M380" s="121">
        <v>0</v>
      </c>
      <c r="N380" s="121">
        <v>0</v>
      </c>
      <c r="P380" s="99"/>
    </row>
    <row r="381" spans="1:16" x14ac:dyDescent="0.2">
      <c r="A381" s="122" t="s">
        <v>2730</v>
      </c>
      <c r="B381" s="121">
        <v>0</v>
      </c>
      <c r="C381" s="121">
        <v>0</v>
      </c>
      <c r="D381" s="121">
        <v>0</v>
      </c>
      <c r="E381" s="121">
        <v>0</v>
      </c>
      <c r="F381" s="121">
        <v>0</v>
      </c>
      <c r="G381" s="121">
        <v>0</v>
      </c>
      <c r="H381" s="121">
        <v>0</v>
      </c>
      <c r="I381" s="121">
        <v>0</v>
      </c>
      <c r="J381" s="121">
        <v>0</v>
      </c>
      <c r="K381" s="121">
        <v>0</v>
      </c>
      <c r="L381" s="121">
        <v>0</v>
      </c>
      <c r="M381" s="121">
        <v>0</v>
      </c>
      <c r="N381" s="121">
        <v>0</v>
      </c>
      <c r="P381" s="99"/>
    </row>
    <row r="382" spans="1:16" x14ac:dyDescent="0.2">
      <c r="A382" s="122" t="s">
        <v>2731</v>
      </c>
      <c r="B382" s="121">
        <v>0</v>
      </c>
      <c r="C382" s="121">
        <v>0</v>
      </c>
      <c r="D382" s="121">
        <v>0</v>
      </c>
      <c r="E382" s="121">
        <v>0</v>
      </c>
      <c r="F382" s="121">
        <v>0</v>
      </c>
      <c r="G382" s="121">
        <v>0</v>
      </c>
      <c r="H382" s="121">
        <v>0</v>
      </c>
      <c r="I382" s="121">
        <v>0</v>
      </c>
      <c r="J382" s="121">
        <v>0</v>
      </c>
      <c r="K382" s="121">
        <v>0</v>
      </c>
      <c r="L382" s="121">
        <v>0</v>
      </c>
      <c r="M382" s="121">
        <v>0</v>
      </c>
      <c r="N382" s="121">
        <v>0</v>
      </c>
      <c r="P382" s="99"/>
    </row>
    <row r="383" spans="1:16" x14ac:dyDescent="0.2">
      <c r="A383" s="122" t="s">
        <v>2732</v>
      </c>
      <c r="B383" s="121">
        <v>0</v>
      </c>
      <c r="C383" s="121">
        <v>0</v>
      </c>
      <c r="D383" s="121">
        <v>0</v>
      </c>
      <c r="E383" s="121">
        <v>0</v>
      </c>
      <c r="F383" s="121">
        <v>0</v>
      </c>
      <c r="G383" s="121">
        <v>0</v>
      </c>
      <c r="H383" s="121">
        <v>0</v>
      </c>
      <c r="I383" s="121">
        <v>0</v>
      </c>
      <c r="J383" s="121">
        <v>0</v>
      </c>
      <c r="K383" s="121">
        <v>0</v>
      </c>
      <c r="L383" s="121">
        <v>0</v>
      </c>
      <c r="M383" s="121">
        <v>0</v>
      </c>
      <c r="N383" s="121">
        <v>0</v>
      </c>
      <c r="P383" s="99"/>
    </row>
    <row r="384" spans="1:16" x14ac:dyDescent="0.2">
      <c r="A384" s="123" t="s">
        <v>2733</v>
      </c>
      <c r="B384" s="124">
        <v>61829883.920000002</v>
      </c>
      <c r="C384" s="124">
        <v>78907195.719999999</v>
      </c>
      <c r="D384" s="124">
        <v>75021689.019999996</v>
      </c>
      <c r="E384" s="124">
        <v>82060548.819999993</v>
      </c>
      <c r="F384" s="124">
        <v>53621275.459999897</v>
      </c>
      <c r="G384" s="124">
        <v>51722213.199999899</v>
      </c>
      <c r="H384" s="124">
        <v>60703598.270000003</v>
      </c>
      <c r="I384" s="124">
        <v>57934139.07</v>
      </c>
      <c r="J384" s="124">
        <v>58377682.189999901</v>
      </c>
      <c r="K384" s="124">
        <v>67080483.200000003</v>
      </c>
      <c r="L384" s="124">
        <v>65772795.3699999</v>
      </c>
      <c r="M384" s="124">
        <v>63620142.600000001</v>
      </c>
      <c r="N384" s="124">
        <v>70819236.559999898</v>
      </c>
      <c r="O384" s="98">
        <f t="shared" ref="O384" si="32">AVERAGE(B384:N384)</f>
        <v>65190067.953846112</v>
      </c>
      <c r="P384" s="99" t="str">
        <f>MID($A384,10,3)</f>
        <v>165</v>
      </c>
    </row>
    <row r="385" spans="1:16" x14ac:dyDescent="0.2">
      <c r="A385" s="122" t="s">
        <v>2734</v>
      </c>
      <c r="P385" s="99"/>
    </row>
    <row r="386" spans="1:16" x14ac:dyDescent="0.2">
      <c r="A386" s="120" t="s">
        <v>2735</v>
      </c>
      <c r="P386" s="99"/>
    </row>
    <row r="387" spans="1:16" x14ac:dyDescent="0.2">
      <c r="A387" s="122" t="s">
        <v>2736</v>
      </c>
      <c r="B387" s="121">
        <v>0</v>
      </c>
      <c r="C387" s="121">
        <v>0</v>
      </c>
      <c r="D387" s="121">
        <v>0</v>
      </c>
      <c r="E387" s="121">
        <v>0</v>
      </c>
      <c r="F387" s="121">
        <v>0</v>
      </c>
      <c r="G387" s="121">
        <v>0</v>
      </c>
      <c r="H387" s="121">
        <v>0</v>
      </c>
      <c r="I387" s="121">
        <v>0</v>
      </c>
      <c r="J387" s="121">
        <v>0</v>
      </c>
      <c r="K387" s="121">
        <v>0</v>
      </c>
      <c r="L387" s="121">
        <v>0</v>
      </c>
      <c r="M387" s="121">
        <v>0</v>
      </c>
      <c r="N387" s="121">
        <v>0</v>
      </c>
      <c r="P387" s="99"/>
    </row>
    <row r="388" spans="1:16" x14ac:dyDescent="0.2">
      <c r="A388" s="122" t="s">
        <v>2737</v>
      </c>
      <c r="B388" s="121">
        <v>0</v>
      </c>
      <c r="C388" s="121">
        <v>0</v>
      </c>
      <c r="D388" s="121">
        <v>0</v>
      </c>
      <c r="E388" s="121">
        <v>0</v>
      </c>
      <c r="F388" s="121">
        <v>0</v>
      </c>
      <c r="G388" s="121">
        <v>0</v>
      </c>
      <c r="H388" s="121">
        <v>0</v>
      </c>
      <c r="I388" s="121">
        <v>0</v>
      </c>
      <c r="J388" s="121">
        <v>0</v>
      </c>
      <c r="K388" s="121">
        <v>0</v>
      </c>
      <c r="L388" s="121">
        <v>0</v>
      </c>
      <c r="M388" s="121">
        <v>0</v>
      </c>
      <c r="N388" s="121">
        <v>0</v>
      </c>
      <c r="P388" s="99"/>
    </row>
    <row r="389" spans="1:16" x14ac:dyDescent="0.2">
      <c r="A389" s="123" t="s">
        <v>2738</v>
      </c>
      <c r="B389" s="124">
        <v>0</v>
      </c>
      <c r="C389" s="124">
        <v>0</v>
      </c>
      <c r="D389" s="124">
        <v>0</v>
      </c>
      <c r="E389" s="124">
        <v>0</v>
      </c>
      <c r="F389" s="124">
        <v>0</v>
      </c>
      <c r="G389" s="124">
        <v>0</v>
      </c>
      <c r="H389" s="124">
        <v>0</v>
      </c>
      <c r="I389" s="124">
        <v>0</v>
      </c>
      <c r="J389" s="124">
        <v>0</v>
      </c>
      <c r="K389" s="124">
        <v>0</v>
      </c>
      <c r="L389" s="124">
        <v>0</v>
      </c>
      <c r="M389" s="124">
        <v>0</v>
      </c>
      <c r="N389" s="124">
        <v>0</v>
      </c>
      <c r="O389" s="97">
        <f t="shared" ref="O389" si="33">AVERAGE(B389:N389)</f>
        <v>0</v>
      </c>
      <c r="P389" s="99" t="str">
        <f>MID($A389,10,3)</f>
        <v>171</v>
      </c>
    </row>
    <row r="390" spans="1:16" x14ac:dyDescent="0.2">
      <c r="A390" s="122" t="s">
        <v>1650</v>
      </c>
      <c r="P390" s="99"/>
    </row>
    <row r="391" spans="1:16" x14ac:dyDescent="0.2">
      <c r="A391" s="120" t="s">
        <v>2739</v>
      </c>
      <c r="P391" s="99"/>
    </row>
    <row r="392" spans="1:16" x14ac:dyDescent="0.2">
      <c r="A392" s="122" t="s">
        <v>2740</v>
      </c>
      <c r="B392" s="121">
        <v>0</v>
      </c>
      <c r="C392" s="121">
        <v>0</v>
      </c>
      <c r="D392" s="121">
        <v>0</v>
      </c>
      <c r="E392" s="121">
        <v>0</v>
      </c>
      <c r="F392" s="121">
        <v>0</v>
      </c>
      <c r="G392" s="121">
        <v>0</v>
      </c>
      <c r="H392" s="121">
        <v>0</v>
      </c>
      <c r="I392" s="121">
        <v>0</v>
      </c>
      <c r="J392" s="121">
        <v>0</v>
      </c>
      <c r="K392" s="121">
        <v>0</v>
      </c>
      <c r="L392" s="121">
        <v>0</v>
      </c>
      <c r="M392" s="121">
        <v>0</v>
      </c>
      <c r="N392" s="121">
        <v>0</v>
      </c>
      <c r="P392" s="99"/>
    </row>
    <row r="393" spans="1:16" x14ac:dyDescent="0.2">
      <c r="A393" s="122" t="s">
        <v>2741</v>
      </c>
      <c r="B393" s="121">
        <v>94592.26</v>
      </c>
      <c r="C393" s="121">
        <v>39875.980000000003</v>
      </c>
      <c r="D393" s="121">
        <v>92179.199999999997</v>
      </c>
      <c r="E393" s="121">
        <v>81938.789999999994</v>
      </c>
      <c r="F393" s="121">
        <v>88547.01</v>
      </c>
      <c r="G393" s="121">
        <v>115884.3</v>
      </c>
      <c r="H393" s="121">
        <v>101870.97</v>
      </c>
      <c r="I393" s="121">
        <v>99936.78</v>
      </c>
      <c r="J393" s="121">
        <v>49991.42</v>
      </c>
      <c r="K393" s="121">
        <v>43035.94</v>
      </c>
      <c r="L393" s="121">
        <v>123347.96</v>
      </c>
      <c r="M393" s="121">
        <v>132939.69</v>
      </c>
      <c r="N393" s="121">
        <v>117308.58</v>
      </c>
      <c r="P393" s="99"/>
    </row>
    <row r="394" spans="1:16" x14ac:dyDescent="0.2">
      <c r="A394" s="123" t="s">
        <v>2742</v>
      </c>
      <c r="B394" s="124">
        <v>94592.26</v>
      </c>
      <c r="C394" s="124">
        <v>39875.980000000003</v>
      </c>
      <c r="D394" s="124">
        <v>92179.199999999997</v>
      </c>
      <c r="E394" s="124">
        <v>81938.789999999994</v>
      </c>
      <c r="F394" s="124">
        <v>88547.01</v>
      </c>
      <c r="G394" s="124">
        <v>115884.3</v>
      </c>
      <c r="H394" s="124">
        <v>101870.97</v>
      </c>
      <c r="I394" s="124">
        <v>99936.78</v>
      </c>
      <c r="J394" s="124">
        <v>49991.42</v>
      </c>
      <c r="K394" s="124">
        <v>43035.94</v>
      </c>
      <c r="L394" s="124">
        <v>123347.96</v>
      </c>
      <c r="M394" s="124">
        <v>132939.69</v>
      </c>
      <c r="N394" s="124">
        <v>117308.58</v>
      </c>
      <c r="O394" s="98">
        <f t="shared" ref="O394" si="34">AVERAGE(B394:N394)</f>
        <v>90880.683076923087</v>
      </c>
      <c r="P394" s="99" t="str">
        <f>MID($A394,10,3)</f>
        <v>172</v>
      </c>
    </row>
    <row r="395" spans="1:16" x14ac:dyDescent="0.2">
      <c r="A395" s="122" t="s">
        <v>1655</v>
      </c>
      <c r="P395" s="99"/>
    </row>
    <row r="396" spans="1:16" x14ac:dyDescent="0.2">
      <c r="A396" s="120" t="s">
        <v>2743</v>
      </c>
      <c r="P396" s="99"/>
    </row>
    <row r="397" spans="1:16" x14ac:dyDescent="0.2">
      <c r="A397" s="122" t="s">
        <v>2744</v>
      </c>
      <c r="B397" s="121">
        <v>94710541</v>
      </c>
      <c r="C397" s="121">
        <v>103436760</v>
      </c>
      <c r="D397" s="121">
        <v>94062642</v>
      </c>
      <c r="E397" s="121">
        <v>109752910</v>
      </c>
      <c r="F397" s="121">
        <v>98368489.010000005</v>
      </c>
      <c r="G397" s="121">
        <v>121305628.01000001</v>
      </c>
      <c r="H397" s="121">
        <v>136563136.00999999</v>
      </c>
      <c r="I397" s="121">
        <v>140560832.00999999</v>
      </c>
      <c r="J397" s="121">
        <v>150124664.00999999</v>
      </c>
      <c r="K397" s="121">
        <v>135361865.00999999</v>
      </c>
      <c r="L397" s="121">
        <v>133521859.01000001</v>
      </c>
      <c r="M397" s="121">
        <v>109401023</v>
      </c>
      <c r="N397" s="121">
        <v>115635471</v>
      </c>
      <c r="P397" s="99"/>
    </row>
    <row r="398" spans="1:16" x14ac:dyDescent="0.2">
      <c r="A398" s="122" t="s">
        <v>2745</v>
      </c>
      <c r="B398" s="121">
        <v>0</v>
      </c>
      <c r="C398" s="121">
        <v>0</v>
      </c>
      <c r="D398" s="121">
        <v>0</v>
      </c>
      <c r="E398" s="121">
        <v>0</v>
      </c>
      <c r="F398" s="121">
        <v>0</v>
      </c>
      <c r="G398" s="121">
        <v>0</v>
      </c>
      <c r="H398" s="121">
        <v>0</v>
      </c>
      <c r="I398" s="121">
        <v>0</v>
      </c>
      <c r="J398" s="121">
        <v>0</v>
      </c>
      <c r="K398" s="121">
        <v>0</v>
      </c>
      <c r="L398" s="121">
        <v>0</v>
      </c>
      <c r="M398" s="121">
        <v>0</v>
      </c>
      <c r="N398" s="121">
        <v>0</v>
      </c>
      <c r="P398" s="99"/>
    </row>
    <row r="399" spans="1:16" x14ac:dyDescent="0.2">
      <c r="A399" s="123" t="s">
        <v>2746</v>
      </c>
      <c r="B399" s="124">
        <v>94710541</v>
      </c>
      <c r="C399" s="124">
        <v>103436760</v>
      </c>
      <c r="D399" s="124">
        <v>94062642</v>
      </c>
      <c r="E399" s="124">
        <v>109752910</v>
      </c>
      <c r="F399" s="124">
        <v>98368489.010000005</v>
      </c>
      <c r="G399" s="124">
        <v>121305628.01000001</v>
      </c>
      <c r="H399" s="124">
        <v>136563136.00999999</v>
      </c>
      <c r="I399" s="124">
        <v>140560832.00999999</v>
      </c>
      <c r="J399" s="124">
        <v>150124664.00999999</v>
      </c>
      <c r="K399" s="124">
        <v>135361865.00999999</v>
      </c>
      <c r="L399" s="124">
        <v>133521859.01000001</v>
      </c>
      <c r="M399" s="124">
        <v>109401023</v>
      </c>
      <c r="N399" s="124">
        <v>115635471</v>
      </c>
      <c r="O399" s="98">
        <f t="shared" ref="O399" si="35">AVERAGE(B399:N399)</f>
        <v>118677370.77461538</v>
      </c>
      <c r="P399" s="99" t="str">
        <f>MID($A399,10,3)</f>
        <v>173</v>
      </c>
    </row>
    <row r="400" spans="1:16" x14ac:dyDescent="0.2">
      <c r="A400" s="122" t="s">
        <v>1660</v>
      </c>
      <c r="P400" s="99"/>
    </row>
    <row r="401" spans="1:16" x14ac:dyDescent="0.2">
      <c r="A401" s="120" t="s">
        <v>2747</v>
      </c>
      <c r="P401" s="99"/>
    </row>
    <row r="402" spans="1:16" x14ac:dyDescent="0.2">
      <c r="A402" s="122" t="s">
        <v>2748</v>
      </c>
      <c r="B402" s="121">
        <v>0</v>
      </c>
      <c r="C402" s="121">
        <v>0</v>
      </c>
      <c r="D402" s="121">
        <v>0</v>
      </c>
      <c r="E402" s="121">
        <v>0</v>
      </c>
      <c r="F402" s="121">
        <v>0</v>
      </c>
      <c r="G402" s="121">
        <v>0</v>
      </c>
      <c r="H402" s="121">
        <v>0</v>
      </c>
      <c r="I402" s="121">
        <v>0</v>
      </c>
      <c r="J402" s="121">
        <v>0</v>
      </c>
      <c r="K402" s="121">
        <v>0</v>
      </c>
      <c r="L402" s="121">
        <v>0</v>
      </c>
      <c r="M402" s="121">
        <v>0</v>
      </c>
      <c r="N402" s="121">
        <v>0</v>
      </c>
      <c r="P402" s="99"/>
    </row>
    <row r="403" spans="1:16" x14ac:dyDescent="0.2">
      <c r="A403" s="122" t="s">
        <v>2749</v>
      </c>
      <c r="B403" s="121">
        <v>0</v>
      </c>
      <c r="C403" s="121">
        <v>0</v>
      </c>
      <c r="D403" s="121">
        <v>0</v>
      </c>
      <c r="E403" s="121">
        <v>0</v>
      </c>
      <c r="F403" s="121">
        <v>0</v>
      </c>
      <c r="G403" s="121">
        <v>0</v>
      </c>
      <c r="H403" s="121">
        <v>0</v>
      </c>
      <c r="I403" s="121">
        <v>0</v>
      </c>
      <c r="J403" s="121">
        <v>0</v>
      </c>
      <c r="K403" s="121">
        <v>0</v>
      </c>
      <c r="L403" s="121">
        <v>0</v>
      </c>
      <c r="M403" s="121">
        <v>0</v>
      </c>
      <c r="N403" s="121">
        <v>0</v>
      </c>
      <c r="P403" s="99"/>
    </row>
    <row r="404" spans="1:16" x14ac:dyDescent="0.2">
      <c r="A404" s="122" t="s">
        <v>2750</v>
      </c>
      <c r="B404" s="121">
        <v>0</v>
      </c>
      <c r="C404" s="121">
        <v>0</v>
      </c>
      <c r="D404" s="121">
        <v>0</v>
      </c>
      <c r="E404" s="121">
        <v>0</v>
      </c>
      <c r="F404" s="121">
        <v>0</v>
      </c>
      <c r="G404" s="121">
        <v>0</v>
      </c>
      <c r="H404" s="121">
        <v>0</v>
      </c>
      <c r="I404" s="121">
        <v>0</v>
      </c>
      <c r="J404" s="121">
        <v>0</v>
      </c>
      <c r="K404" s="121">
        <v>0</v>
      </c>
      <c r="L404" s="121">
        <v>0</v>
      </c>
      <c r="M404" s="121">
        <v>0</v>
      </c>
      <c r="N404" s="121">
        <v>0</v>
      </c>
      <c r="O404" s="97">
        <f t="shared" ref="O404" si="36">AVERAGE(B404:N404)</f>
        <v>0</v>
      </c>
      <c r="P404" s="99"/>
    </row>
    <row r="405" spans="1:16" x14ac:dyDescent="0.2">
      <c r="A405" s="122" t="s">
        <v>2751</v>
      </c>
      <c r="B405" s="121">
        <v>0</v>
      </c>
      <c r="C405" s="121">
        <v>0</v>
      </c>
      <c r="D405" s="121">
        <v>0</v>
      </c>
      <c r="E405" s="121">
        <v>29029847.449999999</v>
      </c>
      <c r="F405" s="121">
        <v>29029847.449999999</v>
      </c>
      <c r="G405" s="121">
        <v>29029847.449999999</v>
      </c>
      <c r="H405" s="121">
        <v>0</v>
      </c>
      <c r="I405" s="121">
        <v>0</v>
      </c>
      <c r="J405" s="121">
        <v>0</v>
      </c>
      <c r="K405" s="121">
        <v>0</v>
      </c>
      <c r="L405" s="121">
        <v>0</v>
      </c>
      <c r="M405" s="121">
        <v>0</v>
      </c>
      <c r="N405" s="121">
        <v>0</v>
      </c>
      <c r="P405" s="99"/>
    </row>
    <row r="406" spans="1:16" x14ac:dyDescent="0.2">
      <c r="A406" s="123" t="s">
        <v>2752</v>
      </c>
      <c r="B406" s="124">
        <v>0</v>
      </c>
      <c r="C406" s="124">
        <v>0</v>
      </c>
      <c r="D406" s="124">
        <v>0</v>
      </c>
      <c r="E406" s="124">
        <v>29029847.449999999</v>
      </c>
      <c r="F406" s="124">
        <v>29029847.449999999</v>
      </c>
      <c r="G406" s="124">
        <v>29029847.449999999</v>
      </c>
      <c r="H406" s="124">
        <v>0</v>
      </c>
      <c r="I406" s="124">
        <v>0</v>
      </c>
      <c r="J406" s="124">
        <v>0</v>
      </c>
      <c r="K406" s="124">
        <v>0</v>
      </c>
      <c r="L406" s="124">
        <v>0</v>
      </c>
      <c r="M406" s="124">
        <v>0</v>
      </c>
      <c r="N406" s="124">
        <v>0</v>
      </c>
      <c r="O406" s="98">
        <f t="shared" ref="O406" si="37">AVERAGE(B406:N406)</f>
        <v>6699195.5653846152</v>
      </c>
      <c r="P406" s="99" t="str">
        <f>MID($A406,10,3)</f>
        <v>174</v>
      </c>
    </row>
    <row r="407" spans="1:16" x14ac:dyDescent="0.2">
      <c r="A407" s="122" t="s">
        <v>2753</v>
      </c>
      <c r="P407" s="99"/>
    </row>
    <row r="408" spans="1:16" x14ac:dyDescent="0.2">
      <c r="A408" s="120" t="s">
        <v>2754</v>
      </c>
      <c r="P408" s="99"/>
    </row>
    <row r="409" spans="1:16" x14ac:dyDescent="0.2">
      <c r="A409" s="122" t="s">
        <v>2755</v>
      </c>
      <c r="B409" s="121">
        <v>5402722.3399999999</v>
      </c>
      <c r="C409" s="121">
        <v>5402722.3399999999</v>
      </c>
      <c r="D409" s="121">
        <v>5402722.3399999999</v>
      </c>
      <c r="E409" s="121">
        <v>0</v>
      </c>
      <c r="F409" s="121">
        <v>0</v>
      </c>
      <c r="G409" s="121">
        <v>0</v>
      </c>
      <c r="H409" s="121">
        <v>0</v>
      </c>
      <c r="I409" s="121">
        <v>0</v>
      </c>
      <c r="J409" s="121">
        <v>0</v>
      </c>
      <c r="K409" s="121">
        <v>0</v>
      </c>
      <c r="L409" s="121">
        <v>0</v>
      </c>
      <c r="M409" s="121">
        <v>0</v>
      </c>
      <c r="N409" s="121">
        <v>0</v>
      </c>
      <c r="O409" s="97">
        <f t="shared" ref="O409" si="38">AVERAGE(B409:N409)</f>
        <v>1246782.0784615385</v>
      </c>
      <c r="P409" s="99">
        <v>175</v>
      </c>
    </row>
    <row r="410" spans="1:16" x14ac:dyDescent="0.2">
      <c r="A410" s="122" t="s">
        <v>2756</v>
      </c>
      <c r="B410" s="121">
        <v>0</v>
      </c>
      <c r="C410" s="121">
        <v>0</v>
      </c>
      <c r="D410" s="121">
        <v>0</v>
      </c>
      <c r="E410" s="121">
        <v>0</v>
      </c>
      <c r="F410" s="121">
        <v>0</v>
      </c>
      <c r="G410" s="121">
        <v>0</v>
      </c>
      <c r="H410" s="121">
        <v>0</v>
      </c>
      <c r="I410" s="121">
        <v>0</v>
      </c>
      <c r="J410" s="121">
        <v>0</v>
      </c>
      <c r="K410" s="121">
        <v>0</v>
      </c>
      <c r="L410" s="121">
        <v>0</v>
      </c>
      <c r="M410" s="121">
        <v>0</v>
      </c>
      <c r="N410" s="121">
        <v>0</v>
      </c>
      <c r="P410" s="99"/>
    </row>
    <row r="411" spans="1:16" x14ac:dyDescent="0.2">
      <c r="A411" s="122" t="s">
        <v>565</v>
      </c>
      <c r="P411" s="99"/>
    </row>
    <row r="412" spans="1:16" x14ac:dyDescent="0.2">
      <c r="A412" s="120" t="s">
        <v>2757</v>
      </c>
      <c r="P412" s="99"/>
    </row>
    <row r="413" spans="1:16" x14ac:dyDescent="0.2">
      <c r="A413" s="122" t="s">
        <v>2758</v>
      </c>
      <c r="B413" s="121">
        <v>0</v>
      </c>
      <c r="C413" s="121">
        <v>0</v>
      </c>
      <c r="D413" s="121">
        <v>0</v>
      </c>
      <c r="E413" s="121">
        <v>0</v>
      </c>
      <c r="F413" s="121">
        <v>0</v>
      </c>
      <c r="G413" s="121">
        <v>0</v>
      </c>
      <c r="H413" s="121">
        <v>0</v>
      </c>
      <c r="I413" s="121">
        <v>0</v>
      </c>
      <c r="J413" s="121">
        <v>0</v>
      </c>
      <c r="K413" s="121">
        <v>0</v>
      </c>
      <c r="L413" s="121">
        <v>0</v>
      </c>
      <c r="M413" s="121">
        <v>0</v>
      </c>
      <c r="N413" s="121">
        <v>0</v>
      </c>
      <c r="P413" s="99"/>
    </row>
    <row r="414" spans="1:16" x14ac:dyDescent="0.2">
      <c r="A414" s="122" t="s">
        <v>2759</v>
      </c>
      <c r="B414" s="121">
        <v>0</v>
      </c>
      <c r="C414" s="121">
        <v>0</v>
      </c>
      <c r="D414" s="121">
        <v>0</v>
      </c>
      <c r="E414" s="121">
        <v>0</v>
      </c>
      <c r="F414" s="121">
        <v>0</v>
      </c>
      <c r="G414" s="121">
        <v>0</v>
      </c>
      <c r="H414" s="121">
        <v>0</v>
      </c>
      <c r="I414" s="121">
        <v>0</v>
      </c>
      <c r="J414" s="121">
        <v>0</v>
      </c>
      <c r="K414" s="121">
        <v>0</v>
      </c>
      <c r="L414" s="121">
        <v>0</v>
      </c>
      <c r="M414" s="121">
        <v>0</v>
      </c>
      <c r="N414" s="121">
        <v>0</v>
      </c>
      <c r="O414" s="97">
        <f t="shared" ref="O414" si="39">AVERAGE(B414:N414)</f>
        <v>0</v>
      </c>
      <c r="P414" s="99"/>
    </row>
    <row r="415" spans="1:16" x14ac:dyDescent="0.2">
      <c r="A415" s="122" t="s">
        <v>2760</v>
      </c>
      <c r="B415" s="121">
        <v>0</v>
      </c>
      <c r="C415" s="121">
        <v>0</v>
      </c>
      <c r="D415" s="121">
        <v>0</v>
      </c>
      <c r="E415" s="121">
        <v>0</v>
      </c>
      <c r="F415" s="121">
        <v>0</v>
      </c>
      <c r="G415" s="121">
        <v>0</v>
      </c>
      <c r="H415" s="121">
        <v>0</v>
      </c>
      <c r="I415" s="121">
        <v>0</v>
      </c>
      <c r="J415" s="121">
        <v>0</v>
      </c>
      <c r="K415" s="121">
        <v>0</v>
      </c>
      <c r="L415" s="121">
        <v>0</v>
      </c>
      <c r="M415" s="121">
        <v>0</v>
      </c>
      <c r="N415" s="121">
        <v>0</v>
      </c>
      <c r="P415" s="99"/>
    </row>
    <row r="416" spans="1:16" x14ac:dyDescent="0.2">
      <c r="A416" s="123" t="s">
        <v>2761</v>
      </c>
      <c r="B416" s="124">
        <v>0</v>
      </c>
      <c r="C416" s="124">
        <v>0</v>
      </c>
      <c r="D416" s="124">
        <v>0</v>
      </c>
      <c r="E416" s="124">
        <v>0</v>
      </c>
      <c r="F416" s="124">
        <v>0</v>
      </c>
      <c r="G416" s="124">
        <v>0</v>
      </c>
      <c r="H416" s="124">
        <v>0</v>
      </c>
      <c r="I416" s="124">
        <v>0</v>
      </c>
      <c r="J416" s="124">
        <v>0</v>
      </c>
      <c r="K416" s="124">
        <v>0</v>
      </c>
      <c r="L416" s="124">
        <v>0</v>
      </c>
      <c r="M416" s="124">
        <v>0</v>
      </c>
      <c r="N416" s="124">
        <v>0</v>
      </c>
      <c r="O416" s="97">
        <f t="shared" ref="O416" si="40">AVERAGE(B416:N416)</f>
        <v>0</v>
      </c>
      <c r="P416" s="99" t="str">
        <f>MID($A416,10,3)</f>
        <v>176</v>
      </c>
    </row>
    <row r="417" spans="1:16" x14ac:dyDescent="0.2">
      <c r="A417" s="122" t="s">
        <v>2762</v>
      </c>
      <c r="P417" s="99"/>
    </row>
    <row r="418" spans="1:16" x14ac:dyDescent="0.2">
      <c r="A418" s="120" t="s">
        <v>2763</v>
      </c>
      <c r="P418" s="99"/>
    </row>
    <row r="419" spans="1:16" x14ac:dyDescent="0.2">
      <c r="A419" s="122" t="s">
        <v>2764</v>
      </c>
      <c r="B419" s="121">
        <v>87114.11</v>
      </c>
      <c r="C419" s="121">
        <v>157351.07</v>
      </c>
      <c r="D419" s="121">
        <v>148640.87</v>
      </c>
      <c r="E419" s="121">
        <v>150205.57</v>
      </c>
      <c r="F419" s="121">
        <v>150205.57</v>
      </c>
      <c r="G419" s="121">
        <v>150205.57</v>
      </c>
      <c r="H419" s="121">
        <v>-2525330.38</v>
      </c>
      <c r="I419" s="121">
        <v>-256991.8</v>
      </c>
      <c r="J419" s="121">
        <v>-230257.75</v>
      </c>
      <c r="K419" s="121">
        <v>-215600.13</v>
      </c>
      <c r="L419" s="121">
        <v>-215068.72</v>
      </c>
      <c r="M419" s="121">
        <v>-215068.72</v>
      </c>
      <c r="N419" s="121">
        <v>126472.78</v>
      </c>
      <c r="P419" s="99"/>
    </row>
    <row r="420" spans="1:16" x14ac:dyDescent="0.2">
      <c r="A420" s="122" t="s">
        <v>2765</v>
      </c>
      <c r="B420" s="121">
        <v>300309.93</v>
      </c>
      <c r="C420" s="121">
        <v>283177.44999999902</v>
      </c>
      <c r="D420" s="121">
        <v>266044.96999999997</v>
      </c>
      <c r="E420" s="121">
        <v>248912.49</v>
      </c>
      <c r="F420" s="121">
        <v>231779.99999999901</v>
      </c>
      <c r="G420" s="121">
        <v>214647.519999999</v>
      </c>
      <c r="H420" s="121">
        <v>197515.04</v>
      </c>
      <c r="I420" s="121">
        <v>181964.4</v>
      </c>
      <c r="J420" s="121">
        <v>214831.91</v>
      </c>
      <c r="K420" s="121">
        <v>197699.429999999</v>
      </c>
      <c r="L420" s="121">
        <v>180566.94999999899</v>
      </c>
      <c r="M420" s="121">
        <v>163434.46999999901</v>
      </c>
      <c r="N420" s="121">
        <v>146301.989999999</v>
      </c>
      <c r="P420" s="99"/>
    </row>
    <row r="421" spans="1:16" x14ac:dyDescent="0.2">
      <c r="A421" s="122" t="s">
        <v>2766</v>
      </c>
      <c r="B421" s="121">
        <v>4611865.2</v>
      </c>
      <c r="C421" s="121">
        <v>4566856.76</v>
      </c>
      <c r="D421" s="121">
        <v>4521848.3099999996</v>
      </c>
      <c r="E421" s="121">
        <v>4476839.8600000003</v>
      </c>
      <c r="F421" s="121">
        <v>4431831.43</v>
      </c>
      <c r="G421" s="121">
        <v>4386822.9800000004</v>
      </c>
      <c r="H421" s="121">
        <v>4341814.54</v>
      </c>
      <c r="I421" s="121">
        <v>4296806.0999999996</v>
      </c>
      <c r="J421" s="121">
        <v>4251797.6500000004</v>
      </c>
      <c r="K421" s="121">
        <v>4206789.21</v>
      </c>
      <c r="L421" s="121">
        <v>4161780.77</v>
      </c>
      <c r="M421" s="121">
        <v>4116772.32</v>
      </c>
      <c r="N421" s="121">
        <v>4071763.88</v>
      </c>
      <c r="P421" s="99"/>
    </row>
    <row r="422" spans="1:16" x14ac:dyDescent="0.2">
      <c r="A422" s="122" t="s">
        <v>2767</v>
      </c>
      <c r="B422" s="121">
        <v>4579523.5</v>
      </c>
      <c r="C422" s="121">
        <v>4566151.33</v>
      </c>
      <c r="D422" s="121">
        <v>4552779.1500000004</v>
      </c>
      <c r="E422" s="121">
        <v>4539406.97</v>
      </c>
      <c r="F422" s="121">
        <v>4526034.8099999996</v>
      </c>
      <c r="G422" s="121">
        <v>4512662.63</v>
      </c>
      <c r="H422" s="121">
        <v>4499290.46</v>
      </c>
      <c r="I422" s="121">
        <v>4485918.29</v>
      </c>
      <c r="J422" s="121">
        <v>4472546.12</v>
      </c>
      <c r="K422" s="121">
        <v>4459173.9400000004</v>
      </c>
      <c r="L422" s="121">
        <v>4445801.7699999996</v>
      </c>
      <c r="M422" s="121">
        <v>4432429.5999999996</v>
      </c>
      <c r="N422" s="121">
        <v>4419057.42</v>
      </c>
      <c r="P422" s="99"/>
    </row>
    <row r="423" spans="1:16" x14ac:dyDescent="0.2">
      <c r="A423" s="122" t="s">
        <v>2768</v>
      </c>
      <c r="B423" s="121">
        <v>94361.34</v>
      </c>
      <c r="C423" s="121">
        <v>46870.879999999997</v>
      </c>
      <c r="D423" s="121">
        <v>23435.439999999999</v>
      </c>
      <c r="E423" s="121">
        <v>0</v>
      </c>
      <c r="F423" s="121">
        <v>0</v>
      </c>
      <c r="G423" s="121">
        <v>0</v>
      </c>
      <c r="H423" s="121">
        <v>0</v>
      </c>
      <c r="I423" s="121">
        <v>0</v>
      </c>
      <c r="J423" s="121">
        <v>0</v>
      </c>
      <c r="K423" s="121">
        <v>302789.74</v>
      </c>
      <c r="L423" s="121">
        <v>273860.78000000003</v>
      </c>
      <c r="M423" s="121">
        <v>244931.83</v>
      </c>
      <c r="N423" s="121">
        <v>478657.04</v>
      </c>
      <c r="P423" s="99"/>
    </row>
    <row r="424" spans="1:16" x14ac:dyDescent="0.2">
      <c r="A424" s="122" t="s">
        <v>2769</v>
      </c>
      <c r="B424" s="121">
        <v>0</v>
      </c>
      <c r="C424" s="121">
        <v>0</v>
      </c>
      <c r="D424" s="121">
        <v>0</v>
      </c>
      <c r="E424" s="121">
        <v>0</v>
      </c>
      <c r="F424" s="121">
        <v>0</v>
      </c>
      <c r="G424" s="121">
        <v>0</v>
      </c>
      <c r="H424" s="121">
        <v>4660096.99</v>
      </c>
      <c r="I424" s="121">
        <v>4621089.4800000004</v>
      </c>
      <c r="J424" s="121">
        <v>4582081.9800000004</v>
      </c>
      <c r="K424" s="121">
        <v>4543074.47</v>
      </c>
      <c r="L424" s="121">
        <v>4504066.96</v>
      </c>
      <c r="M424" s="121">
        <v>4465059.45</v>
      </c>
      <c r="N424" s="121">
        <v>4426051.9400000004</v>
      </c>
      <c r="P424" s="99"/>
    </row>
    <row r="425" spans="1:16" x14ac:dyDescent="0.2">
      <c r="A425" s="122" t="s">
        <v>2770</v>
      </c>
      <c r="B425" s="121">
        <v>6467823.0199999996</v>
      </c>
      <c r="C425" s="121">
        <v>6447674.04</v>
      </c>
      <c r="D425" s="121">
        <v>6427525.0599999996</v>
      </c>
      <c r="E425" s="121">
        <v>6407376.0800000001</v>
      </c>
      <c r="F425" s="121">
        <v>6387227.0999999996</v>
      </c>
      <c r="G425" s="121">
        <v>6367078.1100000003</v>
      </c>
      <c r="H425" s="121">
        <v>6346929.1299999999</v>
      </c>
      <c r="I425" s="121">
        <v>6326780.1500000004</v>
      </c>
      <c r="J425" s="121">
        <v>6306631.1699999999</v>
      </c>
      <c r="K425" s="121">
        <v>6286482.1900000004</v>
      </c>
      <c r="L425" s="121">
        <v>6266333.21</v>
      </c>
      <c r="M425" s="121">
        <v>6246184.2300000004</v>
      </c>
      <c r="N425" s="121">
        <v>6226035.25</v>
      </c>
      <c r="P425" s="99"/>
    </row>
    <row r="426" spans="1:16" x14ac:dyDescent="0.2">
      <c r="A426" s="122" t="s">
        <v>2771</v>
      </c>
      <c r="B426" s="121">
        <v>0</v>
      </c>
      <c r="C426" s="121">
        <v>0</v>
      </c>
      <c r="D426" s="121">
        <v>0</v>
      </c>
      <c r="E426" s="121">
        <v>0</v>
      </c>
      <c r="F426" s="121">
        <v>0</v>
      </c>
      <c r="G426" s="121">
        <v>0</v>
      </c>
      <c r="H426" s="121">
        <v>0</v>
      </c>
      <c r="I426" s="121">
        <v>0</v>
      </c>
      <c r="J426" s="121">
        <v>0</v>
      </c>
      <c r="K426" s="121">
        <v>0</v>
      </c>
      <c r="L426" s="121">
        <v>0</v>
      </c>
      <c r="M426" s="121">
        <v>0</v>
      </c>
      <c r="N426" s="121">
        <v>0</v>
      </c>
      <c r="P426" s="99"/>
    </row>
    <row r="427" spans="1:16" x14ac:dyDescent="0.2">
      <c r="A427" s="122" t="s">
        <v>2772</v>
      </c>
      <c r="B427" s="121">
        <v>4174518.96</v>
      </c>
      <c r="C427" s="121">
        <v>4125096.87</v>
      </c>
      <c r="D427" s="121">
        <v>4075674.78</v>
      </c>
      <c r="E427" s="121">
        <v>4026252.7</v>
      </c>
      <c r="F427" s="121">
        <v>3976830.61</v>
      </c>
      <c r="G427" s="121">
        <v>3927408.52</v>
      </c>
      <c r="H427" s="121">
        <v>3877986.43</v>
      </c>
      <c r="I427" s="121">
        <v>3828564.35</v>
      </c>
      <c r="J427" s="121">
        <v>3779142.26</v>
      </c>
      <c r="K427" s="121">
        <v>3729720.17</v>
      </c>
      <c r="L427" s="121">
        <v>3680298.08</v>
      </c>
      <c r="M427" s="121">
        <v>3630876</v>
      </c>
      <c r="N427" s="121">
        <v>3581453.91</v>
      </c>
      <c r="P427" s="99"/>
    </row>
    <row r="428" spans="1:16" x14ac:dyDescent="0.2">
      <c r="A428" s="122" t="s">
        <v>2773</v>
      </c>
      <c r="B428" s="121">
        <v>0</v>
      </c>
      <c r="C428" s="121">
        <v>0</v>
      </c>
      <c r="D428" s="121">
        <v>0</v>
      </c>
      <c r="E428" s="121">
        <v>0</v>
      </c>
      <c r="F428" s="121">
        <v>0</v>
      </c>
      <c r="G428" s="121">
        <v>0</v>
      </c>
      <c r="H428" s="121">
        <v>0</v>
      </c>
      <c r="I428" s="121">
        <v>0</v>
      </c>
      <c r="J428" s="121">
        <v>0</v>
      </c>
      <c r="K428" s="121">
        <v>0</v>
      </c>
      <c r="L428" s="121">
        <v>0</v>
      </c>
      <c r="M428" s="121">
        <v>0</v>
      </c>
      <c r="N428" s="121">
        <v>0</v>
      </c>
      <c r="P428" s="99"/>
    </row>
    <row r="429" spans="1:16" x14ac:dyDescent="0.2">
      <c r="A429" s="122" t="s">
        <v>2774</v>
      </c>
      <c r="B429" s="121">
        <v>6206711.8899999997</v>
      </c>
      <c r="C429" s="121">
        <v>6154554.6399999997</v>
      </c>
      <c r="D429" s="121">
        <v>6102397.4000000004</v>
      </c>
      <c r="E429" s="121">
        <v>6050240.1500000004</v>
      </c>
      <c r="F429" s="121">
        <v>5998082.9199999999</v>
      </c>
      <c r="G429" s="121">
        <v>5945925.6699999999</v>
      </c>
      <c r="H429" s="121">
        <v>5893768.4299999997</v>
      </c>
      <c r="I429" s="121">
        <v>5841611.1900000004</v>
      </c>
      <c r="J429" s="121">
        <v>5789453.9400000004</v>
      </c>
      <c r="K429" s="121">
        <v>5737296.7000000002</v>
      </c>
      <c r="L429" s="121">
        <v>5685139.46</v>
      </c>
      <c r="M429" s="121">
        <v>5632982.2199999997</v>
      </c>
      <c r="N429" s="121">
        <v>5580824.9699999997</v>
      </c>
      <c r="P429" s="99"/>
    </row>
    <row r="430" spans="1:16" x14ac:dyDescent="0.2">
      <c r="A430" s="122" t="s">
        <v>2775</v>
      </c>
      <c r="B430" s="121">
        <v>553594.17000000004</v>
      </c>
      <c r="C430" s="121">
        <v>529349.17000000004</v>
      </c>
      <c r="D430" s="121">
        <v>505104.17</v>
      </c>
      <c r="E430" s="121">
        <v>480859.17</v>
      </c>
      <c r="F430" s="121">
        <v>456614.17</v>
      </c>
      <c r="G430" s="121">
        <v>432369.17</v>
      </c>
      <c r="H430" s="121">
        <v>408124.17</v>
      </c>
      <c r="I430" s="121">
        <v>383879.17</v>
      </c>
      <c r="J430" s="121">
        <v>359634.17</v>
      </c>
      <c r="K430" s="121">
        <v>335389.17</v>
      </c>
      <c r="L430" s="121">
        <v>311144.17</v>
      </c>
      <c r="M430" s="121">
        <v>286899.17</v>
      </c>
      <c r="N430" s="121">
        <v>0</v>
      </c>
      <c r="P430" s="99"/>
    </row>
    <row r="431" spans="1:16" x14ac:dyDescent="0.2">
      <c r="A431" s="122" t="s">
        <v>2776</v>
      </c>
      <c r="B431" s="121">
        <v>4112.5</v>
      </c>
      <c r="C431" s="121">
        <v>4112.5</v>
      </c>
      <c r="D431" s="121">
        <v>4112.5</v>
      </c>
      <c r="E431" s="121">
        <v>4112.5</v>
      </c>
      <c r="F431" s="121">
        <v>4112.5</v>
      </c>
      <c r="G431" s="121">
        <v>4112.5</v>
      </c>
      <c r="H431" s="121">
        <v>4112.5</v>
      </c>
      <c r="I431" s="121">
        <v>4112.5</v>
      </c>
      <c r="J431" s="121">
        <v>4112.5</v>
      </c>
      <c r="K431" s="121">
        <v>4112.5</v>
      </c>
      <c r="L431" s="121">
        <v>4112.5</v>
      </c>
      <c r="M431" s="121">
        <v>4112.5</v>
      </c>
      <c r="N431" s="121">
        <v>4112.5</v>
      </c>
      <c r="P431" s="99"/>
    </row>
    <row r="432" spans="1:16" x14ac:dyDescent="0.2">
      <c r="A432" s="122" t="s">
        <v>2777</v>
      </c>
      <c r="B432" s="121">
        <v>2330835.06</v>
      </c>
      <c r="C432" s="121">
        <v>2284679.92</v>
      </c>
      <c r="D432" s="121">
        <v>2238524.77</v>
      </c>
      <c r="E432" s="121">
        <v>2703045.45</v>
      </c>
      <c r="F432" s="121">
        <v>2657616.13</v>
      </c>
      <c r="G432" s="121">
        <v>2612186.81</v>
      </c>
      <c r="H432" s="121">
        <v>2566757.48</v>
      </c>
      <c r="I432" s="121">
        <v>2521328.16</v>
      </c>
      <c r="J432" s="121">
        <v>2475898.84</v>
      </c>
      <c r="K432" s="121">
        <v>2430469.52</v>
      </c>
      <c r="L432" s="121">
        <v>2385040.19</v>
      </c>
      <c r="M432" s="121">
        <v>2339610.87</v>
      </c>
      <c r="N432" s="121">
        <v>2294181.5499999998</v>
      </c>
      <c r="P432" s="99"/>
    </row>
    <row r="433" spans="1:16" x14ac:dyDescent="0.2">
      <c r="A433" s="122" t="s">
        <v>2778</v>
      </c>
      <c r="B433" s="121">
        <v>1489097.09</v>
      </c>
      <c r="C433" s="121">
        <v>1473745.57</v>
      </c>
      <c r="D433" s="121">
        <v>1458394.06</v>
      </c>
      <c r="E433" s="121">
        <v>1443042.55</v>
      </c>
      <c r="F433" s="121">
        <v>1427691.02</v>
      </c>
      <c r="G433" s="121">
        <v>1412339.51</v>
      </c>
      <c r="H433" s="121">
        <v>1396987.99</v>
      </c>
      <c r="I433" s="121">
        <v>1381636.47</v>
      </c>
      <c r="J433" s="121">
        <v>1366284.96</v>
      </c>
      <c r="K433" s="121">
        <v>1350933.44</v>
      </c>
      <c r="L433" s="121">
        <v>1335581.92</v>
      </c>
      <c r="M433" s="121">
        <v>1320230.4099999999</v>
      </c>
      <c r="N433" s="121">
        <v>1304878.8899999999</v>
      </c>
      <c r="P433" s="99"/>
    </row>
    <row r="434" spans="1:16" x14ac:dyDescent="0.2">
      <c r="A434" s="122" t="s">
        <v>2779</v>
      </c>
      <c r="B434" s="121">
        <v>0</v>
      </c>
      <c r="C434" s="121">
        <v>0</v>
      </c>
      <c r="D434" s="121">
        <v>0</v>
      </c>
      <c r="E434" s="121">
        <v>0</v>
      </c>
      <c r="F434" s="121">
        <v>0</v>
      </c>
      <c r="G434" s="121">
        <v>0</v>
      </c>
      <c r="H434" s="121">
        <v>0</v>
      </c>
      <c r="I434" s="121">
        <v>0</v>
      </c>
      <c r="J434" s="121">
        <v>0</v>
      </c>
      <c r="K434" s="121">
        <v>0</v>
      </c>
      <c r="L434" s="121">
        <v>0</v>
      </c>
      <c r="M434" s="121">
        <v>0</v>
      </c>
      <c r="N434" s="121">
        <v>0</v>
      </c>
      <c r="P434" s="99"/>
    </row>
    <row r="435" spans="1:16" x14ac:dyDescent="0.2">
      <c r="A435" s="122" t="s">
        <v>2780</v>
      </c>
      <c r="B435" s="121">
        <v>0</v>
      </c>
      <c r="C435" s="121">
        <v>0</v>
      </c>
      <c r="D435" s="121">
        <v>0</v>
      </c>
      <c r="E435" s="121">
        <v>0</v>
      </c>
      <c r="F435" s="121">
        <v>0</v>
      </c>
      <c r="G435" s="121">
        <v>0</v>
      </c>
      <c r="H435" s="121">
        <v>0</v>
      </c>
      <c r="I435" s="121">
        <v>0</v>
      </c>
      <c r="J435" s="121">
        <v>0</v>
      </c>
      <c r="K435" s="121">
        <v>0</v>
      </c>
      <c r="L435" s="121">
        <v>0</v>
      </c>
      <c r="M435" s="121">
        <v>0</v>
      </c>
      <c r="N435" s="121">
        <v>0</v>
      </c>
      <c r="P435" s="99"/>
    </row>
    <row r="436" spans="1:16" x14ac:dyDescent="0.2">
      <c r="A436" s="122" t="s">
        <v>2781</v>
      </c>
      <c r="B436" s="121">
        <v>0</v>
      </c>
      <c r="C436" s="121">
        <v>0</v>
      </c>
      <c r="D436" s="121">
        <v>0</v>
      </c>
      <c r="E436" s="121">
        <v>0</v>
      </c>
      <c r="F436" s="121">
        <v>0</v>
      </c>
      <c r="G436" s="121">
        <v>0</v>
      </c>
      <c r="H436" s="121">
        <v>0</v>
      </c>
      <c r="I436" s="121">
        <v>0</v>
      </c>
      <c r="J436" s="121">
        <v>0</v>
      </c>
      <c r="K436" s="121">
        <v>0</v>
      </c>
      <c r="L436" s="121">
        <v>0</v>
      </c>
      <c r="M436" s="121">
        <v>0</v>
      </c>
      <c r="N436" s="121">
        <v>0</v>
      </c>
      <c r="P436" s="99"/>
    </row>
    <row r="437" spans="1:16" x14ac:dyDescent="0.2">
      <c r="A437" s="122" t="s">
        <v>2782</v>
      </c>
      <c r="B437" s="121">
        <v>0</v>
      </c>
      <c r="C437" s="121">
        <v>0</v>
      </c>
      <c r="D437" s="121">
        <v>0</v>
      </c>
      <c r="E437" s="121">
        <v>0</v>
      </c>
      <c r="F437" s="121">
        <v>0</v>
      </c>
      <c r="G437" s="121">
        <v>0</v>
      </c>
      <c r="H437" s="121">
        <v>0</v>
      </c>
      <c r="I437" s="121">
        <v>0</v>
      </c>
      <c r="J437" s="121">
        <v>0</v>
      </c>
      <c r="K437" s="121">
        <v>0</v>
      </c>
      <c r="L437" s="121">
        <v>0</v>
      </c>
      <c r="M437" s="121">
        <v>0</v>
      </c>
      <c r="N437" s="121">
        <v>0</v>
      </c>
      <c r="P437" s="99"/>
    </row>
    <row r="438" spans="1:16" x14ac:dyDescent="0.2">
      <c r="A438" s="122" t="s">
        <v>2783</v>
      </c>
      <c r="B438" s="121">
        <v>1312996.55</v>
      </c>
      <c r="C438" s="121">
        <v>1304686.44</v>
      </c>
      <c r="D438" s="121">
        <v>1296376.3400000001</v>
      </c>
      <c r="E438" s="121">
        <v>1288066.23</v>
      </c>
      <c r="F438" s="121">
        <v>1279756.1299999999</v>
      </c>
      <c r="G438" s="121">
        <v>1271446.03</v>
      </c>
      <c r="H438" s="121">
        <v>1263135.92</v>
      </c>
      <c r="I438" s="121">
        <v>1254825.82</v>
      </c>
      <c r="J438" s="121">
        <v>1246515.71</v>
      </c>
      <c r="K438" s="121">
        <v>1238205.6100000001</v>
      </c>
      <c r="L438" s="121">
        <v>1229895.5</v>
      </c>
      <c r="M438" s="121">
        <v>1221585.3999999999</v>
      </c>
      <c r="N438" s="121">
        <v>1213275.29</v>
      </c>
      <c r="P438" s="99"/>
    </row>
    <row r="439" spans="1:16" x14ac:dyDescent="0.2">
      <c r="A439" s="122" t="s">
        <v>2784</v>
      </c>
      <c r="B439" s="121">
        <v>0</v>
      </c>
      <c r="C439" s="121">
        <v>0</v>
      </c>
      <c r="D439" s="121">
        <v>0</v>
      </c>
      <c r="E439" s="121">
        <v>0</v>
      </c>
      <c r="F439" s="121">
        <v>0</v>
      </c>
      <c r="G439" s="121">
        <v>0</v>
      </c>
      <c r="H439" s="121">
        <v>0</v>
      </c>
      <c r="I439" s="121">
        <v>0</v>
      </c>
      <c r="J439" s="121">
        <v>0</v>
      </c>
      <c r="K439" s="121">
        <v>0</v>
      </c>
      <c r="L439" s="121">
        <v>0</v>
      </c>
      <c r="M439" s="121">
        <v>0</v>
      </c>
      <c r="N439" s="121">
        <v>0</v>
      </c>
      <c r="P439" s="99"/>
    </row>
    <row r="440" spans="1:16" x14ac:dyDescent="0.2">
      <c r="A440" s="122" t="s">
        <v>2785</v>
      </c>
      <c r="B440" s="121">
        <v>3959488.41</v>
      </c>
      <c r="C440" s="121">
        <v>3940852.6</v>
      </c>
      <c r="D440" s="121">
        <v>3922216.79</v>
      </c>
      <c r="E440" s="121">
        <v>3903580.98</v>
      </c>
      <c r="F440" s="121">
        <v>3884945.17</v>
      </c>
      <c r="G440" s="121">
        <v>3866309.36</v>
      </c>
      <c r="H440" s="121">
        <v>3847673.55</v>
      </c>
      <c r="I440" s="121">
        <v>3829037.74</v>
      </c>
      <c r="J440" s="121">
        <v>3810401.93</v>
      </c>
      <c r="K440" s="121">
        <v>3791766.12</v>
      </c>
      <c r="L440" s="121">
        <v>3773130.31</v>
      </c>
      <c r="M440" s="121">
        <v>3754494.5</v>
      </c>
      <c r="N440" s="121">
        <v>3735858.69</v>
      </c>
      <c r="P440" s="99"/>
    </row>
    <row r="441" spans="1:16" x14ac:dyDescent="0.2">
      <c r="A441" s="122" t="s">
        <v>2786</v>
      </c>
      <c r="B441" s="121">
        <v>0</v>
      </c>
      <c r="C441" s="121">
        <v>0</v>
      </c>
      <c r="D441" s="121">
        <v>0</v>
      </c>
      <c r="E441" s="121">
        <v>0</v>
      </c>
      <c r="F441" s="121">
        <v>0</v>
      </c>
      <c r="G441" s="121">
        <v>0</v>
      </c>
      <c r="H441" s="121">
        <v>0</v>
      </c>
      <c r="I441" s="121">
        <v>0</v>
      </c>
      <c r="J441" s="121">
        <v>0</v>
      </c>
      <c r="K441" s="121">
        <v>0</v>
      </c>
      <c r="L441" s="121">
        <v>0</v>
      </c>
      <c r="M441" s="121">
        <v>0</v>
      </c>
      <c r="N441" s="121">
        <v>0</v>
      </c>
      <c r="P441" s="99"/>
    </row>
    <row r="442" spans="1:16" x14ac:dyDescent="0.2">
      <c r="A442" s="122" t="s">
        <v>2787</v>
      </c>
      <c r="B442" s="121">
        <v>0</v>
      </c>
      <c r="C442" s="121">
        <v>0</v>
      </c>
      <c r="D442" s="121">
        <v>0</v>
      </c>
      <c r="E442" s="121">
        <v>0</v>
      </c>
      <c r="F442" s="121">
        <v>0</v>
      </c>
      <c r="G442" s="121">
        <v>0</v>
      </c>
      <c r="H442" s="121">
        <v>0</v>
      </c>
      <c r="I442" s="121">
        <v>0</v>
      </c>
      <c r="J442" s="121">
        <v>0</v>
      </c>
      <c r="K442" s="121">
        <v>0</v>
      </c>
      <c r="L442" s="121">
        <v>0</v>
      </c>
      <c r="M442" s="121">
        <v>0</v>
      </c>
      <c r="N442" s="121">
        <v>0</v>
      </c>
      <c r="P442" s="99"/>
    </row>
    <row r="443" spans="1:16" x14ac:dyDescent="0.2">
      <c r="A443" s="122" t="s">
        <v>2788</v>
      </c>
      <c r="B443" s="121">
        <v>0</v>
      </c>
      <c r="C443" s="121">
        <v>0</v>
      </c>
      <c r="D443" s="121">
        <v>0</v>
      </c>
      <c r="E443" s="121">
        <v>0</v>
      </c>
      <c r="F443" s="121">
        <v>0</v>
      </c>
      <c r="G443" s="121">
        <v>0</v>
      </c>
      <c r="H443" s="121">
        <v>0</v>
      </c>
      <c r="I443" s="121">
        <v>0</v>
      </c>
      <c r="J443" s="121">
        <v>0</v>
      </c>
      <c r="K443" s="121">
        <v>0</v>
      </c>
      <c r="L443" s="121">
        <v>0</v>
      </c>
      <c r="M443" s="121">
        <v>0</v>
      </c>
      <c r="N443" s="121">
        <v>0</v>
      </c>
      <c r="P443" s="99"/>
    </row>
    <row r="444" spans="1:16" x14ac:dyDescent="0.2">
      <c r="A444" s="122" t="s">
        <v>2789</v>
      </c>
      <c r="B444" s="121">
        <v>3163652.32</v>
      </c>
      <c r="C444" s="121">
        <v>3150633.18</v>
      </c>
      <c r="D444" s="121">
        <v>3137614.03</v>
      </c>
      <c r="E444" s="121">
        <v>3124594.89</v>
      </c>
      <c r="F444" s="121">
        <v>3111575.74</v>
      </c>
      <c r="G444" s="121">
        <v>3098556.6</v>
      </c>
      <c r="H444" s="121">
        <v>3085537.45</v>
      </c>
      <c r="I444" s="121">
        <v>3072518.31</v>
      </c>
      <c r="J444" s="121">
        <v>3059499.16</v>
      </c>
      <c r="K444" s="121">
        <v>3046480.01</v>
      </c>
      <c r="L444" s="121">
        <v>3033460.87</v>
      </c>
      <c r="M444" s="121">
        <v>3020441.72</v>
      </c>
      <c r="N444" s="121">
        <v>3007422.58</v>
      </c>
      <c r="P444" s="99"/>
    </row>
    <row r="445" spans="1:16" x14ac:dyDescent="0.2">
      <c r="A445" s="122" t="s">
        <v>2790</v>
      </c>
      <c r="B445" s="121">
        <v>563150.34</v>
      </c>
      <c r="C445" s="121">
        <v>534221.39</v>
      </c>
      <c r="D445" s="121">
        <v>505292.43</v>
      </c>
      <c r="E445" s="121">
        <v>476363.48</v>
      </c>
      <c r="F445" s="121">
        <v>447434.52</v>
      </c>
      <c r="G445" s="121">
        <v>418505.56</v>
      </c>
      <c r="H445" s="121">
        <v>389576.61</v>
      </c>
      <c r="I445" s="121">
        <v>360647.65</v>
      </c>
      <c r="J445" s="121">
        <v>331718.69</v>
      </c>
      <c r="K445" s="121">
        <v>0</v>
      </c>
      <c r="L445" s="121">
        <v>0</v>
      </c>
      <c r="M445" s="121">
        <v>0</v>
      </c>
      <c r="N445" s="121">
        <v>0</v>
      </c>
      <c r="P445" s="99"/>
    </row>
    <row r="446" spans="1:16" x14ac:dyDescent="0.2">
      <c r="A446" s="122" t="s">
        <v>2791</v>
      </c>
      <c r="B446" s="121">
        <v>8082235.3200000003</v>
      </c>
      <c r="C446" s="121">
        <v>8045741.1799999997</v>
      </c>
      <c r="D446" s="121">
        <v>8009247.04</v>
      </c>
      <c r="E446" s="121">
        <v>7972752.9000000004</v>
      </c>
      <c r="F446" s="121">
        <v>7936258.7699999996</v>
      </c>
      <c r="G446" s="121">
        <v>7899764.6299999999</v>
      </c>
      <c r="H446" s="121">
        <v>7863270.4900000002</v>
      </c>
      <c r="I446" s="121">
        <v>7826776.3499999996</v>
      </c>
      <c r="J446" s="121">
        <v>7790282.21</v>
      </c>
      <c r="K446" s="121">
        <v>7753788.0700000003</v>
      </c>
      <c r="L446" s="121">
        <v>7717293.9299999997</v>
      </c>
      <c r="M446" s="121">
        <v>7680799.79</v>
      </c>
      <c r="N446" s="121">
        <v>7644305.6500000004</v>
      </c>
      <c r="P446" s="99"/>
    </row>
    <row r="447" spans="1:16" x14ac:dyDescent="0.2">
      <c r="A447" s="122" t="s">
        <v>2792</v>
      </c>
      <c r="B447" s="121">
        <v>3713369.75</v>
      </c>
      <c r="C447" s="121">
        <v>3699840.35</v>
      </c>
      <c r="D447" s="121">
        <v>3686310.94</v>
      </c>
      <c r="E447" s="121">
        <v>3672781.53</v>
      </c>
      <c r="F447" s="121">
        <v>3659252.14</v>
      </c>
      <c r="G447" s="121">
        <v>3645722.74</v>
      </c>
      <c r="H447" s="121">
        <v>3632193.33</v>
      </c>
      <c r="I447" s="121">
        <v>3618663.93</v>
      </c>
      <c r="J447" s="121">
        <v>3605134.53</v>
      </c>
      <c r="K447" s="121">
        <v>3591605.13</v>
      </c>
      <c r="L447" s="121">
        <v>3578075.72</v>
      </c>
      <c r="M447" s="121">
        <v>3564546.32</v>
      </c>
      <c r="N447" s="121">
        <v>3551016.92</v>
      </c>
      <c r="P447" s="99"/>
    </row>
    <row r="448" spans="1:16" x14ac:dyDescent="0.2">
      <c r="A448" s="122" t="s">
        <v>2793</v>
      </c>
      <c r="B448" s="121">
        <v>0</v>
      </c>
      <c r="C448" s="121">
        <v>0</v>
      </c>
      <c r="D448" s="121">
        <v>0</v>
      </c>
      <c r="E448" s="121">
        <v>0</v>
      </c>
      <c r="F448" s="121">
        <v>0</v>
      </c>
      <c r="G448" s="121">
        <v>0</v>
      </c>
      <c r="H448" s="121">
        <v>0</v>
      </c>
      <c r="I448" s="121">
        <v>0</v>
      </c>
      <c r="J448" s="121">
        <v>0</v>
      </c>
      <c r="K448" s="121">
        <v>0</v>
      </c>
      <c r="L448" s="121">
        <v>0</v>
      </c>
      <c r="M448" s="121">
        <v>0</v>
      </c>
      <c r="N448" s="121">
        <v>0</v>
      </c>
      <c r="P448" s="99"/>
    </row>
    <row r="449" spans="1:16" x14ac:dyDescent="0.2">
      <c r="A449" s="123" t="s">
        <v>2794</v>
      </c>
      <c r="B449" s="124">
        <v>51694759.460000001</v>
      </c>
      <c r="C449" s="124">
        <v>51315595.339999899</v>
      </c>
      <c r="D449" s="124">
        <v>50881539.049999997</v>
      </c>
      <c r="E449" s="124">
        <v>50968433.5</v>
      </c>
      <c r="F449" s="124">
        <v>50567248.729999997</v>
      </c>
      <c r="G449" s="124">
        <v>50166063.909999996</v>
      </c>
      <c r="H449" s="124">
        <v>51749440.130000003</v>
      </c>
      <c r="I449" s="124">
        <v>53579168.259999998</v>
      </c>
      <c r="J449" s="124">
        <v>53215709.979999997</v>
      </c>
      <c r="K449" s="124">
        <v>52790175.289999999</v>
      </c>
      <c r="L449" s="124">
        <v>52350514.369999997</v>
      </c>
      <c r="M449" s="124">
        <v>51910322.079999998</v>
      </c>
      <c r="N449" s="124">
        <v>51811671.25</v>
      </c>
      <c r="O449" s="97">
        <f t="shared" ref="O449" si="41">AVERAGE(B449:N449)</f>
        <v>51769280.103846148</v>
      </c>
      <c r="P449" s="99" t="str">
        <f>MID($A449,10,3)</f>
        <v>181</v>
      </c>
    </row>
    <row r="450" spans="1:16" x14ac:dyDescent="0.2">
      <c r="A450" s="122" t="s">
        <v>2795</v>
      </c>
      <c r="P450" s="99"/>
    </row>
    <row r="451" spans="1:16" x14ac:dyDescent="0.2">
      <c r="A451" s="120" t="s">
        <v>2796</v>
      </c>
      <c r="P451" s="99"/>
    </row>
    <row r="452" spans="1:16" x14ac:dyDescent="0.2">
      <c r="A452" s="122" t="s">
        <v>2797</v>
      </c>
      <c r="B452" s="121">
        <v>0</v>
      </c>
      <c r="C452" s="121">
        <v>0</v>
      </c>
      <c r="D452" s="121">
        <v>0</v>
      </c>
      <c r="E452" s="121">
        <v>0</v>
      </c>
      <c r="F452" s="121">
        <v>0</v>
      </c>
      <c r="G452" s="121">
        <v>0</v>
      </c>
      <c r="H452" s="121">
        <v>0</v>
      </c>
      <c r="I452" s="121">
        <v>0</v>
      </c>
      <c r="J452" s="121">
        <v>0</v>
      </c>
      <c r="K452" s="121">
        <v>0</v>
      </c>
      <c r="L452" s="121">
        <v>0</v>
      </c>
      <c r="M452" s="121">
        <v>0</v>
      </c>
      <c r="N452" s="121">
        <v>0</v>
      </c>
      <c r="P452" s="99"/>
    </row>
    <row r="453" spans="1:16" x14ac:dyDescent="0.2">
      <c r="A453" s="122" t="s">
        <v>2798</v>
      </c>
      <c r="B453" s="121">
        <v>0</v>
      </c>
      <c r="C453" s="121">
        <v>0</v>
      </c>
      <c r="D453" s="121">
        <v>0</v>
      </c>
      <c r="E453" s="121">
        <v>0</v>
      </c>
      <c r="F453" s="121">
        <v>0</v>
      </c>
      <c r="G453" s="121">
        <v>0</v>
      </c>
      <c r="H453" s="121">
        <v>0</v>
      </c>
      <c r="I453" s="121">
        <v>0</v>
      </c>
      <c r="J453" s="121">
        <v>0</v>
      </c>
      <c r="K453" s="121">
        <v>0</v>
      </c>
      <c r="L453" s="121">
        <v>0</v>
      </c>
      <c r="M453" s="121">
        <v>0</v>
      </c>
      <c r="N453" s="121">
        <v>0</v>
      </c>
      <c r="P453" s="99"/>
    </row>
    <row r="454" spans="1:16" x14ac:dyDescent="0.2">
      <c r="A454" s="122" t="s">
        <v>2799</v>
      </c>
      <c r="B454" s="121">
        <v>0</v>
      </c>
      <c r="C454" s="121">
        <v>0</v>
      </c>
      <c r="D454" s="121">
        <v>0</v>
      </c>
      <c r="E454" s="121">
        <v>0</v>
      </c>
      <c r="F454" s="121">
        <v>0</v>
      </c>
      <c r="G454" s="121">
        <v>0</v>
      </c>
      <c r="H454" s="121">
        <v>0</v>
      </c>
      <c r="I454" s="121">
        <v>0</v>
      </c>
      <c r="J454" s="121">
        <v>0</v>
      </c>
      <c r="K454" s="121">
        <v>0</v>
      </c>
      <c r="L454" s="121">
        <v>0</v>
      </c>
      <c r="M454" s="121">
        <v>0</v>
      </c>
      <c r="N454" s="121">
        <v>0</v>
      </c>
      <c r="O454" s="97">
        <f t="shared" ref="O454" si="42">AVERAGE(B454:N454)</f>
        <v>0</v>
      </c>
      <c r="P454" s="99"/>
    </row>
    <row r="455" spans="1:16" x14ac:dyDescent="0.2">
      <c r="A455" s="122" t="s">
        <v>2800</v>
      </c>
      <c r="B455" s="121">
        <v>0</v>
      </c>
      <c r="C455" s="121">
        <v>0</v>
      </c>
      <c r="D455" s="121">
        <v>0</v>
      </c>
      <c r="E455" s="121">
        <v>0</v>
      </c>
      <c r="F455" s="121">
        <v>0</v>
      </c>
      <c r="G455" s="121">
        <v>0</v>
      </c>
      <c r="H455" s="121">
        <v>0</v>
      </c>
      <c r="I455" s="121">
        <v>0</v>
      </c>
      <c r="J455" s="121">
        <v>0</v>
      </c>
      <c r="K455" s="121">
        <v>0</v>
      </c>
      <c r="L455" s="121">
        <v>0</v>
      </c>
      <c r="M455" s="121">
        <v>0</v>
      </c>
      <c r="N455" s="121">
        <v>0</v>
      </c>
      <c r="P455" s="99"/>
    </row>
    <row r="456" spans="1:16" x14ac:dyDescent="0.2">
      <c r="A456" s="122" t="s">
        <v>2801</v>
      </c>
      <c r="B456" s="121">
        <v>343.2</v>
      </c>
      <c r="C456" s="121">
        <v>98.6</v>
      </c>
      <c r="D456" s="121">
        <v>0</v>
      </c>
      <c r="E456" s="121">
        <v>0</v>
      </c>
      <c r="F456" s="121">
        <v>0</v>
      </c>
      <c r="G456" s="121">
        <v>0</v>
      </c>
      <c r="H456" s="121">
        <v>0</v>
      </c>
      <c r="I456" s="121">
        <v>0</v>
      </c>
      <c r="J456" s="121">
        <v>0</v>
      </c>
      <c r="K456" s="121">
        <v>0</v>
      </c>
      <c r="L456" s="121">
        <v>0</v>
      </c>
      <c r="M456" s="121">
        <v>0</v>
      </c>
      <c r="N456" s="121">
        <v>0</v>
      </c>
      <c r="P456" s="99"/>
    </row>
    <row r="457" spans="1:16" x14ac:dyDescent="0.2">
      <c r="A457" s="122" t="s">
        <v>2802</v>
      </c>
      <c r="B457" s="121">
        <v>163.83000000000001</v>
      </c>
      <c r="C457" s="121">
        <v>0</v>
      </c>
      <c r="D457" s="121">
        <v>0</v>
      </c>
      <c r="E457" s="121">
        <v>0</v>
      </c>
      <c r="F457" s="121">
        <v>0</v>
      </c>
      <c r="G457" s="121">
        <v>0</v>
      </c>
      <c r="H457" s="121">
        <v>0</v>
      </c>
      <c r="I457" s="121">
        <v>0</v>
      </c>
      <c r="J457" s="121">
        <v>0</v>
      </c>
      <c r="K457" s="121">
        <v>0</v>
      </c>
      <c r="L457" s="121">
        <v>0</v>
      </c>
      <c r="M457" s="121">
        <v>0</v>
      </c>
      <c r="N457" s="121">
        <v>0</v>
      </c>
      <c r="P457" s="99"/>
    </row>
    <row r="458" spans="1:16" x14ac:dyDescent="0.2">
      <c r="A458" s="122" t="s">
        <v>2803</v>
      </c>
      <c r="B458" s="121">
        <v>0</v>
      </c>
      <c r="C458" s="121">
        <v>0</v>
      </c>
      <c r="D458" s="121">
        <v>0</v>
      </c>
      <c r="E458" s="121">
        <v>0</v>
      </c>
      <c r="F458" s="121">
        <v>0</v>
      </c>
      <c r="G458" s="121">
        <v>0</v>
      </c>
      <c r="H458" s="121">
        <v>0</v>
      </c>
      <c r="I458" s="121">
        <v>0</v>
      </c>
      <c r="J458" s="121">
        <v>0</v>
      </c>
      <c r="K458" s="121">
        <v>0</v>
      </c>
      <c r="L458" s="121">
        <v>0</v>
      </c>
      <c r="M458" s="121">
        <v>0</v>
      </c>
      <c r="N458" s="121">
        <v>0</v>
      </c>
      <c r="P458" s="99"/>
    </row>
    <row r="459" spans="1:16" x14ac:dyDescent="0.2">
      <c r="A459" s="122" t="s">
        <v>2804</v>
      </c>
      <c r="B459" s="121">
        <v>5555981.7800000003</v>
      </c>
      <c r="C459" s="121">
        <v>5555981.7800000003</v>
      </c>
      <c r="D459" s="121">
        <v>5459285.7800000003</v>
      </c>
      <c r="E459" s="121">
        <v>5410937.7800000003</v>
      </c>
      <c r="F459" s="121">
        <v>5362589.78</v>
      </c>
      <c r="G459" s="121">
        <v>5314241.78</v>
      </c>
      <c r="H459" s="121">
        <v>5265893.78</v>
      </c>
      <c r="I459" s="121">
        <v>5112013.78</v>
      </c>
      <c r="J459" s="121">
        <v>5063665.78</v>
      </c>
      <c r="K459" s="121">
        <v>5015317.78</v>
      </c>
      <c r="L459" s="121">
        <v>4966969.78</v>
      </c>
      <c r="M459" s="121">
        <v>4918621.78</v>
      </c>
      <c r="N459" s="121">
        <v>4870273.78</v>
      </c>
      <c r="P459" s="99"/>
    </row>
    <row r="460" spans="1:16" x14ac:dyDescent="0.2">
      <c r="A460" s="122" t="s">
        <v>2805</v>
      </c>
      <c r="B460" s="121">
        <v>0</v>
      </c>
      <c r="C460" s="121">
        <v>0</v>
      </c>
      <c r="D460" s="121">
        <v>0</v>
      </c>
      <c r="E460" s="121">
        <v>0</v>
      </c>
      <c r="F460" s="121">
        <v>0</v>
      </c>
      <c r="G460" s="121">
        <v>0</v>
      </c>
      <c r="H460" s="121">
        <v>0</v>
      </c>
      <c r="I460" s="121">
        <v>0</v>
      </c>
      <c r="J460" s="121">
        <v>0</v>
      </c>
      <c r="K460" s="121">
        <v>0</v>
      </c>
      <c r="L460" s="121">
        <v>0</v>
      </c>
      <c r="M460" s="121">
        <v>0</v>
      </c>
      <c r="N460" s="121">
        <v>0</v>
      </c>
      <c r="P460" s="99"/>
    </row>
    <row r="461" spans="1:16" x14ac:dyDescent="0.2">
      <c r="A461" s="122" t="s">
        <v>2806</v>
      </c>
      <c r="B461" s="121">
        <v>0</v>
      </c>
      <c r="C461" s="121">
        <v>0</v>
      </c>
      <c r="D461" s="121">
        <v>0</v>
      </c>
      <c r="E461" s="121">
        <v>0</v>
      </c>
      <c r="F461" s="121">
        <v>0</v>
      </c>
      <c r="G461" s="121">
        <v>0</v>
      </c>
      <c r="H461" s="121">
        <v>0</v>
      </c>
      <c r="I461" s="121">
        <v>0</v>
      </c>
      <c r="J461" s="121">
        <v>0</v>
      </c>
      <c r="K461" s="121">
        <v>0</v>
      </c>
      <c r="L461" s="121">
        <v>0</v>
      </c>
      <c r="M461" s="121">
        <v>0</v>
      </c>
      <c r="N461" s="121">
        <v>0</v>
      </c>
      <c r="P461" s="99"/>
    </row>
    <row r="462" spans="1:16" x14ac:dyDescent="0.2">
      <c r="A462" s="122" t="s">
        <v>2807</v>
      </c>
      <c r="B462" s="121">
        <v>291864.55</v>
      </c>
      <c r="C462" s="121">
        <v>336026.87</v>
      </c>
      <c r="D462" s="121">
        <v>351706.83</v>
      </c>
      <c r="E462" s="121">
        <v>375804.65</v>
      </c>
      <c r="F462" s="121">
        <v>383600.49</v>
      </c>
      <c r="G462" s="121">
        <v>402889.69</v>
      </c>
      <c r="H462" s="121">
        <v>416758.38</v>
      </c>
      <c r="I462" s="121">
        <v>446777.75</v>
      </c>
      <c r="J462" s="121">
        <v>516887.05</v>
      </c>
      <c r="K462" s="121">
        <v>320081.58</v>
      </c>
      <c r="L462" s="121">
        <v>328088.48</v>
      </c>
      <c r="M462" s="121">
        <v>328088.48</v>
      </c>
      <c r="N462" s="121">
        <v>-20692.59</v>
      </c>
      <c r="P462" s="99"/>
    </row>
    <row r="463" spans="1:16" x14ac:dyDescent="0.2">
      <c r="A463" s="122" t="s">
        <v>2808</v>
      </c>
      <c r="B463" s="121">
        <v>45764616.859999999</v>
      </c>
      <c r="C463" s="121">
        <v>45764616.859999999</v>
      </c>
      <c r="D463" s="121">
        <v>45764616.859999999</v>
      </c>
      <c r="E463" s="121">
        <v>44195116.219999999</v>
      </c>
      <c r="F463" s="121">
        <v>44195116.219999999</v>
      </c>
      <c r="G463" s="121">
        <v>44195116.219999999</v>
      </c>
      <c r="H463" s="121">
        <v>42627725.240000002</v>
      </c>
      <c r="I463" s="121">
        <v>42627725.240000002</v>
      </c>
      <c r="J463" s="121">
        <v>42627725.240000002</v>
      </c>
      <c r="K463" s="121">
        <v>41067015.299999997</v>
      </c>
      <c r="L463" s="121">
        <v>41067015.299999997</v>
      </c>
      <c r="M463" s="121">
        <v>41067015.299999997</v>
      </c>
      <c r="N463" s="121">
        <v>39497135.490000002</v>
      </c>
      <c r="P463" s="99"/>
    </row>
    <row r="464" spans="1:16" x14ac:dyDescent="0.2">
      <c r="A464" s="122" t="s">
        <v>2809</v>
      </c>
      <c r="B464" s="121">
        <v>0</v>
      </c>
      <c r="C464" s="121">
        <v>0</v>
      </c>
      <c r="D464" s="121">
        <v>0</v>
      </c>
      <c r="E464" s="121">
        <v>0</v>
      </c>
      <c r="F464" s="121">
        <v>0</v>
      </c>
      <c r="G464" s="121">
        <v>0</v>
      </c>
      <c r="H464" s="121">
        <v>0</v>
      </c>
      <c r="I464" s="121">
        <v>0</v>
      </c>
      <c r="J464" s="121">
        <v>0</v>
      </c>
      <c r="K464" s="121">
        <v>0</v>
      </c>
      <c r="L464" s="121">
        <v>0</v>
      </c>
      <c r="M464" s="121">
        <v>0</v>
      </c>
      <c r="N464" s="121">
        <v>0</v>
      </c>
      <c r="P464" s="99"/>
    </row>
    <row r="465" spans="1:16" x14ac:dyDescent="0.2">
      <c r="A465" s="122" t="s">
        <v>2810</v>
      </c>
      <c r="B465" s="121">
        <v>88972581.590000004</v>
      </c>
      <c r="C465" s="121">
        <v>88972581.590000004</v>
      </c>
      <c r="D465" s="121">
        <v>86597688.629999995</v>
      </c>
      <c r="E465" s="121">
        <v>85410242.150000006</v>
      </c>
      <c r="F465" s="121">
        <v>84222795.670000002</v>
      </c>
      <c r="G465" s="121">
        <v>83035349.189999998</v>
      </c>
      <c r="H465" s="121">
        <v>81847902.709999993</v>
      </c>
      <c r="I465" s="121">
        <v>80660456.230000004</v>
      </c>
      <c r="J465" s="121">
        <v>79473009.75</v>
      </c>
      <c r="K465" s="121">
        <v>84034951.310000002</v>
      </c>
      <c r="L465" s="121">
        <v>82847504.829999998</v>
      </c>
      <c r="M465" s="121">
        <v>81660058.349999994</v>
      </c>
      <c r="N465" s="121">
        <v>80472611.870000005</v>
      </c>
      <c r="P465" s="99"/>
    </row>
    <row r="466" spans="1:16" x14ac:dyDescent="0.2">
      <c r="A466" s="122" t="s">
        <v>2811</v>
      </c>
      <c r="B466" s="121">
        <v>0</v>
      </c>
      <c r="C466" s="121">
        <v>0</v>
      </c>
      <c r="D466" s="121">
        <v>0</v>
      </c>
      <c r="E466" s="121">
        <v>0</v>
      </c>
      <c r="F466" s="121">
        <v>0</v>
      </c>
      <c r="G466" s="121">
        <v>0</v>
      </c>
      <c r="H466" s="121">
        <v>0</v>
      </c>
      <c r="I466" s="121">
        <v>0</v>
      </c>
      <c r="J466" s="121">
        <v>0</v>
      </c>
      <c r="K466" s="121">
        <v>0</v>
      </c>
      <c r="L466" s="121">
        <v>0</v>
      </c>
      <c r="M466" s="121">
        <v>0</v>
      </c>
      <c r="N466" s="121">
        <v>0</v>
      </c>
      <c r="P466" s="99"/>
    </row>
    <row r="467" spans="1:16" x14ac:dyDescent="0.2">
      <c r="A467" s="122" t="s">
        <v>2812</v>
      </c>
      <c r="B467" s="121">
        <v>195125100</v>
      </c>
      <c r="C467" s="121">
        <v>195125100</v>
      </c>
      <c r="D467" s="121">
        <v>192907180</v>
      </c>
      <c r="E467" s="121">
        <v>191798220</v>
      </c>
      <c r="F467" s="121">
        <v>190689260</v>
      </c>
      <c r="G467" s="121">
        <v>189580300</v>
      </c>
      <c r="H467" s="121">
        <v>188471340</v>
      </c>
      <c r="I467" s="121">
        <v>187362380</v>
      </c>
      <c r="J467" s="121">
        <v>186253420</v>
      </c>
      <c r="K467" s="121">
        <v>185144460</v>
      </c>
      <c r="L467" s="121">
        <v>184035500</v>
      </c>
      <c r="M467" s="121">
        <v>182926540</v>
      </c>
      <c r="N467" s="121">
        <v>206447089</v>
      </c>
      <c r="P467" s="99"/>
    </row>
    <row r="468" spans="1:16" x14ac:dyDescent="0.2">
      <c r="A468" s="122" t="s">
        <v>2813</v>
      </c>
      <c r="B468" s="121">
        <v>11887132</v>
      </c>
      <c r="C468" s="121">
        <v>11887132</v>
      </c>
      <c r="D468" s="121">
        <v>11774162</v>
      </c>
      <c r="E468" s="121">
        <v>11717677</v>
      </c>
      <c r="F468" s="121">
        <v>11661192</v>
      </c>
      <c r="G468" s="121">
        <v>11604707</v>
      </c>
      <c r="H468" s="121">
        <v>11636956</v>
      </c>
      <c r="I468" s="121">
        <v>11595260</v>
      </c>
      <c r="J468" s="121">
        <v>11553564</v>
      </c>
      <c r="K468" s="121">
        <v>11511868</v>
      </c>
      <c r="L468" s="121">
        <v>11685196</v>
      </c>
      <c r="M468" s="121">
        <v>11630925</v>
      </c>
      <c r="N468" s="121">
        <v>13177878</v>
      </c>
      <c r="P468" s="99"/>
    </row>
    <row r="469" spans="1:16" x14ac:dyDescent="0.2">
      <c r="A469" s="122" t="s">
        <v>2814</v>
      </c>
      <c r="B469" s="121">
        <v>0</v>
      </c>
      <c r="C469" s="121">
        <v>0</v>
      </c>
      <c r="D469" s="121">
        <v>0</v>
      </c>
      <c r="E469" s="121">
        <v>0</v>
      </c>
      <c r="F469" s="121">
        <v>0</v>
      </c>
      <c r="G469" s="121">
        <v>0</v>
      </c>
      <c r="H469" s="121">
        <v>0</v>
      </c>
      <c r="I469" s="121">
        <v>0</v>
      </c>
      <c r="J469" s="121">
        <v>0</v>
      </c>
      <c r="K469" s="121">
        <v>0</v>
      </c>
      <c r="L469" s="121">
        <v>0</v>
      </c>
      <c r="M469" s="121">
        <v>0</v>
      </c>
      <c r="N469" s="121">
        <v>0</v>
      </c>
      <c r="P469" s="99"/>
    </row>
    <row r="470" spans="1:16" x14ac:dyDescent="0.2">
      <c r="A470" s="123" t="s">
        <v>2815</v>
      </c>
      <c r="B470" s="121">
        <v>347597783.81</v>
      </c>
      <c r="C470" s="121">
        <v>347641537.69999999</v>
      </c>
      <c r="D470" s="121">
        <v>342854640.09999901</v>
      </c>
      <c r="E470" s="121">
        <v>338907997.80000001</v>
      </c>
      <c r="F470" s="121">
        <v>336514554.16000003</v>
      </c>
      <c r="G470" s="121">
        <v>334132603.88</v>
      </c>
      <c r="H470" s="121">
        <v>330266576.11000001</v>
      </c>
      <c r="I470" s="121">
        <v>327804613</v>
      </c>
      <c r="J470" s="121">
        <v>325488271.81999999</v>
      </c>
      <c r="K470" s="121">
        <v>327093693.97000003</v>
      </c>
      <c r="L470" s="121">
        <v>324930274.38999999</v>
      </c>
      <c r="M470" s="121">
        <v>322531248.91000003</v>
      </c>
      <c r="N470" s="121">
        <v>344444295.55000001</v>
      </c>
      <c r="P470" s="99"/>
    </row>
    <row r="471" spans="1:16" x14ac:dyDescent="0.2">
      <c r="A471" s="122" t="s">
        <v>2816</v>
      </c>
      <c r="P471" s="99"/>
    </row>
    <row r="472" spans="1:16" x14ac:dyDescent="0.2">
      <c r="A472" s="122" t="s">
        <v>2817</v>
      </c>
      <c r="B472" s="121">
        <v>1568935.34</v>
      </c>
      <c r="C472" s="121">
        <v>1563505.76</v>
      </c>
      <c r="D472" s="121">
        <v>1558076.18</v>
      </c>
      <c r="E472" s="121">
        <v>1552646.6</v>
      </c>
      <c r="F472" s="121">
        <v>1547217.02</v>
      </c>
      <c r="G472" s="121">
        <v>1541787.44</v>
      </c>
      <c r="H472" s="121">
        <v>1536357.86</v>
      </c>
      <c r="I472" s="121">
        <v>1530928.28</v>
      </c>
      <c r="J472" s="121">
        <v>1525498.7</v>
      </c>
      <c r="K472" s="121">
        <v>1520069.12</v>
      </c>
      <c r="L472" s="121">
        <v>1514639.54</v>
      </c>
      <c r="M472" s="121">
        <v>1509209.96</v>
      </c>
      <c r="N472" s="121">
        <v>1503780.38</v>
      </c>
      <c r="P472" s="99"/>
    </row>
    <row r="473" spans="1:16" x14ac:dyDescent="0.2">
      <c r="A473" s="123" t="s">
        <v>2818</v>
      </c>
      <c r="B473" s="121">
        <v>1568935.34</v>
      </c>
      <c r="C473" s="121">
        <v>1563505.76</v>
      </c>
      <c r="D473" s="121">
        <v>1558076.18</v>
      </c>
      <c r="E473" s="121">
        <v>1552646.6</v>
      </c>
      <c r="F473" s="121">
        <v>1547217.02</v>
      </c>
      <c r="G473" s="121">
        <v>1541787.44</v>
      </c>
      <c r="H473" s="121">
        <v>1536357.86</v>
      </c>
      <c r="I473" s="121">
        <v>1530928.28</v>
      </c>
      <c r="J473" s="121">
        <v>1525498.7</v>
      </c>
      <c r="K473" s="121">
        <v>1520069.12</v>
      </c>
      <c r="L473" s="121">
        <v>1514639.54</v>
      </c>
      <c r="M473" s="121">
        <v>1509209.96</v>
      </c>
      <c r="N473" s="121">
        <v>1503780.38</v>
      </c>
      <c r="P473" s="99"/>
    </row>
    <row r="474" spans="1:16" x14ac:dyDescent="0.2">
      <c r="A474" s="122" t="s">
        <v>2819</v>
      </c>
      <c r="P474" s="99"/>
    </row>
    <row r="475" spans="1:16" x14ac:dyDescent="0.2">
      <c r="A475" s="122" t="s">
        <v>2820</v>
      </c>
      <c r="B475" s="121">
        <v>0</v>
      </c>
      <c r="C475" s="121">
        <v>0</v>
      </c>
      <c r="D475" s="121">
        <v>0</v>
      </c>
      <c r="E475" s="121">
        <v>0</v>
      </c>
      <c r="F475" s="121">
        <v>0</v>
      </c>
      <c r="G475" s="121">
        <v>0</v>
      </c>
      <c r="H475" s="121">
        <v>0</v>
      </c>
      <c r="I475" s="121">
        <v>0</v>
      </c>
      <c r="J475" s="121">
        <v>0</v>
      </c>
      <c r="K475" s="121">
        <v>0</v>
      </c>
      <c r="L475" s="121">
        <v>0</v>
      </c>
      <c r="M475" s="121">
        <v>0</v>
      </c>
      <c r="N475" s="121">
        <v>0</v>
      </c>
      <c r="O475" s="97">
        <f t="shared" ref="O475" si="43">AVERAGE(B475:N475)</f>
        <v>0</v>
      </c>
      <c r="P475" s="99"/>
    </row>
    <row r="476" spans="1:16" x14ac:dyDescent="0.2">
      <c r="A476" s="122" t="s">
        <v>2821</v>
      </c>
      <c r="B476" s="121">
        <v>0</v>
      </c>
      <c r="C476" s="121">
        <v>0</v>
      </c>
      <c r="D476" s="121">
        <v>0</v>
      </c>
      <c r="E476" s="121">
        <v>0</v>
      </c>
      <c r="F476" s="121">
        <v>0</v>
      </c>
      <c r="G476" s="121">
        <v>0</v>
      </c>
      <c r="H476" s="121">
        <v>0</v>
      </c>
      <c r="I476" s="121">
        <v>0</v>
      </c>
      <c r="J476" s="121">
        <v>0</v>
      </c>
      <c r="K476" s="121">
        <v>0</v>
      </c>
      <c r="L476" s="121">
        <v>0</v>
      </c>
      <c r="M476" s="121">
        <v>0</v>
      </c>
      <c r="N476" s="121">
        <v>0</v>
      </c>
      <c r="P476" s="99"/>
    </row>
    <row r="477" spans="1:16" x14ac:dyDescent="0.2">
      <c r="A477" s="122" t="s">
        <v>2822</v>
      </c>
      <c r="B477" s="121">
        <v>-20951.150000000001</v>
      </c>
      <c r="C477" s="121">
        <v>-20951.150000000001</v>
      </c>
      <c r="D477" s="121">
        <v>-20951.150000000001</v>
      </c>
      <c r="E477" s="121">
        <v>-20951.150000000001</v>
      </c>
      <c r="F477" s="121">
        <v>-20951.150000000001</v>
      </c>
      <c r="G477" s="121">
        <v>-20951.150000000001</v>
      </c>
      <c r="H477" s="121">
        <v>-20951.150000000001</v>
      </c>
      <c r="I477" s="121">
        <v>-20951.150000000001</v>
      </c>
      <c r="J477" s="121">
        <v>-20951.150000000001</v>
      </c>
      <c r="K477" s="121">
        <v>-20951.150000000001</v>
      </c>
      <c r="L477" s="121">
        <v>0</v>
      </c>
      <c r="M477" s="121">
        <v>0</v>
      </c>
      <c r="N477" s="121">
        <v>0</v>
      </c>
      <c r="P477" s="99"/>
    </row>
    <row r="478" spans="1:16" x14ac:dyDescent="0.2">
      <c r="A478" s="122" t="s">
        <v>2823</v>
      </c>
      <c r="B478" s="121">
        <v>-19401965.690000001</v>
      </c>
      <c r="C478" s="121">
        <v>-20034365.789999999</v>
      </c>
      <c r="D478" s="121">
        <v>-20707916.859999999</v>
      </c>
      <c r="E478" s="121">
        <v>-21383343.829999998</v>
      </c>
      <c r="F478" s="121">
        <v>-21986678.52</v>
      </c>
      <c r="G478" s="121">
        <v>-22680831.030000001</v>
      </c>
      <c r="H478" s="121">
        <v>-23370369.07</v>
      </c>
      <c r="I478" s="121">
        <v>-23917710.640000001</v>
      </c>
      <c r="J478" s="121">
        <v>-24203015.6199999</v>
      </c>
      <c r="K478" s="121">
        <v>-24533758.34</v>
      </c>
      <c r="L478" s="121">
        <v>-24714916.399999999</v>
      </c>
      <c r="M478" s="121">
        <v>-25101063.210000001</v>
      </c>
      <c r="N478" s="121">
        <v>-25194946.059999999</v>
      </c>
      <c r="P478" s="99"/>
    </row>
    <row r="479" spans="1:16" x14ac:dyDescent="0.2">
      <c r="A479" s="122" t="s">
        <v>2824</v>
      </c>
      <c r="B479" s="121">
        <v>431723.98999999801</v>
      </c>
      <c r="C479" s="121">
        <v>430813.98999999801</v>
      </c>
      <c r="D479" s="121">
        <v>430038.989999999</v>
      </c>
      <c r="E479" s="121">
        <v>333452.429999999</v>
      </c>
      <c r="F479" s="121">
        <v>300477.429999999</v>
      </c>
      <c r="G479" s="121">
        <v>267478.429999999</v>
      </c>
      <c r="H479" s="121">
        <v>219028.739999999</v>
      </c>
      <c r="I479" s="121">
        <v>183539.73999999801</v>
      </c>
      <c r="J479" s="121">
        <v>147270.739999999</v>
      </c>
      <c r="K479" s="121">
        <v>120750.739999999</v>
      </c>
      <c r="L479" s="121">
        <v>248796.92999999801</v>
      </c>
      <c r="M479" s="121">
        <v>196336.40999999901</v>
      </c>
      <c r="N479" s="121">
        <v>143828.28999999701</v>
      </c>
      <c r="P479" s="99"/>
    </row>
    <row r="480" spans="1:16" x14ac:dyDescent="0.2">
      <c r="A480" s="122" t="s">
        <v>2825</v>
      </c>
      <c r="B480" s="121">
        <v>53223210</v>
      </c>
      <c r="C480" s="121">
        <v>53223210</v>
      </c>
      <c r="D480" s="121">
        <v>53408458</v>
      </c>
      <c r="E480" s="121">
        <v>53501082</v>
      </c>
      <c r="F480" s="121">
        <v>53593706</v>
      </c>
      <c r="G480" s="121">
        <v>53686330</v>
      </c>
      <c r="H480" s="121">
        <v>53778954</v>
      </c>
      <c r="I480" s="121">
        <v>53408456</v>
      </c>
      <c r="J480" s="121">
        <v>53501080</v>
      </c>
      <c r="K480" s="121">
        <v>53593704</v>
      </c>
      <c r="L480" s="121">
        <v>53686328</v>
      </c>
      <c r="M480" s="121">
        <v>53778952</v>
      </c>
      <c r="N480" s="121">
        <v>56048093</v>
      </c>
      <c r="P480" s="99"/>
    </row>
    <row r="481" spans="1:16" x14ac:dyDescent="0.2">
      <c r="A481" s="122" t="s">
        <v>2826</v>
      </c>
      <c r="B481" s="121">
        <v>-0.15</v>
      </c>
      <c r="C481" s="121">
        <v>-0.15</v>
      </c>
      <c r="D481" s="121">
        <v>-0.15</v>
      </c>
      <c r="E481" s="121">
        <v>-0.15</v>
      </c>
      <c r="F481" s="121">
        <v>-0.15</v>
      </c>
      <c r="G481" s="121">
        <v>-0.15</v>
      </c>
      <c r="H481" s="121">
        <v>-0.15</v>
      </c>
      <c r="I481" s="121">
        <v>-0.15</v>
      </c>
      <c r="J481" s="121">
        <v>-0.15</v>
      </c>
      <c r="K481" s="121">
        <v>-0.15</v>
      </c>
      <c r="L481" s="121">
        <v>-0.15</v>
      </c>
      <c r="M481" s="121">
        <v>-0.15</v>
      </c>
      <c r="N481" s="121">
        <v>-0.15</v>
      </c>
      <c r="P481" s="99"/>
    </row>
    <row r="482" spans="1:16" x14ac:dyDescent="0.2">
      <c r="A482" s="122" t="s">
        <v>2827</v>
      </c>
      <c r="B482" s="121">
        <v>9150052.5899999999</v>
      </c>
      <c r="C482" s="121">
        <v>9137623.7699999996</v>
      </c>
      <c r="D482" s="121">
        <v>9186277.5899999999</v>
      </c>
      <c r="E482" s="121">
        <v>9200766.1300000008</v>
      </c>
      <c r="F482" s="121">
        <v>9260723.1899999995</v>
      </c>
      <c r="G482" s="121">
        <v>9309256.5999999996</v>
      </c>
      <c r="H482" s="121">
        <v>9356481.8100000005</v>
      </c>
      <c r="I482" s="121">
        <v>9394389.5</v>
      </c>
      <c r="J482" s="121">
        <v>9392127.5800000001</v>
      </c>
      <c r="K482" s="121">
        <v>9511551.6799999997</v>
      </c>
      <c r="L482" s="121">
        <v>9600118.6400000006</v>
      </c>
      <c r="M482" s="121">
        <v>9703589.6699999999</v>
      </c>
      <c r="N482" s="121">
        <v>9746527.3499999996</v>
      </c>
      <c r="P482" s="99"/>
    </row>
    <row r="483" spans="1:16" x14ac:dyDescent="0.2">
      <c r="A483" s="122" t="s">
        <v>2828</v>
      </c>
      <c r="B483" s="121">
        <v>0</v>
      </c>
      <c r="C483" s="121">
        <v>0</v>
      </c>
      <c r="D483" s="121">
        <v>0</v>
      </c>
      <c r="E483" s="121">
        <v>0</v>
      </c>
      <c r="F483" s="121">
        <v>0</v>
      </c>
      <c r="G483" s="121">
        <v>0</v>
      </c>
      <c r="H483" s="121">
        <v>0</v>
      </c>
      <c r="I483" s="121">
        <v>0</v>
      </c>
      <c r="J483" s="121">
        <v>0</v>
      </c>
      <c r="K483" s="121">
        <v>0</v>
      </c>
      <c r="L483" s="121">
        <v>0</v>
      </c>
      <c r="M483" s="121">
        <v>0</v>
      </c>
      <c r="N483" s="121">
        <v>0</v>
      </c>
      <c r="P483" s="99"/>
    </row>
    <row r="484" spans="1:16" x14ac:dyDescent="0.2">
      <c r="A484" s="122" t="s">
        <v>2829</v>
      </c>
      <c r="B484" s="121">
        <v>17521839</v>
      </c>
      <c r="C484" s="121">
        <v>17521839</v>
      </c>
      <c r="D484" s="121">
        <v>17521839</v>
      </c>
      <c r="E484" s="121">
        <v>17521839</v>
      </c>
      <c r="F484" s="121">
        <v>17521839</v>
      </c>
      <c r="G484" s="121">
        <v>17521839</v>
      </c>
      <c r="H484" s="121">
        <v>17521839</v>
      </c>
      <c r="I484" s="121">
        <v>17521839</v>
      </c>
      <c r="J484" s="121">
        <v>17521839</v>
      </c>
      <c r="K484" s="121">
        <v>17521839</v>
      </c>
      <c r="L484" s="121">
        <v>17521839</v>
      </c>
      <c r="M484" s="121">
        <v>17521839</v>
      </c>
      <c r="N484" s="121">
        <v>17521839</v>
      </c>
      <c r="P484" s="99"/>
    </row>
    <row r="485" spans="1:16" x14ac:dyDescent="0.2">
      <c r="A485" s="122" t="s">
        <v>2830</v>
      </c>
      <c r="B485" s="121">
        <v>208404534.46000001</v>
      </c>
      <c r="C485" s="121">
        <v>208404534.46000001</v>
      </c>
      <c r="D485" s="121">
        <v>206862062.46000001</v>
      </c>
      <c r="E485" s="121">
        <v>206090826.46000001</v>
      </c>
      <c r="F485" s="121">
        <v>205319590.46000001</v>
      </c>
      <c r="G485" s="121">
        <v>204548354.46000001</v>
      </c>
      <c r="H485" s="121">
        <v>204272328.46000001</v>
      </c>
      <c r="I485" s="121">
        <v>203583627.46000001</v>
      </c>
      <c r="J485" s="121">
        <v>202894926.46000001</v>
      </c>
      <c r="K485" s="121">
        <v>202206225.46000001</v>
      </c>
      <c r="L485" s="121">
        <v>201517524.46000001</v>
      </c>
      <c r="M485" s="121">
        <v>200828823.46000001</v>
      </c>
      <c r="N485" s="121">
        <v>201011788.46000001</v>
      </c>
      <c r="P485" s="99"/>
    </row>
    <row r="486" spans="1:16" x14ac:dyDescent="0.2">
      <c r="A486" s="122" t="s">
        <v>2831</v>
      </c>
      <c r="B486" s="121">
        <v>36050622.719999999</v>
      </c>
      <c r="C486" s="121">
        <v>35375076.990000002</v>
      </c>
      <c r="D486" s="121">
        <v>34699531.229999997</v>
      </c>
      <c r="E486" s="121">
        <v>34023985.490000002</v>
      </c>
      <c r="F486" s="121">
        <v>33353750.41</v>
      </c>
      <c r="G486" s="121">
        <v>32683515.32</v>
      </c>
      <c r="H486" s="121">
        <v>53470908.32</v>
      </c>
      <c r="I486" s="121">
        <v>52601005.490000002</v>
      </c>
      <c r="J486" s="121">
        <v>51731102.630000003</v>
      </c>
      <c r="K486" s="121">
        <v>50861199.789999999</v>
      </c>
      <c r="L486" s="121">
        <v>49991296.950000003</v>
      </c>
      <c r="M486" s="121">
        <v>49121394.109999999</v>
      </c>
      <c r="N486" s="121">
        <v>48251491.270000003</v>
      </c>
      <c r="P486" s="99"/>
    </row>
    <row r="487" spans="1:16" x14ac:dyDescent="0.2">
      <c r="A487" s="122" t="s">
        <v>2832</v>
      </c>
      <c r="B487" s="121">
        <v>158952087.56</v>
      </c>
      <c r="C487" s="121">
        <v>158952087.56</v>
      </c>
      <c r="D487" s="121">
        <v>158952087.56</v>
      </c>
      <c r="E487" s="121">
        <v>162857447.81</v>
      </c>
      <c r="F487" s="121">
        <v>162857447.81</v>
      </c>
      <c r="G487" s="121">
        <v>162857447.81</v>
      </c>
      <c r="H487" s="121">
        <v>165434023.06</v>
      </c>
      <c r="I487" s="121">
        <v>165434023.06</v>
      </c>
      <c r="J487" s="121">
        <v>165434023.06</v>
      </c>
      <c r="K487" s="121">
        <v>164756744.31</v>
      </c>
      <c r="L487" s="121">
        <v>164756744.31</v>
      </c>
      <c r="M487" s="121">
        <v>164032182.56</v>
      </c>
      <c r="N487" s="121">
        <v>163868603.56</v>
      </c>
      <c r="P487" s="99"/>
    </row>
    <row r="488" spans="1:16" x14ac:dyDescent="0.2">
      <c r="A488" s="122" t="s">
        <v>2833</v>
      </c>
      <c r="B488" s="121">
        <v>0</v>
      </c>
      <c r="C488" s="121">
        <v>0</v>
      </c>
      <c r="D488" s="121">
        <v>0</v>
      </c>
      <c r="E488" s="121">
        <v>0</v>
      </c>
      <c r="F488" s="121">
        <v>0</v>
      </c>
      <c r="G488" s="121">
        <v>0</v>
      </c>
      <c r="H488" s="121">
        <v>0</v>
      </c>
      <c r="I488" s="121">
        <v>0</v>
      </c>
      <c r="J488" s="121">
        <v>0</v>
      </c>
      <c r="K488" s="121">
        <v>0</v>
      </c>
      <c r="L488" s="121">
        <v>0</v>
      </c>
      <c r="M488" s="121">
        <v>0</v>
      </c>
      <c r="N488" s="121">
        <v>0</v>
      </c>
      <c r="P488" s="99"/>
    </row>
    <row r="489" spans="1:16" x14ac:dyDescent="0.2">
      <c r="A489" s="122" t="s">
        <v>2834</v>
      </c>
      <c r="B489" s="121">
        <v>8112377.7800000003</v>
      </c>
      <c r="C489" s="121">
        <v>8112377.7800000003</v>
      </c>
      <c r="D489" s="121">
        <v>8112377.7800000003</v>
      </c>
      <c r="E489" s="121">
        <v>8112377.7800000003</v>
      </c>
      <c r="F489" s="121">
        <v>8112377.7800000003</v>
      </c>
      <c r="G489" s="121">
        <v>8112377.7800000003</v>
      </c>
      <c r="H489" s="121">
        <v>10508390.84</v>
      </c>
      <c r="I489" s="121">
        <v>10508390.84</v>
      </c>
      <c r="J489" s="121">
        <v>10508390.84</v>
      </c>
      <c r="K489" s="121">
        <v>10508390.84</v>
      </c>
      <c r="L489" s="121">
        <v>10508390.84</v>
      </c>
      <c r="M489" s="121">
        <v>10508390.84</v>
      </c>
      <c r="N489" s="121">
        <v>10508390.84</v>
      </c>
      <c r="P489" s="99"/>
    </row>
    <row r="490" spans="1:16" x14ac:dyDescent="0.2">
      <c r="A490" s="122" t="s">
        <v>2835</v>
      </c>
      <c r="B490" s="121">
        <v>2591697</v>
      </c>
      <c r="C490" s="121">
        <v>2375722.25</v>
      </c>
      <c r="D490" s="121">
        <v>2159747.5</v>
      </c>
      <c r="E490" s="121">
        <v>6351484.75</v>
      </c>
      <c r="F490" s="121">
        <v>6135510</v>
      </c>
      <c r="G490" s="121">
        <v>5919535.25</v>
      </c>
      <c r="H490" s="121">
        <v>5703560.5</v>
      </c>
      <c r="I490" s="121">
        <v>5487585.75</v>
      </c>
      <c r="J490" s="121">
        <v>5271611</v>
      </c>
      <c r="K490" s="121">
        <v>5055636.25</v>
      </c>
      <c r="L490" s="121">
        <v>4839661.5</v>
      </c>
      <c r="M490" s="121">
        <v>4623686.75</v>
      </c>
      <c r="N490" s="121">
        <v>4407712</v>
      </c>
      <c r="P490" s="99"/>
    </row>
    <row r="491" spans="1:16" x14ac:dyDescent="0.2">
      <c r="A491" s="122" t="s">
        <v>2836</v>
      </c>
      <c r="B491" s="121">
        <v>0</v>
      </c>
      <c r="C491" s="121">
        <v>0</v>
      </c>
      <c r="D491" s="121">
        <v>0</v>
      </c>
      <c r="E491" s="121">
        <v>0</v>
      </c>
      <c r="F491" s="121">
        <v>0</v>
      </c>
      <c r="G491" s="121">
        <v>0</v>
      </c>
      <c r="H491" s="121">
        <v>0</v>
      </c>
      <c r="I491" s="121">
        <v>0</v>
      </c>
      <c r="J491" s="121">
        <v>0</v>
      </c>
      <c r="K491" s="121">
        <v>0</v>
      </c>
      <c r="L491" s="121">
        <v>0</v>
      </c>
      <c r="M491" s="121">
        <v>0</v>
      </c>
      <c r="N491" s="121">
        <v>0</v>
      </c>
      <c r="P491" s="99"/>
    </row>
    <row r="492" spans="1:16" x14ac:dyDescent="0.2">
      <c r="A492" s="122" t="s">
        <v>2837</v>
      </c>
      <c r="B492" s="121">
        <v>0</v>
      </c>
      <c r="C492" s="121">
        <v>0</v>
      </c>
      <c r="D492" s="121">
        <v>0</v>
      </c>
      <c r="E492" s="121">
        <v>0</v>
      </c>
      <c r="F492" s="121">
        <v>0</v>
      </c>
      <c r="G492" s="121">
        <v>0</v>
      </c>
      <c r="H492" s="121">
        <v>0</v>
      </c>
      <c r="I492" s="121">
        <v>0</v>
      </c>
      <c r="J492" s="121">
        <v>0</v>
      </c>
      <c r="K492" s="121">
        <v>0</v>
      </c>
      <c r="L492" s="121">
        <v>0</v>
      </c>
      <c r="M492" s="121">
        <v>0</v>
      </c>
      <c r="N492" s="121">
        <v>0</v>
      </c>
      <c r="P492" s="99"/>
    </row>
    <row r="493" spans="1:16" x14ac:dyDescent="0.2">
      <c r="A493" s="122" t="s">
        <v>2838</v>
      </c>
      <c r="B493" s="121">
        <v>0</v>
      </c>
      <c r="C493" s="121">
        <v>0</v>
      </c>
      <c r="D493" s="121">
        <v>0</v>
      </c>
      <c r="E493" s="121">
        <v>0</v>
      </c>
      <c r="F493" s="121">
        <v>0</v>
      </c>
      <c r="G493" s="121">
        <v>0</v>
      </c>
      <c r="H493" s="121">
        <v>0</v>
      </c>
      <c r="I493" s="121">
        <v>0</v>
      </c>
      <c r="J493" s="121">
        <v>0</v>
      </c>
      <c r="K493" s="121">
        <v>0</v>
      </c>
      <c r="L493" s="121">
        <v>0</v>
      </c>
      <c r="M493" s="121">
        <v>0</v>
      </c>
      <c r="N493" s="121">
        <v>0</v>
      </c>
      <c r="P493" s="99"/>
    </row>
    <row r="494" spans="1:16" x14ac:dyDescent="0.2">
      <c r="A494" s="122" t="s">
        <v>2839</v>
      </c>
      <c r="B494" s="121">
        <v>0</v>
      </c>
      <c r="C494" s="121">
        <v>0</v>
      </c>
      <c r="D494" s="121">
        <v>0</v>
      </c>
      <c r="E494" s="121">
        <v>0</v>
      </c>
      <c r="F494" s="121">
        <v>0</v>
      </c>
      <c r="G494" s="121">
        <v>0</v>
      </c>
      <c r="H494" s="121">
        <v>0</v>
      </c>
      <c r="I494" s="121">
        <v>0</v>
      </c>
      <c r="J494" s="121">
        <v>0</v>
      </c>
      <c r="K494" s="121">
        <v>0</v>
      </c>
      <c r="L494" s="121">
        <v>0</v>
      </c>
      <c r="M494" s="121">
        <v>0</v>
      </c>
      <c r="N494" s="121">
        <v>0</v>
      </c>
      <c r="P494" s="99"/>
    </row>
    <row r="495" spans="1:16" x14ac:dyDescent="0.2">
      <c r="A495" s="122" t="s">
        <v>2840</v>
      </c>
      <c r="B495" s="121">
        <v>1277394.96</v>
      </c>
      <c r="C495" s="121">
        <v>1277394.96</v>
      </c>
      <c r="D495" s="121">
        <v>0</v>
      </c>
      <c r="E495" s="121">
        <v>0</v>
      </c>
      <c r="F495" s="121">
        <v>0</v>
      </c>
      <c r="G495" s="121">
        <v>0</v>
      </c>
      <c r="H495" s="121">
        <v>0</v>
      </c>
      <c r="I495" s="121">
        <v>0</v>
      </c>
      <c r="J495" s="121">
        <v>0</v>
      </c>
      <c r="K495" s="121">
        <v>0</v>
      </c>
      <c r="L495" s="121">
        <v>1102133.42</v>
      </c>
      <c r="M495" s="121">
        <v>1112387.1100000001</v>
      </c>
      <c r="N495" s="121">
        <v>0</v>
      </c>
      <c r="P495" s="99"/>
    </row>
    <row r="496" spans="1:16" x14ac:dyDescent="0.2">
      <c r="A496" s="122" t="s">
        <v>2841</v>
      </c>
      <c r="B496" s="121">
        <v>-42933303.939999998</v>
      </c>
      <c r="C496" s="121">
        <v>-42716469.07</v>
      </c>
      <c r="D496" s="121">
        <v>-42499634.200000003</v>
      </c>
      <c r="E496" s="121">
        <v>-42282799.329999998</v>
      </c>
      <c r="F496" s="121">
        <v>-42065964.460000001</v>
      </c>
      <c r="G496" s="121">
        <v>-41849129.590000004</v>
      </c>
      <c r="H496" s="121">
        <v>-41632294.719999999</v>
      </c>
      <c r="I496" s="121">
        <v>-41415459.850000001</v>
      </c>
      <c r="J496" s="121">
        <v>-41198624.979999997</v>
      </c>
      <c r="K496" s="121">
        <v>-40981790.109999999</v>
      </c>
      <c r="L496" s="121">
        <v>-40764955.240000002</v>
      </c>
      <c r="M496" s="121">
        <v>-40548120.369999997</v>
      </c>
      <c r="N496" s="121">
        <v>-40331285.5</v>
      </c>
      <c r="P496" s="99"/>
    </row>
    <row r="497" spans="1:16" x14ac:dyDescent="0.2">
      <c r="A497" s="122" t="s">
        <v>2842</v>
      </c>
      <c r="B497" s="121">
        <v>0</v>
      </c>
      <c r="C497" s="121">
        <v>0</v>
      </c>
      <c r="D497" s="121">
        <v>0</v>
      </c>
      <c r="E497" s="121">
        <v>0</v>
      </c>
      <c r="F497" s="121">
        <v>0</v>
      </c>
      <c r="G497" s="121">
        <v>0</v>
      </c>
      <c r="H497" s="121">
        <v>0</v>
      </c>
      <c r="I497" s="121">
        <v>0</v>
      </c>
      <c r="J497" s="121">
        <v>0</v>
      </c>
      <c r="K497" s="121">
        <v>0</v>
      </c>
      <c r="L497" s="121">
        <v>0</v>
      </c>
      <c r="M497" s="121">
        <v>0</v>
      </c>
      <c r="N497" s="121">
        <v>0</v>
      </c>
      <c r="P497" s="99"/>
    </row>
    <row r="498" spans="1:16" x14ac:dyDescent="0.2">
      <c r="A498" s="122" t="s">
        <v>2843</v>
      </c>
      <c r="B498" s="121">
        <v>0</v>
      </c>
      <c r="C498" s="121">
        <v>0</v>
      </c>
      <c r="D498" s="121">
        <v>0</v>
      </c>
      <c r="E498" s="121">
        <v>0</v>
      </c>
      <c r="F498" s="121">
        <v>0</v>
      </c>
      <c r="G498" s="121">
        <v>0</v>
      </c>
      <c r="H498" s="121">
        <v>0</v>
      </c>
      <c r="I498" s="121">
        <v>0</v>
      </c>
      <c r="J498" s="121">
        <v>0</v>
      </c>
      <c r="K498" s="121">
        <v>0</v>
      </c>
      <c r="L498" s="121">
        <v>0</v>
      </c>
      <c r="M498" s="121">
        <v>0</v>
      </c>
      <c r="N498" s="121">
        <v>1112387.1100000001</v>
      </c>
      <c r="P498" s="99"/>
    </row>
    <row r="499" spans="1:16" x14ac:dyDescent="0.2">
      <c r="A499" s="122" t="s">
        <v>2844</v>
      </c>
      <c r="B499" s="121">
        <v>0</v>
      </c>
      <c r="C499" s="121">
        <v>0</v>
      </c>
      <c r="D499" s="121">
        <v>0</v>
      </c>
      <c r="E499" s="121">
        <v>0</v>
      </c>
      <c r="F499" s="121">
        <v>0</v>
      </c>
      <c r="G499" s="121">
        <v>0</v>
      </c>
      <c r="H499" s="121">
        <v>0</v>
      </c>
      <c r="I499" s="121">
        <v>0</v>
      </c>
      <c r="J499" s="121">
        <v>0</v>
      </c>
      <c r="K499" s="121">
        <v>0</v>
      </c>
      <c r="L499" s="121">
        <v>0</v>
      </c>
      <c r="M499" s="121">
        <v>0</v>
      </c>
      <c r="N499" s="121">
        <v>572.66999999999996</v>
      </c>
      <c r="P499" s="99"/>
    </row>
    <row r="500" spans="1:16" x14ac:dyDescent="0.2">
      <c r="A500" s="122" t="s">
        <v>2845</v>
      </c>
      <c r="B500" s="121">
        <v>0</v>
      </c>
      <c r="C500" s="121">
        <v>0</v>
      </c>
      <c r="D500" s="121">
        <v>0</v>
      </c>
      <c r="E500" s="121">
        <v>0</v>
      </c>
      <c r="F500" s="121">
        <v>0</v>
      </c>
      <c r="G500" s="121">
        <v>0</v>
      </c>
      <c r="H500" s="121">
        <v>5532304</v>
      </c>
      <c r="I500" s="121">
        <v>0</v>
      </c>
      <c r="J500" s="121">
        <v>0</v>
      </c>
      <c r="K500" s="121">
        <v>0</v>
      </c>
      <c r="L500" s="121">
        <v>0</v>
      </c>
      <c r="M500" s="121">
        <v>0</v>
      </c>
      <c r="N500" s="121">
        <v>0</v>
      </c>
      <c r="P500" s="99"/>
    </row>
    <row r="501" spans="1:16" x14ac:dyDescent="0.2">
      <c r="A501" s="122" t="s">
        <v>2846</v>
      </c>
      <c r="B501" s="121">
        <v>0</v>
      </c>
      <c r="C501" s="121">
        <v>0</v>
      </c>
      <c r="D501" s="121">
        <v>0</v>
      </c>
      <c r="E501" s="121">
        <v>0</v>
      </c>
      <c r="F501" s="121">
        <v>0</v>
      </c>
      <c r="G501" s="121">
        <v>0</v>
      </c>
      <c r="H501" s="121">
        <v>0</v>
      </c>
      <c r="I501" s="121">
        <v>0</v>
      </c>
      <c r="J501" s="121">
        <v>0</v>
      </c>
      <c r="K501" s="121">
        <v>0</v>
      </c>
      <c r="L501" s="121">
        <v>0</v>
      </c>
      <c r="M501" s="121">
        <v>0</v>
      </c>
      <c r="N501" s="121">
        <v>0</v>
      </c>
      <c r="P501" s="99"/>
    </row>
    <row r="502" spans="1:16" x14ac:dyDescent="0.2">
      <c r="A502" s="122" t="s">
        <v>2847</v>
      </c>
      <c r="B502" s="121">
        <v>40329511.929999903</v>
      </c>
      <c r="C502" s="121">
        <v>41013821.109999999</v>
      </c>
      <c r="D502" s="121">
        <v>41561238.699999899</v>
      </c>
      <c r="E502" s="121">
        <v>41629566.43</v>
      </c>
      <c r="F502" s="121">
        <v>41677552.729999997</v>
      </c>
      <c r="G502" s="121">
        <v>41674471.240000002</v>
      </c>
      <c r="H502" s="121">
        <v>41679203.990000002</v>
      </c>
      <c r="I502" s="121">
        <v>41921271.809999898</v>
      </c>
      <c r="J502" s="121">
        <v>42046525.599999897</v>
      </c>
      <c r="K502" s="121">
        <v>42254268.629999898</v>
      </c>
      <c r="L502" s="121">
        <v>42188618.039999999</v>
      </c>
      <c r="M502" s="121">
        <v>42431892.399999999</v>
      </c>
      <c r="N502" s="121">
        <v>42046276.939999998</v>
      </c>
      <c r="P502" s="99"/>
    </row>
    <row r="503" spans="1:16" x14ac:dyDescent="0.2">
      <c r="A503" s="122" t="s">
        <v>2848</v>
      </c>
      <c r="B503" s="121">
        <v>162062310.31999999</v>
      </c>
      <c r="C503" s="121">
        <v>163686428.63</v>
      </c>
      <c r="D503" s="121">
        <v>164543583.16999999</v>
      </c>
      <c r="E503" s="121">
        <v>163411695.03999999</v>
      </c>
      <c r="F503" s="121">
        <v>165186679.74000001</v>
      </c>
      <c r="G503" s="121">
        <v>-46838181.93</v>
      </c>
      <c r="H503" s="121">
        <v>0</v>
      </c>
      <c r="I503" s="121">
        <v>1768765.57</v>
      </c>
      <c r="J503" s="121">
        <v>5965721.73999999</v>
      </c>
      <c r="K503" s="121">
        <v>0</v>
      </c>
      <c r="L503" s="121">
        <v>1576857.65</v>
      </c>
      <c r="M503" s="121">
        <v>2870219.34</v>
      </c>
      <c r="N503" s="121">
        <v>2124592.8200000199</v>
      </c>
      <c r="P503" s="99"/>
    </row>
    <row r="504" spans="1:16" x14ac:dyDescent="0.2">
      <c r="A504" s="123" t="s">
        <v>2849</v>
      </c>
      <c r="B504" s="121">
        <v>635751141.37999904</v>
      </c>
      <c r="C504" s="121">
        <v>636739144.34000003</v>
      </c>
      <c r="D504" s="121">
        <v>634208739.61999905</v>
      </c>
      <c r="E504" s="121">
        <v>639347428.86000001</v>
      </c>
      <c r="F504" s="121">
        <v>639246060.26999998</v>
      </c>
      <c r="G504" s="121">
        <v>425191512.03999901</v>
      </c>
      <c r="H504" s="121">
        <v>502453407.63</v>
      </c>
      <c r="I504" s="121">
        <v>496458772.43000001</v>
      </c>
      <c r="J504" s="121">
        <v>498992026.74999899</v>
      </c>
      <c r="K504" s="121">
        <v>490853810.94999897</v>
      </c>
      <c r="L504" s="121">
        <v>492058437.94999999</v>
      </c>
      <c r="M504" s="121">
        <v>491080509.92000002</v>
      </c>
      <c r="N504" s="121">
        <v>491265871.60000002</v>
      </c>
      <c r="P504" s="99"/>
    </row>
    <row r="505" spans="1:16" x14ac:dyDescent="0.2">
      <c r="A505" s="122" t="s">
        <v>2850</v>
      </c>
      <c r="P505" s="99"/>
    </row>
    <row r="506" spans="1:16" x14ac:dyDescent="0.2">
      <c r="A506" s="122" t="s">
        <v>2851</v>
      </c>
      <c r="B506" s="121">
        <v>0</v>
      </c>
      <c r="C506" s="121">
        <v>0</v>
      </c>
      <c r="D506" s="121">
        <v>0</v>
      </c>
      <c r="E506" s="121">
        <v>-588561.03</v>
      </c>
      <c r="F506" s="121">
        <v>-588561.03</v>
      </c>
      <c r="G506" s="121">
        <v>-588561.03</v>
      </c>
      <c r="H506" s="121">
        <v>-126433.77</v>
      </c>
      <c r="I506" s="121">
        <v>-126433.77</v>
      </c>
      <c r="J506" s="121">
        <v>-126433.77</v>
      </c>
      <c r="K506" s="121">
        <v>335693.49</v>
      </c>
      <c r="L506" s="121">
        <v>335693.49</v>
      </c>
      <c r="M506" s="121">
        <v>335693.49</v>
      </c>
      <c r="N506" s="121">
        <v>0</v>
      </c>
      <c r="P506" s="99"/>
    </row>
    <row r="507" spans="1:16" x14ac:dyDescent="0.2">
      <c r="A507" s="122" t="s">
        <v>2852</v>
      </c>
      <c r="B507" s="121">
        <v>0</v>
      </c>
      <c r="C507" s="121">
        <v>0</v>
      </c>
      <c r="D507" s="121">
        <v>0</v>
      </c>
      <c r="E507" s="121">
        <v>0</v>
      </c>
      <c r="F507" s="121">
        <v>0</v>
      </c>
      <c r="G507" s="121">
        <v>0</v>
      </c>
      <c r="H507" s="121">
        <v>0</v>
      </c>
      <c r="I507" s="121">
        <v>0</v>
      </c>
      <c r="J507" s="121">
        <v>0</v>
      </c>
      <c r="K507" s="121">
        <v>0</v>
      </c>
      <c r="L507" s="121">
        <v>0</v>
      </c>
      <c r="M507" s="121">
        <v>0</v>
      </c>
      <c r="N507" s="121">
        <v>0</v>
      </c>
      <c r="P507" s="99"/>
    </row>
    <row r="508" spans="1:16" x14ac:dyDescent="0.2">
      <c r="A508" s="122" t="s">
        <v>2853</v>
      </c>
      <c r="B508" s="121">
        <v>0</v>
      </c>
      <c r="C508" s="121">
        <v>0</v>
      </c>
      <c r="D508" s="121">
        <v>0</v>
      </c>
      <c r="E508" s="121">
        <v>0</v>
      </c>
      <c r="F508" s="121">
        <v>0</v>
      </c>
      <c r="G508" s="121">
        <v>0</v>
      </c>
      <c r="H508" s="121">
        <v>0</v>
      </c>
      <c r="I508" s="121">
        <v>0</v>
      </c>
      <c r="J508" s="121">
        <v>0</v>
      </c>
      <c r="K508" s="121">
        <v>0</v>
      </c>
      <c r="L508" s="121">
        <v>0</v>
      </c>
      <c r="M508" s="121">
        <v>0</v>
      </c>
      <c r="N508" s="121">
        <v>0</v>
      </c>
      <c r="P508" s="99"/>
    </row>
    <row r="509" spans="1:16" x14ac:dyDescent="0.2">
      <c r="A509" s="122" t="s">
        <v>2854</v>
      </c>
      <c r="B509" s="121">
        <v>-18430769</v>
      </c>
      <c r="C509" s="121">
        <v>-32184010.52</v>
      </c>
      <c r="D509" s="121">
        <v>-23169265.379999999</v>
      </c>
      <c r="E509" s="121">
        <v>-28472496.260000002</v>
      </c>
      <c r="F509" s="121">
        <v>-54618247.280000001</v>
      </c>
      <c r="G509" s="121">
        <v>-60231903.369999997</v>
      </c>
      <c r="H509" s="121">
        <v>-73470789.609999999</v>
      </c>
      <c r="I509" s="121">
        <v>-97653404.200000003</v>
      </c>
      <c r="J509" s="121">
        <v>-115736788.69</v>
      </c>
      <c r="K509" s="121">
        <v>0</v>
      </c>
      <c r="L509" s="121">
        <v>0</v>
      </c>
      <c r="M509" s="121">
        <v>0</v>
      </c>
      <c r="N509" s="121">
        <v>0</v>
      </c>
      <c r="P509" s="99"/>
    </row>
    <row r="510" spans="1:16" x14ac:dyDescent="0.2">
      <c r="A510" s="122" t="s">
        <v>2855</v>
      </c>
      <c r="B510" s="121">
        <v>54428675.009999998</v>
      </c>
      <c r="C510" s="121">
        <v>54222926.740000002</v>
      </c>
      <c r="D510" s="121">
        <v>33587458.670000002</v>
      </c>
      <c r="E510" s="121">
        <v>32382235</v>
      </c>
      <c r="F510" s="121">
        <v>31177011.329999998</v>
      </c>
      <c r="G510" s="121">
        <v>108203572.66</v>
      </c>
      <c r="H510" s="121">
        <v>106998348.98999999</v>
      </c>
      <c r="I510" s="121">
        <v>105793125.31999999</v>
      </c>
      <c r="J510" s="121">
        <v>104587901.65000001</v>
      </c>
      <c r="K510" s="121">
        <v>0</v>
      </c>
      <c r="L510" s="121">
        <v>-1205223.67</v>
      </c>
      <c r="M510" s="121">
        <v>-2410447.34</v>
      </c>
      <c r="N510" s="121">
        <v>0</v>
      </c>
      <c r="P510" s="99"/>
    </row>
    <row r="511" spans="1:16" x14ac:dyDescent="0.2">
      <c r="A511" s="122" t="s">
        <v>2856</v>
      </c>
      <c r="B511" s="121">
        <v>0</v>
      </c>
      <c r="C511" s="121">
        <v>4380836.9000000004</v>
      </c>
      <c r="D511" s="121">
        <v>12659626.189999999</v>
      </c>
      <c r="E511" s="121">
        <v>11450365.119999999</v>
      </c>
      <c r="F511" s="121">
        <v>8072691.2599999998</v>
      </c>
      <c r="G511" s="121">
        <v>7947572.7199999997</v>
      </c>
      <c r="H511" s="121">
        <v>9469982.1500000004</v>
      </c>
      <c r="I511" s="121">
        <v>6827240.6299999999</v>
      </c>
      <c r="J511" s="121">
        <v>5740249.9500000002</v>
      </c>
      <c r="K511" s="121">
        <v>-128147.06</v>
      </c>
      <c r="L511" s="121">
        <v>-128147.06</v>
      </c>
      <c r="M511" s="121">
        <v>-128147.06</v>
      </c>
      <c r="N511" s="121">
        <v>0</v>
      </c>
      <c r="P511" s="99"/>
    </row>
    <row r="512" spans="1:16" x14ac:dyDescent="0.2">
      <c r="A512" s="122" t="s">
        <v>2857</v>
      </c>
      <c r="B512" s="121">
        <v>0</v>
      </c>
      <c r="C512" s="121">
        <v>0</v>
      </c>
      <c r="D512" s="121">
        <v>0</v>
      </c>
      <c r="E512" s="121">
        <v>0</v>
      </c>
      <c r="F512" s="121">
        <v>0</v>
      </c>
      <c r="G512" s="121">
        <v>0</v>
      </c>
      <c r="H512" s="121">
        <v>0</v>
      </c>
      <c r="I512" s="121">
        <v>0</v>
      </c>
      <c r="J512" s="121">
        <v>0</v>
      </c>
      <c r="K512" s="121">
        <v>0</v>
      </c>
      <c r="L512" s="121">
        <v>0</v>
      </c>
      <c r="M512" s="121">
        <v>0</v>
      </c>
      <c r="N512" s="121">
        <v>0</v>
      </c>
      <c r="P512" s="99"/>
    </row>
    <row r="513" spans="1:16" x14ac:dyDescent="0.2">
      <c r="A513" s="122" t="s">
        <v>2858</v>
      </c>
      <c r="B513" s="121">
        <v>460648795.64999998</v>
      </c>
      <c r="C513" s="121">
        <v>460648795.64999998</v>
      </c>
      <c r="D513" s="121">
        <v>460648795.64999998</v>
      </c>
      <c r="E513" s="121">
        <v>460648795.64999998</v>
      </c>
      <c r="F513" s="121">
        <v>460648795.64999998</v>
      </c>
      <c r="G513" s="121">
        <v>460648795.64999998</v>
      </c>
      <c r="H513" s="121">
        <v>460648795.64999998</v>
      </c>
      <c r="I513" s="121">
        <v>460648795.64999998</v>
      </c>
      <c r="J513" s="121">
        <v>460648795.64999998</v>
      </c>
      <c r="K513" s="121">
        <v>460648795.64999998</v>
      </c>
      <c r="L513" s="121">
        <v>460648795.64999998</v>
      </c>
      <c r="M513" s="121">
        <v>460648795.64999998</v>
      </c>
      <c r="N513" s="121">
        <v>460648795.64999998</v>
      </c>
      <c r="P513" s="99"/>
    </row>
    <row r="514" spans="1:16" x14ac:dyDescent="0.2">
      <c r="A514" s="122" t="s">
        <v>2859</v>
      </c>
      <c r="B514" s="121">
        <v>0</v>
      </c>
      <c r="C514" s="121">
        <v>0</v>
      </c>
      <c r="D514" s="121">
        <v>0</v>
      </c>
      <c r="E514" s="121">
        <v>0</v>
      </c>
      <c r="F514" s="121">
        <v>0</v>
      </c>
      <c r="G514" s="121">
        <v>0</v>
      </c>
      <c r="H514" s="121">
        <v>0</v>
      </c>
      <c r="I514" s="121">
        <v>0</v>
      </c>
      <c r="J514" s="121">
        <v>0</v>
      </c>
      <c r="K514" s="121">
        <v>0</v>
      </c>
      <c r="L514" s="121">
        <v>0</v>
      </c>
      <c r="M514" s="121">
        <v>0</v>
      </c>
      <c r="N514" s="121">
        <v>0</v>
      </c>
      <c r="P514" s="99"/>
    </row>
    <row r="515" spans="1:16" x14ac:dyDescent="0.2">
      <c r="A515" s="122" t="s">
        <v>2860</v>
      </c>
      <c r="B515" s="121">
        <v>0</v>
      </c>
      <c r="C515" s="121">
        <v>0</v>
      </c>
      <c r="D515" s="121">
        <v>0</v>
      </c>
      <c r="E515" s="121">
        <v>0</v>
      </c>
      <c r="F515" s="121">
        <v>0</v>
      </c>
      <c r="G515" s="121">
        <v>0</v>
      </c>
      <c r="H515" s="121">
        <v>0</v>
      </c>
      <c r="I515" s="121">
        <v>0</v>
      </c>
      <c r="J515" s="121">
        <v>0</v>
      </c>
      <c r="K515" s="121">
        <v>0</v>
      </c>
      <c r="L515" s="121">
        <v>0</v>
      </c>
      <c r="M515" s="121">
        <v>0</v>
      </c>
      <c r="N515" s="121">
        <v>0</v>
      </c>
      <c r="P515" s="99"/>
    </row>
    <row r="516" spans="1:16" x14ac:dyDescent="0.2">
      <c r="A516" s="122" t="s">
        <v>2861</v>
      </c>
      <c r="B516" s="121">
        <v>0</v>
      </c>
      <c r="C516" s="121">
        <v>0</v>
      </c>
      <c r="D516" s="121">
        <v>0</v>
      </c>
      <c r="E516" s="121">
        <v>0</v>
      </c>
      <c r="F516" s="121">
        <v>0</v>
      </c>
      <c r="G516" s="121">
        <v>0</v>
      </c>
      <c r="H516" s="121">
        <v>0</v>
      </c>
      <c r="I516" s="121">
        <v>0</v>
      </c>
      <c r="J516" s="121">
        <v>0</v>
      </c>
      <c r="K516" s="121">
        <v>0</v>
      </c>
      <c r="L516" s="121">
        <v>0</v>
      </c>
      <c r="M516" s="121">
        <v>0</v>
      </c>
      <c r="N516" s="121">
        <v>0</v>
      </c>
      <c r="P516" s="99"/>
    </row>
    <row r="517" spans="1:16" x14ac:dyDescent="0.2">
      <c r="A517" s="123" t="s">
        <v>2862</v>
      </c>
      <c r="B517" s="121">
        <v>496646701.65999901</v>
      </c>
      <c r="C517" s="121">
        <v>487068548.76999998</v>
      </c>
      <c r="D517" s="121">
        <v>483726615.13</v>
      </c>
      <c r="E517" s="121">
        <v>475420338.47999901</v>
      </c>
      <c r="F517" s="121">
        <v>444691689.93000001</v>
      </c>
      <c r="G517" s="121">
        <v>515979476.63</v>
      </c>
      <c r="H517" s="121">
        <v>503519903.40999901</v>
      </c>
      <c r="I517" s="121">
        <v>475489323.63</v>
      </c>
      <c r="J517" s="121">
        <v>455113724.79000002</v>
      </c>
      <c r="K517" s="121">
        <v>460856342.07999998</v>
      </c>
      <c r="L517" s="121">
        <v>459651118.40999901</v>
      </c>
      <c r="M517" s="121">
        <v>458445894.739999</v>
      </c>
      <c r="N517" s="121">
        <v>460648795.64999998</v>
      </c>
      <c r="P517" s="99"/>
    </row>
    <row r="518" spans="1:16" x14ac:dyDescent="0.2">
      <c r="A518" s="122" t="s">
        <v>2863</v>
      </c>
      <c r="B518" s="121">
        <v>26070774</v>
      </c>
      <c r="C518" s="121">
        <v>25527633</v>
      </c>
      <c r="D518" s="121">
        <v>24984492</v>
      </c>
      <c r="E518" s="121">
        <v>24441351</v>
      </c>
      <c r="F518" s="121">
        <v>23898210</v>
      </c>
      <c r="G518" s="121">
        <v>23355069</v>
      </c>
      <c r="H518" s="121">
        <v>22811928</v>
      </c>
      <c r="I518" s="121">
        <v>22268787</v>
      </c>
      <c r="J518" s="121">
        <v>21725646</v>
      </c>
      <c r="K518" s="121">
        <v>21182505</v>
      </c>
      <c r="L518" s="121">
        <v>20639364</v>
      </c>
      <c r="M518" s="121">
        <v>20096223</v>
      </c>
      <c r="N518" s="121">
        <v>19553082</v>
      </c>
      <c r="P518" s="99"/>
    </row>
    <row r="519" spans="1:16" x14ac:dyDescent="0.2">
      <c r="A519" s="122" t="s">
        <v>2864</v>
      </c>
      <c r="B519" s="121">
        <v>94448490</v>
      </c>
      <c r="C519" s="121">
        <v>93902545</v>
      </c>
      <c r="D519" s="121">
        <v>93356600</v>
      </c>
      <c r="E519" s="121">
        <v>92810655</v>
      </c>
      <c r="F519" s="121">
        <v>92264710</v>
      </c>
      <c r="G519" s="121">
        <v>91718765</v>
      </c>
      <c r="H519" s="121">
        <v>91172820</v>
      </c>
      <c r="I519" s="121">
        <v>90626875</v>
      </c>
      <c r="J519" s="121">
        <v>90080930</v>
      </c>
      <c r="K519" s="121">
        <v>89534985</v>
      </c>
      <c r="L519" s="121">
        <v>88989040</v>
      </c>
      <c r="M519" s="121">
        <v>88443095</v>
      </c>
      <c r="N519" s="121">
        <v>87897150</v>
      </c>
      <c r="P519" s="99"/>
    </row>
    <row r="520" spans="1:16" x14ac:dyDescent="0.2">
      <c r="A520" s="122" t="s">
        <v>2865</v>
      </c>
      <c r="B520" s="121">
        <v>0</v>
      </c>
      <c r="C520" s="121">
        <v>0</v>
      </c>
      <c r="D520" s="121">
        <v>0</v>
      </c>
      <c r="E520" s="121">
        <v>0</v>
      </c>
      <c r="F520" s="121">
        <v>0</v>
      </c>
      <c r="G520" s="121">
        <v>0</v>
      </c>
      <c r="H520" s="121">
        <v>0</v>
      </c>
      <c r="I520" s="121">
        <v>0</v>
      </c>
      <c r="J520" s="121">
        <v>0</v>
      </c>
      <c r="K520" s="121">
        <v>0</v>
      </c>
      <c r="L520" s="121">
        <v>0</v>
      </c>
      <c r="M520" s="121">
        <v>0</v>
      </c>
      <c r="N520" s="121">
        <v>0</v>
      </c>
      <c r="P520" s="99"/>
    </row>
    <row r="521" spans="1:16" x14ac:dyDescent="0.2">
      <c r="A521" s="122" t="s">
        <v>2866</v>
      </c>
      <c r="B521" s="121">
        <v>0</v>
      </c>
      <c r="C521" s="121">
        <v>0</v>
      </c>
      <c r="D521" s="121">
        <v>1428466.73</v>
      </c>
      <c r="E521" s="121">
        <v>1579538.5</v>
      </c>
      <c r="F521" s="121">
        <v>1730610.27</v>
      </c>
      <c r="G521" s="121">
        <v>1881682.04</v>
      </c>
      <c r="H521" s="121">
        <v>835378.59</v>
      </c>
      <c r="I521" s="121">
        <v>918084.36</v>
      </c>
      <c r="J521" s="121">
        <v>1000790.13</v>
      </c>
      <c r="K521" s="121">
        <v>1083495.8999999999</v>
      </c>
      <c r="L521" s="121">
        <v>1166201.67</v>
      </c>
      <c r="M521" s="121">
        <v>1248907.44</v>
      </c>
      <c r="N521" s="121">
        <v>1331613.21</v>
      </c>
      <c r="P521" s="99"/>
    </row>
    <row r="522" spans="1:16" x14ac:dyDescent="0.2">
      <c r="A522" s="123" t="s">
        <v>2867</v>
      </c>
      <c r="B522" s="124">
        <v>1602083826.18999</v>
      </c>
      <c r="C522" s="124">
        <v>1592442914.5699899</v>
      </c>
      <c r="D522" s="124">
        <v>1582117629.76</v>
      </c>
      <c r="E522" s="124">
        <v>1574059956.24</v>
      </c>
      <c r="F522" s="124">
        <v>1539893051.6499901</v>
      </c>
      <c r="G522" s="124">
        <v>1393800896.02999</v>
      </c>
      <c r="H522" s="124">
        <v>1452596371.5999999</v>
      </c>
      <c r="I522" s="124">
        <v>1415097383.69999</v>
      </c>
      <c r="J522" s="124">
        <v>1393926888.1900001</v>
      </c>
      <c r="K522" s="124">
        <v>1392124902.02</v>
      </c>
      <c r="L522" s="124">
        <v>1388949075.96</v>
      </c>
      <c r="M522" s="124">
        <v>1383355088.97</v>
      </c>
      <c r="N522" s="124">
        <v>1406644588.3900001</v>
      </c>
      <c r="O522" s="98">
        <f t="shared" ref="O522" si="44">AVERAGE(B522:N522)</f>
        <v>1470545582.559227</v>
      </c>
      <c r="P522" s="99" t="str">
        <f>MID($A522,10,3)</f>
        <v>182</v>
      </c>
    </row>
    <row r="523" spans="1:16" x14ac:dyDescent="0.2">
      <c r="A523" s="122" t="s">
        <v>2868</v>
      </c>
      <c r="P523" s="99"/>
    </row>
    <row r="524" spans="1:16" x14ac:dyDescent="0.2">
      <c r="A524" s="120" t="s">
        <v>2869</v>
      </c>
      <c r="P524" s="99"/>
    </row>
    <row r="525" spans="1:16" x14ac:dyDescent="0.2">
      <c r="A525" s="122" t="s">
        <v>2870</v>
      </c>
      <c r="B525" s="121">
        <v>1297962.6000000001</v>
      </c>
      <c r="C525" s="121">
        <v>1347954.7</v>
      </c>
      <c r="D525" s="121">
        <v>1509243.34</v>
      </c>
      <c r="E525" s="121">
        <v>1687438.65</v>
      </c>
      <c r="F525" s="121">
        <v>1636482.02999999</v>
      </c>
      <c r="G525" s="121">
        <v>1688268.36</v>
      </c>
      <c r="H525" s="121">
        <v>5932877.02999999</v>
      </c>
      <c r="I525" s="121">
        <v>6031872.4299999997</v>
      </c>
      <c r="J525" s="121">
        <v>9627722.2300000004</v>
      </c>
      <c r="K525" s="121">
        <v>9176426.0199999996</v>
      </c>
      <c r="L525" s="121">
        <v>14316415.460000001</v>
      </c>
      <c r="M525" s="121">
        <v>2195580.36</v>
      </c>
      <c r="N525" s="121">
        <v>1508783.57</v>
      </c>
      <c r="P525" s="99"/>
    </row>
    <row r="526" spans="1:16" x14ac:dyDescent="0.2">
      <c r="A526" s="122" t="s">
        <v>2871</v>
      </c>
      <c r="B526" s="121">
        <v>3763262.99</v>
      </c>
      <c r="C526" s="121">
        <v>5016858.29</v>
      </c>
      <c r="D526" s="121">
        <v>6946518.4800000004</v>
      </c>
      <c r="E526" s="121">
        <v>7420783.8399999999</v>
      </c>
      <c r="F526" s="121">
        <v>6540671.1399999997</v>
      </c>
      <c r="G526" s="121">
        <v>6972201.3300000001</v>
      </c>
      <c r="H526" s="121">
        <v>4583195.33</v>
      </c>
      <c r="I526" s="121">
        <v>1929317.12</v>
      </c>
      <c r="J526" s="121">
        <v>0</v>
      </c>
      <c r="K526" s="121">
        <v>0</v>
      </c>
      <c r="L526" s="121">
        <v>0</v>
      </c>
      <c r="M526" s="121">
        <v>0</v>
      </c>
      <c r="N526" s="121">
        <v>0</v>
      </c>
      <c r="P526" s="99"/>
    </row>
    <row r="527" spans="1:16" x14ac:dyDescent="0.2">
      <c r="A527" s="123" t="s">
        <v>2872</v>
      </c>
      <c r="B527" s="124">
        <v>5061225.59</v>
      </c>
      <c r="C527" s="124">
        <v>6364812.9900000002</v>
      </c>
      <c r="D527" s="124">
        <v>8455761.8200000003</v>
      </c>
      <c r="E527" s="124">
        <v>9108222.4900000002</v>
      </c>
      <c r="F527" s="124">
        <v>8177153.1699999999</v>
      </c>
      <c r="G527" s="124">
        <v>8660469.6899999995</v>
      </c>
      <c r="H527" s="124">
        <v>10516072.359999999</v>
      </c>
      <c r="I527" s="124">
        <v>7961189.5499999896</v>
      </c>
      <c r="J527" s="124">
        <v>9627722.2300000004</v>
      </c>
      <c r="K527" s="124">
        <v>9176426.0199999996</v>
      </c>
      <c r="L527" s="124">
        <v>14316415.460000001</v>
      </c>
      <c r="M527" s="124">
        <v>2195580.36</v>
      </c>
      <c r="N527" s="124">
        <v>1508783.57</v>
      </c>
      <c r="O527" s="98">
        <f t="shared" ref="O527" si="45">AVERAGE(B527:N527)</f>
        <v>7779218.0999999978</v>
      </c>
      <c r="P527" s="99" t="str">
        <f>MID($A527,10,3)</f>
        <v>183</v>
      </c>
    </row>
    <row r="528" spans="1:16" x14ac:dyDescent="0.2">
      <c r="A528" s="122" t="s">
        <v>2873</v>
      </c>
      <c r="P528" s="99"/>
    </row>
    <row r="529" spans="1:16" x14ac:dyDescent="0.2">
      <c r="A529" s="120" t="s">
        <v>2874</v>
      </c>
      <c r="P529" s="99"/>
    </row>
    <row r="530" spans="1:16" x14ac:dyDescent="0.2">
      <c r="A530" s="122" t="s">
        <v>2875</v>
      </c>
      <c r="B530" s="121">
        <v>17870.97</v>
      </c>
      <c r="C530" s="121">
        <v>15973.65</v>
      </c>
      <c r="D530" s="121">
        <v>7404.36</v>
      </c>
      <c r="E530" s="121">
        <v>18102.969999999899</v>
      </c>
      <c r="F530" s="121">
        <v>18351.84</v>
      </c>
      <c r="G530" s="121">
        <v>19116.21</v>
      </c>
      <c r="H530" s="121">
        <v>13704.17</v>
      </c>
      <c r="I530" s="121">
        <v>10051.6799999999</v>
      </c>
      <c r="J530" s="121">
        <v>-3809.44</v>
      </c>
      <c r="K530" s="121">
        <v>1369.98</v>
      </c>
      <c r="L530" s="121">
        <v>24338.46</v>
      </c>
      <c r="M530" s="121">
        <v>-145.88999999999999</v>
      </c>
      <c r="N530" s="121">
        <v>-11633.08</v>
      </c>
      <c r="P530" s="99"/>
    </row>
    <row r="531" spans="1:16" x14ac:dyDescent="0.2">
      <c r="A531" s="122" t="s">
        <v>2876</v>
      </c>
      <c r="B531" s="121">
        <v>0</v>
      </c>
      <c r="C531" s="121">
        <v>0</v>
      </c>
      <c r="D531" s="121">
        <v>0</v>
      </c>
      <c r="E531" s="121">
        <v>0</v>
      </c>
      <c r="F531" s="121">
        <v>0</v>
      </c>
      <c r="G531" s="121">
        <v>0</v>
      </c>
      <c r="H531" s="121">
        <v>0</v>
      </c>
      <c r="I531" s="121">
        <v>0</v>
      </c>
      <c r="J531" s="121">
        <v>0</v>
      </c>
      <c r="K531" s="121">
        <v>0</v>
      </c>
      <c r="L531" s="121">
        <v>0</v>
      </c>
      <c r="M531" s="121">
        <v>0</v>
      </c>
      <c r="N531" s="121">
        <v>0</v>
      </c>
      <c r="P531" s="99"/>
    </row>
    <row r="532" spans="1:16" x14ac:dyDescent="0.2">
      <c r="A532" s="122" t="s">
        <v>2877</v>
      </c>
      <c r="B532" s="121">
        <v>0</v>
      </c>
      <c r="C532" s="121">
        <v>0</v>
      </c>
      <c r="D532" s="121">
        <v>0</v>
      </c>
      <c r="E532" s="121">
        <v>0</v>
      </c>
      <c r="F532" s="121">
        <v>0</v>
      </c>
      <c r="G532" s="121">
        <v>0</v>
      </c>
      <c r="H532" s="121">
        <v>0</v>
      </c>
      <c r="I532" s="121">
        <v>0</v>
      </c>
      <c r="J532" s="121">
        <v>0</v>
      </c>
      <c r="K532" s="121">
        <v>0</v>
      </c>
      <c r="L532" s="121">
        <v>0</v>
      </c>
      <c r="M532" s="121">
        <v>0</v>
      </c>
      <c r="N532" s="121">
        <v>0</v>
      </c>
      <c r="P532" s="99"/>
    </row>
    <row r="533" spans="1:16" x14ac:dyDescent="0.2">
      <c r="A533" s="122" t="s">
        <v>2878</v>
      </c>
      <c r="B533" s="121">
        <v>0</v>
      </c>
      <c r="C533" s="121">
        <v>0</v>
      </c>
      <c r="D533" s="121">
        <v>0</v>
      </c>
      <c r="E533" s="121">
        <v>0</v>
      </c>
      <c r="F533" s="121">
        <v>0</v>
      </c>
      <c r="G533" s="121">
        <v>0</v>
      </c>
      <c r="H533" s="121">
        <v>0</v>
      </c>
      <c r="I533" s="121">
        <v>0</v>
      </c>
      <c r="J533" s="121">
        <v>0</v>
      </c>
      <c r="K533" s="121">
        <v>0</v>
      </c>
      <c r="L533" s="121">
        <v>0</v>
      </c>
      <c r="M533" s="121">
        <v>0</v>
      </c>
      <c r="N533" s="121">
        <v>0</v>
      </c>
      <c r="P533" s="99"/>
    </row>
    <row r="534" spans="1:16" x14ac:dyDescent="0.2">
      <c r="A534" s="122" t="s">
        <v>2879</v>
      </c>
      <c r="B534" s="121">
        <v>0</v>
      </c>
      <c r="C534" s="121">
        <v>0</v>
      </c>
      <c r="D534" s="121">
        <v>0</v>
      </c>
      <c r="E534" s="121">
        <v>0</v>
      </c>
      <c r="F534" s="121">
        <v>0</v>
      </c>
      <c r="G534" s="121">
        <v>0</v>
      </c>
      <c r="H534" s="121">
        <v>0</v>
      </c>
      <c r="I534" s="121">
        <v>0</v>
      </c>
      <c r="J534" s="121">
        <v>0</v>
      </c>
      <c r="K534" s="121">
        <v>0</v>
      </c>
      <c r="L534" s="121">
        <v>0</v>
      </c>
      <c r="M534" s="121">
        <v>0</v>
      </c>
      <c r="N534" s="121">
        <v>0</v>
      </c>
      <c r="P534" s="99"/>
    </row>
    <row r="535" spans="1:16" x14ac:dyDescent="0.2">
      <c r="A535" s="122" t="s">
        <v>2880</v>
      </c>
      <c r="B535" s="121">
        <v>0</v>
      </c>
      <c r="C535" s="121">
        <v>0</v>
      </c>
      <c r="D535" s="121">
        <v>0</v>
      </c>
      <c r="E535" s="121">
        <v>0</v>
      </c>
      <c r="F535" s="121">
        <v>0</v>
      </c>
      <c r="G535" s="121">
        <v>0</v>
      </c>
      <c r="H535" s="121">
        <v>0</v>
      </c>
      <c r="I535" s="121">
        <v>0</v>
      </c>
      <c r="J535" s="121">
        <v>0</v>
      </c>
      <c r="K535" s="121">
        <v>0</v>
      </c>
      <c r="L535" s="121">
        <v>0</v>
      </c>
      <c r="M535" s="121">
        <v>0</v>
      </c>
      <c r="N535" s="121">
        <v>0</v>
      </c>
      <c r="P535" s="99"/>
    </row>
    <row r="536" spans="1:16" x14ac:dyDescent="0.2">
      <c r="A536" s="122" t="s">
        <v>2881</v>
      </c>
      <c r="B536" s="121">
        <v>0</v>
      </c>
      <c r="C536" s="121">
        <v>0</v>
      </c>
      <c r="D536" s="121">
        <v>0</v>
      </c>
      <c r="E536" s="121">
        <v>0</v>
      </c>
      <c r="F536" s="121">
        <v>0</v>
      </c>
      <c r="G536" s="121">
        <v>0</v>
      </c>
      <c r="H536" s="121">
        <v>0</v>
      </c>
      <c r="I536" s="121">
        <v>0</v>
      </c>
      <c r="J536" s="121">
        <v>0</v>
      </c>
      <c r="K536" s="121">
        <v>0</v>
      </c>
      <c r="L536" s="121">
        <v>0</v>
      </c>
      <c r="M536" s="121">
        <v>0</v>
      </c>
      <c r="N536" s="121">
        <v>0</v>
      </c>
      <c r="P536" s="99"/>
    </row>
    <row r="537" spans="1:16" x14ac:dyDescent="0.2">
      <c r="A537" s="122" t="s">
        <v>2882</v>
      </c>
      <c r="B537" s="121">
        <v>3557.55</v>
      </c>
      <c r="C537" s="121">
        <v>0</v>
      </c>
      <c r="D537" s="121">
        <v>0</v>
      </c>
      <c r="E537" s="121">
        <v>0</v>
      </c>
      <c r="F537" s="121">
        <v>0</v>
      </c>
      <c r="G537" s="121">
        <v>0</v>
      </c>
      <c r="H537" s="121">
        <v>0</v>
      </c>
      <c r="I537" s="121">
        <v>0</v>
      </c>
      <c r="J537" s="121">
        <v>0</v>
      </c>
      <c r="K537" s="121">
        <v>0</v>
      </c>
      <c r="L537" s="121">
        <v>0</v>
      </c>
      <c r="M537" s="121">
        <v>0</v>
      </c>
      <c r="N537" s="121">
        <v>0</v>
      </c>
      <c r="P537" s="99"/>
    </row>
    <row r="538" spans="1:16" x14ac:dyDescent="0.2">
      <c r="A538" s="122" t="s">
        <v>2883</v>
      </c>
      <c r="B538" s="121">
        <v>0</v>
      </c>
      <c r="C538" s="121">
        <v>0</v>
      </c>
      <c r="D538" s="121">
        <v>0</v>
      </c>
      <c r="E538" s="121">
        <v>0</v>
      </c>
      <c r="F538" s="121">
        <v>0</v>
      </c>
      <c r="G538" s="121">
        <v>0</v>
      </c>
      <c r="H538" s="121">
        <v>0</v>
      </c>
      <c r="I538" s="121">
        <v>0</v>
      </c>
      <c r="J538" s="121">
        <v>0</v>
      </c>
      <c r="K538" s="121">
        <v>0</v>
      </c>
      <c r="L538" s="121">
        <v>0</v>
      </c>
      <c r="M538" s="121">
        <v>0</v>
      </c>
      <c r="N538" s="121">
        <v>0</v>
      </c>
      <c r="P538" s="99"/>
    </row>
    <row r="539" spans="1:16" x14ac:dyDescent="0.2">
      <c r="A539" s="122" t="s">
        <v>2884</v>
      </c>
      <c r="B539" s="121">
        <v>0</v>
      </c>
      <c r="C539" s="121">
        <v>0</v>
      </c>
      <c r="D539" s="121">
        <v>0</v>
      </c>
      <c r="E539" s="121">
        <v>0</v>
      </c>
      <c r="F539" s="121">
        <v>0</v>
      </c>
      <c r="G539" s="121">
        <v>0</v>
      </c>
      <c r="H539" s="121">
        <v>0</v>
      </c>
      <c r="I539" s="121">
        <v>0</v>
      </c>
      <c r="J539" s="121">
        <v>0</v>
      </c>
      <c r="K539" s="121">
        <v>0</v>
      </c>
      <c r="L539" s="121">
        <v>0</v>
      </c>
      <c r="M539" s="121">
        <v>0</v>
      </c>
      <c r="N539" s="121">
        <v>0</v>
      </c>
      <c r="P539" s="99"/>
    </row>
    <row r="540" spans="1:16" x14ac:dyDescent="0.2">
      <c r="A540" s="122" t="s">
        <v>2885</v>
      </c>
      <c r="B540" s="121">
        <v>0</v>
      </c>
      <c r="C540" s="121">
        <v>0</v>
      </c>
      <c r="D540" s="121">
        <v>0</v>
      </c>
      <c r="E540" s="121">
        <v>0</v>
      </c>
      <c r="F540" s="121">
        <v>0</v>
      </c>
      <c r="G540" s="121">
        <v>0</v>
      </c>
      <c r="H540" s="121">
        <v>0</v>
      </c>
      <c r="I540" s="121">
        <v>0</v>
      </c>
      <c r="J540" s="121">
        <v>0</v>
      </c>
      <c r="K540" s="121">
        <v>0</v>
      </c>
      <c r="L540" s="121">
        <v>0</v>
      </c>
      <c r="M540" s="121">
        <v>0</v>
      </c>
      <c r="N540" s="121">
        <v>0</v>
      </c>
      <c r="P540" s="99"/>
    </row>
    <row r="541" spans="1:16" x14ac:dyDescent="0.2">
      <c r="A541" s="122" t="s">
        <v>2886</v>
      </c>
      <c r="B541" s="121">
        <v>0</v>
      </c>
      <c r="C541" s="121">
        <v>0</v>
      </c>
      <c r="D541" s="121">
        <v>0</v>
      </c>
      <c r="E541" s="121">
        <v>0</v>
      </c>
      <c r="F541" s="121">
        <v>0</v>
      </c>
      <c r="G541" s="121">
        <v>0</v>
      </c>
      <c r="H541" s="121">
        <v>0</v>
      </c>
      <c r="I541" s="121">
        <v>0</v>
      </c>
      <c r="J541" s="121">
        <v>0</v>
      </c>
      <c r="K541" s="121">
        <v>0</v>
      </c>
      <c r="L541" s="121">
        <v>0</v>
      </c>
      <c r="M541" s="121">
        <v>0</v>
      </c>
      <c r="N541" s="121">
        <v>0</v>
      </c>
      <c r="P541" s="99"/>
    </row>
    <row r="542" spans="1:16" x14ac:dyDescent="0.2">
      <c r="A542" s="122" t="s">
        <v>2887</v>
      </c>
      <c r="B542" s="121">
        <v>0</v>
      </c>
      <c r="C542" s="121">
        <v>283387.74</v>
      </c>
      <c r="D542" s="121">
        <v>567992.09</v>
      </c>
      <c r="E542" s="121">
        <v>853603.75</v>
      </c>
      <c r="F542" s="121">
        <v>1138850.83</v>
      </c>
      <c r="G542" s="121">
        <v>1424097.91</v>
      </c>
      <c r="H542" s="121">
        <v>1709559.78</v>
      </c>
      <c r="I542" s="121">
        <v>1995215.9</v>
      </c>
      <c r="J542" s="121">
        <v>2280443.4099999899</v>
      </c>
      <c r="K542" s="121">
        <v>2565941.41</v>
      </c>
      <c r="L542" s="121">
        <v>2851358.09</v>
      </c>
      <c r="M542" s="121">
        <v>3138193.92</v>
      </c>
      <c r="N542" s="121">
        <v>0</v>
      </c>
      <c r="P542" s="99"/>
    </row>
    <row r="543" spans="1:16" x14ac:dyDescent="0.2">
      <c r="A543" s="122" t="s">
        <v>2888</v>
      </c>
      <c r="B543" s="121">
        <v>27722.57</v>
      </c>
      <c r="C543" s="121">
        <v>-6489211.6900000004</v>
      </c>
      <c r="D543" s="121">
        <v>-8949286.1300000008</v>
      </c>
      <c r="E543" s="121">
        <v>-11605295.789999999</v>
      </c>
      <c r="F543" s="121">
        <v>-14366643.859999999</v>
      </c>
      <c r="G543" s="121">
        <v>-17064031.670000002</v>
      </c>
      <c r="H543" s="121">
        <v>-20121640.629999999</v>
      </c>
      <c r="I543" s="121">
        <v>-25321680.199999999</v>
      </c>
      <c r="J543" s="121">
        <v>-28272456.329999998</v>
      </c>
      <c r="K543" s="121">
        <v>-31875699.98</v>
      </c>
      <c r="L543" s="121">
        <v>-34939874.859999999</v>
      </c>
      <c r="M543" s="121">
        <v>-39794123.969999999</v>
      </c>
      <c r="N543" s="121">
        <v>0</v>
      </c>
      <c r="P543" s="99"/>
    </row>
    <row r="544" spans="1:16" x14ac:dyDescent="0.2">
      <c r="A544" s="122" t="s">
        <v>2889</v>
      </c>
      <c r="B544" s="121">
        <v>0</v>
      </c>
      <c r="C544" s="121">
        <v>2054642.68</v>
      </c>
      <c r="D544" s="121">
        <v>2670954.98</v>
      </c>
      <c r="E544" s="121">
        <v>3588588.34</v>
      </c>
      <c r="F544" s="121">
        <v>4120971.48</v>
      </c>
      <c r="G544" s="121">
        <v>4793714.21</v>
      </c>
      <c r="H544" s="121">
        <v>5977780.04</v>
      </c>
      <c r="I544" s="121">
        <v>7983305.5700000003</v>
      </c>
      <c r="J544" s="121">
        <v>9111691.4100000001</v>
      </c>
      <c r="K544" s="121">
        <v>10184096.59</v>
      </c>
      <c r="L544" s="121">
        <v>11556614.529999999</v>
      </c>
      <c r="M544" s="121">
        <v>13603414.720000001</v>
      </c>
      <c r="N544" s="121">
        <v>0</v>
      </c>
      <c r="P544" s="99"/>
    </row>
    <row r="545" spans="1:16" x14ac:dyDescent="0.2">
      <c r="A545" s="122" t="s">
        <v>2890</v>
      </c>
      <c r="B545" s="121">
        <v>0</v>
      </c>
      <c r="C545" s="121">
        <v>3026888.45</v>
      </c>
      <c r="D545" s="121">
        <v>3495555.98</v>
      </c>
      <c r="E545" s="121">
        <v>3894148.2</v>
      </c>
      <c r="F545" s="121">
        <v>4849020.3499999996</v>
      </c>
      <c r="G545" s="121">
        <v>5656973.1299999999</v>
      </c>
      <c r="H545" s="121">
        <v>6417094.2699999996</v>
      </c>
      <c r="I545" s="121">
        <v>7712421.71</v>
      </c>
      <c r="J545" s="121">
        <v>7988070.0800000001</v>
      </c>
      <c r="K545" s="121">
        <v>9170945.3699999992</v>
      </c>
      <c r="L545" s="121">
        <v>9464917.4100000001</v>
      </c>
      <c r="M545" s="121">
        <v>11111849.52</v>
      </c>
      <c r="N545" s="121">
        <v>0</v>
      </c>
      <c r="P545" s="99"/>
    </row>
    <row r="546" spans="1:16" x14ac:dyDescent="0.2">
      <c r="A546" s="122" t="s">
        <v>2891</v>
      </c>
      <c r="B546" s="121">
        <v>0</v>
      </c>
      <c r="C546" s="121">
        <v>436851.54</v>
      </c>
      <c r="D546" s="121">
        <v>746739.49</v>
      </c>
      <c r="E546" s="121">
        <v>1031947.37</v>
      </c>
      <c r="F546" s="121">
        <v>1618764.2</v>
      </c>
      <c r="G546" s="121">
        <v>2171935.84</v>
      </c>
      <c r="H546" s="121">
        <v>2648998.38</v>
      </c>
      <c r="I546" s="121">
        <v>3589181.19</v>
      </c>
      <c r="J546" s="121">
        <v>4273935.49</v>
      </c>
      <c r="K546" s="121">
        <v>4791190.62</v>
      </c>
      <c r="L546" s="121">
        <v>5284612.21</v>
      </c>
      <c r="M546" s="121">
        <v>5720323.5599999996</v>
      </c>
      <c r="N546" s="121">
        <v>0</v>
      </c>
      <c r="P546" s="99"/>
    </row>
    <row r="547" spans="1:16" x14ac:dyDescent="0.2">
      <c r="A547" s="122" t="s">
        <v>2892</v>
      </c>
      <c r="B547" s="121">
        <v>0</v>
      </c>
      <c r="C547" s="121">
        <v>1163141.1200000001</v>
      </c>
      <c r="D547" s="121">
        <v>2063641.1399999899</v>
      </c>
      <c r="E547" s="121">
        <v>2944509.63</v>
      </c>
      <c r="F547" s="121">
        <v>3479249.54</v>
      </c>
      <c r="G547" s="121">
        <v>4048103</v>
      </c>
      <c r="H547" s="121">
        <v>4660582.79</v>
      </c>
      <c r="I547" s="121">
        <v>5695148.9500000002</v>
      </c>
      <c r="J547" s="121">
        <v>6523701.4900000002</v>
      </c>
      <c r="K547" s="121">
        <v>7374839.1699999999</v>
      </c>
      <c r="L547" s="121">
        <v>8170071.5800000001</v>
      </c>
      <c r="M547" s="121">
        <v>8976273.9900000002</v>
      </c>
      <c r="N547" s="121">
        <v>0</v>
      </c>
      <c r="P547" s="99"/>
    </row>
    <row r="548" spans="1:16" x14ac:dyDescent="0.2">
      <c r="A548" s="122" t="s">
        <v>2893</v>
      </c>
      <c r="B548" s="121">
        <v>0</v>
      </c>
      <c r="C548" s="121">
        <v>0</v>
      </c>
      <c r="D548" s="121">
        <v>0</v>
      </c>
      <c r="E548" s="121">
        <v>0</v>
      </c>
      <c r="F548" s="121">
        <v>0</v>
      </c>
      <c r="G548" s="121">
        <v>0</v>
      </c>
      <c r="H548" s="121">
        <v>0</v>
      </c>
      <c r="I548" s="121">
        <v>0</v>
      </c>
      <c r="J548" s="121">
        <v>0</v>
      </c>
      <c r="K548" s="121">
        <v>0</v>
      </c>
      <c r="L548" s="121">
        <v>0</v>
      </c>
      <c r="M548" s="121">
        <v>0</v>
      </c>
      <c r="N548" s="121">
        <v>0</v>
      </c>
      <c r="P548" s="99"/>
    </row>
    <row r="549" spans="1:16" x14ac:dyDescent="0.2">
      <c r="A549" s="123" t="s">
        <v>2894</v>
      </c>
      <c r="B549" s="124">
        <v>49151.09</v>
      </c>
      <c r="C549" s="124">
        <v>491673.49</v>
      </c>
      <c r="D549" s="124">
        <v>603001.90999999898</v>
      </c>
      <c r="E549" s="124">
        <v>725604.47000000195</v>
      </c>
      <c r="F549" s="124">
        <v>858564.38</v>
      </c>
      <c r="G549" s="124">
        <v>1049908.6299999999</v>
      </c>
      <c r="H549" s="124">
        <v>1306078.8</v>
      </c>
      <c r="I549" s="124">
        <v>1663644.8</v>
      </c>
      <c r="J549" s="124">
        <v>1901576.11</v>
      </c>
      <c r="K549" s="124">
        <v>2212683.1599999899</v>
      </c>
      <c r="L549" s="124">
        <v>2412037.42</v>
      </c>
      <c r="M549" s="124">
        <v>2755785.8499999898</v>
      </c>
      <c r="N549" s="124">
        <v>-11633.08</v>
      </c>
      <c r="O549" s="98">
        <f t="shared" ref="O549" si="46">AVERAGE(B549:N549)</f>
        <v>1232159.7715384599</v>
      </c>
      <c r="P549" s="99" t="str">
        <f>MID($A549,10,3)</f>
        <v>184</v>
      </c>
    </row>
    <row r="550" spans="1:16" x14ac:dyDescent="0.2">
      <c r="A550" s="122" t="s">
        <v>2895</v>
      </c>
      <c r="P550" s="99"/>
    </row>
    <row r="551" spans="1:16" x14ac:dyDescent="0.2">
      <c r="A551" s="120" t="s">
        <v>2896</v>
      </c>
      <c r="P551" s="99"/>
    </row>
    <row r="552" spans="1:16" x14ac:dyDescent="0.2">
      <c r="A552" s="122" t="s">
        <v>2897</v>
      </c>
      <c r="B552" s="121">
        <v>0</v>
      </c>
      <c r="C552" s="121">
        <v>110679.82</v>
      </c>
      <c r="D552" s="121">
        <v>180562.63</v>
      </c>
      <c r="E552" s="121">
        <v>0</v>
      </c>
      <c r="F552" s="121">
        <v>55346.04</v>
      </c>
      <c r="G552" s="121">
        <v>108030.82</v>
      </c>
      <c r="H552" s="121">
        <v>0</v>
      </c>
      <c r="I552" s="121">
        <v>80039.13</v>
      </c>
      <c r="J552" s="121">
        <v>124872.55</v>
      </c>
      <c r="K552" s="121">
        <v>0</v>
      </c>
      <c r="L552" s="121">
        <v>50844.31</v>
      </c>
      <c r="M552" s="121">
        <v>94635.47</v>
      </c>
      <c r="N552" s="121">
        <v>139361.07999999999</v>
      </c>
      <c r="P552" s="99"/>
    </row>
    <row r="553" spans="1:16" x14ac:dyDescent="0.2">
      <c r="A553" s="123" t="s">
        <v>2898</v>
      </c>
      <c r="B553" s="121">
        <v>0</v>
      </c>
      <c r="C553" s="121">
        <v>110679.82</v>
      </c>
      <c r="D553" s="121">
        <v>180562.63</v>
      </c>
      <c r="E553" s="121">
        <v>0</v>
      </c>
      <c r="F553" s="121">
        <v>55346.04</v>
      </c>
      <c r="G553" s="121">
        <v>108030.82</v>
      </c>
      <c r="H553" s="121">
        <v>0</v>
      </c>
      <c r="I553" s="121">
        <v>80039.13</v>
      </c>
      <c r="J553" s="121">
        <v>124872.55</v>
      </c>
      <c r="K553" s="121">
        <v>0</v>
      </c>
      <c r="L553" s="121">
        <v>50844.31</v>
      </c>
      <c r="M553" s="121">
        <v>94635.47</v>
      </c>
      <c r="N553" s="121">
        <v>139361.07999999999</v>
      </c>
      <c r="O553" s="98">
        <f t="shared" ref="O553" si="47">AVERAGE(B553:N553)</f>
        <v>72643.988461538465</v>
      </c>
      <c r="P553" s="99" t="str">
        <f>MID($A553,10,3)</f>
        <v>185</v>
      </c>
    </row>
    <row r="554" spans="1:16" x14ac:dyDescent="0.2">
      <c r="A554" s="122" t="s">
        <v>2899</v>
      </c>
      <c r="P554" s="99"/>
    </row>
    <row r="555" spans="1:16" x14ac:dyDescent="0.2">
      <c r="A555" s="120" t="s">
        <v>2900</v>
      </c>
      <c r="P555" s="99"/>
    </row>
    <row r="556" spans="1:16" x14ac:dyDescent="0.2">
      <c r="A556" s="122" t="s">
        <v>2901</v>
      </c>
      <c r="B556" s="121">
        <v>0</v>
      </c>
      <c r="C556" s="121">
        <v>0</v>
      </c>
      <c r="D556" s="121">
        <v>0</v>
      </c>
      <c r="E556" s="121">
        <v>0</v>
      </c>
      <c r="F556" s="121">
        <v>0</v>
      </c>
      <c r="G556" s="121">
        <v>0</v>
      </c>
      <c r="H556" s="121">
        <v>0</v>
      </c>
      <c r="I556" s="121">
        <v>0</v>
      </c>
      <c r="J556" s="121">
        <v>0</v>
      </c>
      <c r="K556" s="121">
        <v>0</v>
      </c>
      <c r="L556" s="121">
        <v>0</v>
      </c>
      <c r="M556" s="121">
        <v>0</v>
      </c>
      <c r="N556" s="121">
        <v>0</v>
      </c>
      <c r="O556" s="97">
        <f t="shared" ref="O556" si="48">AVERAGE(B556:N556)</f>
        <v>0</v>
      </c>
      <c r="P556" s="99"/>
    </row>
    <row r="557" spans="1:16" x14ac:dyDescent="0.2">
      <c r="A557" s="122" t="s">
        <v>2902</v>
      </c>
      <c r="B557" s="121">
        <v>0</v>
      </c>
      <c r="C557" s="121">
        <v>0</v>
      </c>
      <c r="D557" s="121">
        <v>0</v>
      </c>
      <c r="E557" s="121">
        <v>0</v>
      </c>
      <c r="F557" s="121">
        <v>0</v>
      </c>
      <c r="G557" s="121">
        <v>0</v>
      </c>
      <c r="H557" s="121">
        <v>0</v>
      </c>
      <c r="I557" s="121">
        <v>0</v>
      </c>
      <c r="J557" s="121">
        <v>0</v>
      </c>
      <c r="K557" s="121">
        <v>0</v>
      </c>
      <c r="L557" s="121">
        <v>0</v>
      </c>
      <c r="M557" s="121">
        <v>0</v>
      </c>
      <c r="N557" s="121">
        <v>0</v>
      </c>
      <c r="P557" s="99"/>
    </row>
    <row r="558" spans="1:16" x14ac:dyDescent="0.2">
      <c r="A558" s="122" t="s">
        <v>2903</v>
      </c>
      <c r="B558" s="121">
        <v>0</v>
      </c>
      <c r="C558" s="121">
        <v>0</v>
      </c>
      <c r="D558" s="121">
        <v>0</v>
      </c>
      <c r="E558" s="121">
        <v>0</v>
      </c>
      <c r="F558" s="121">
        <v>0</v>
      </c>
      <c r="G558" s="121">
        <v>0</v>
      </c>
      <c r="H558" s="121">
        <v>0</v>
      </c>
      <c r="I558" s="121">
        <v>0</v>
      </c>
      <c r="J558" s="121">
        <v>0</v>
      </c>
      <c r="K558" s="121">
        <v>0</v>
      </c>
      <c r="L558" s="121">
        <v>0</v>
      </c>
      <c r="M558" s="121">
        <v>0</v>
      </c>
      <c r="N558" s="121">
        <v>0</v>
      </c>
      <c r="P558" s="99"/>
    </row>
    <row r="559" spans="1:16" x14ac:dyDescent="0.2">
      <c r="A559" s="122" t="s">
        <v>2904</v>
      </c>
      <c r="B559" s="121">
        <v>4539549.5199999996</v>
      </c>
      <c r="C559" s="121">
        <v>4615944.47</v>
      </c>
      <c r="D559" s="121">
        <v>5080208.2</v>
      </c>
      <c r="E559" s="121">
        <v>5472667.21</v>
      </c>
      <c r="F559" s="121">
        <v>5837710.8099999996</v>
      </c>
      <c r="G559" s="121">
        <v>5998799.4500000002</v>
      </c>
      <c r="H559" s="121">
        <v>6235012.79</v>
      </c>
      <c r="I559" s="121">
        <v>6396374.25</v>
      </c>
      <c r="J559" s="121">
        <v>6502153.8899999997</v>
      </c>
      <c r="K559" s="121">
        <v>7197529.1699999999</v>
      </c>
      <c r="L559" s="121">
        <v>7509340.1299999999</v>
      </c>
      <c r="M559" s="121">
        <v>7696583.7800000003</v>
      </c>
      <c r="N559" s="121">
        <v>7960294.3799999999</v>
      </c>
      <c r="P559" s="99"/>
    </row>
    <row r="560" spans="1:16" x14ac:dyDescent="0.2">
      <c r="A560" s="122" t="s">
        <v>2905</v>
      </c>
      <c r="B560" s="121">
        <v>0</v>
      </c>
      <c r="C560" s="121">
        <v>0</v>
      </c>
      <c r="D560" s="121">
        <v>0</v>
      </c>
      <c r="E560" s="121">
        <v>723.94</v>
      </c>
      <c r="F560" s="121">
        <v>0</v>
      </c>
      <c r="G560" s="121">
        <v>0</v>
      </c>
      <c r="H560" s="121">
        <v>0</v>
      </c>
      <c r="I560" s="121">
        <v>0</v>
      </c>
      <c r="J560" s="121">
        <v>0</v>
      </c>
      <c r="K560" s="121">
        <v>0</v>
      </c>
      <c r="L560" s="121">
        <v>0</v>
      </c>
      <c r="M560" s="121">
        <v>0</v>
      </c>
      <c r="N560" s="121">
        <v>0</v>
      </c>
      <c r="P560" s="99"/>
    </row>
    <row r="561" spans="1:16" x14ac:dyDescent="0.2">
      <c r="A561" s="122" t="s">
        <v>2906</v>
      </c>
      <c r="B561" s="121">
        <v>0</v>
      </c>
      <c r="C561" s="121">
        <v>0</v>
      </c>
      <c r="D561" s="121">
        <v>0</v>
      </c>
      <c r="E561" s="121">
        <v>0</v>
      </c>
      <c r="F561" s="121">
        <v>0</v>
      </c>
      <c r="G561" s="121">
        <v>0</v>
      </c>
      <c r="H561" s="121">
        <v>0</v>
      </c>
      <c r="I561" s="121">
        <v>0</v>
      </c>
      <c r="J561" s="121">
        <v>0</v>
      </c>
      <c r="K561" s="121">
        <v>0</v>
      </c>
      <c r="L561" s="121">
        <v>0</v>
      </c>
      <c r="M561" s="121">
        <v>0</v>
      </c>
      <c r="N561" s="121">
        <v>0</v>
      </c>
      <c r="P561" s="99"/>
    </row>
    <row r="562" spans="1:16" x14ac:dyDescent="0.2">
      <c r="A562" s="122" t="s">
        <v>2907</v>
      </c>
      <c r="B562" s="121">
        <v>0</v>
      </c>
      <c r="C562" s="121">
        <v>0</v>
      </c>
      <c r="D562" s="121">
        <v>0</v>
      </c>
      <c r="E562" s="121">
        <v>0</v>
      </c>
      <c r="F562" s="121">
        <v>0</v>
      </c>
      <c r="G562" s="121">
        <v>0</v>
      </c>
      <c r="H562" s="121">
        <v>0</v>
      </c>
      <c r="I562" s="121">
        <v>0</v>
      </c>
      <c r="J562" s="121">
        <v>0</v>
      </c>
      <c r="K562" s="121">
        <v>0</v>
      </c>
      <c r="L562" s="121">
        <v>0</v>
      </c>
      <c r="M562" s="121">
        <v>0</v>
      </c>
      <c r="N562" s="121">
        <v>0</v>
      </c>
      <c r="P562" s="99"/>
    </row>
    <row r="563" spans="1:16" x14ac:dyDescent="0.2">
      <c r="A563" s="122" t="s">
        <v>2908</v>
      </c>
      <c r="B563" s="121">
        <v>1.0277290130034E-7</v>
      </c>
      <c r="C563" s="121">
        <v>1.0277290130034E-7</v>
      </c>
      <c r="D563" s="121">
        <v>1.0277290130034E-7</v>
      </c>
      <c r="E563" s="121">
        <v>1.0277290130034E-7</v>
      </c>
      <c r="F563" s="121">
        <v>1.0277290130034E-7</v>
      </c>
      <c r="G563" s="121">
        <v>1.0277290130034E-7</v>
      </c>
      <c r="H563" s="121">
        <v>1.0277290130034E-7</v>
      </c>
      <c r="I563" s="121">
        <v>1.0277290130034E-7</v>
      </c>
      <c r="J563" s="121">
        <v>1.0277290130034E-7</v>
      </c>
      <c r="K563" s="121">
        <v>1.0277290130034E-7</v>
      </c>
      <c r="L563" s="121">
        <v>1.0277290130034E-7</v>
      </c>
      <c r="M563" s="121">
        <v>1.0277290130034E-7</v>
      </c>
      <c r="N563" s="121">
        <v>1.0277290130034E-7</v>
      </c>
      <c r="P563" s="99"/>
    </row>
    <row r="564" spans="1:16" x14ac:dyDescent="0.2">
      <c r="A564" s="122" t="s">
        <v>2909</v>
      </c>
      <c r="B564" s="121">
        <v>96346403.200000003</v>
      </c>
      <c r="C564" s="121">
        <v>96346403.200000003</v>
      </c>
      <c r="D564" s="121">
        <v>96346403.200000003</v>
      </c>
      <c r="E564" s="121">
        <v>96346403.200000003</v>
      </c>
      <c r="F564" s="121">
        <v>96346403.200000003</v>
      </c>
      <c r="G564" s="121">
        <v>96346403.200000003</v>
      </c>
      <c r="H564" s="121">
        <v>96346403.200000003</v>
      </c>
      <c r="I564" s="121">
        <v>96346403.200000003</v>
      </c>
      <c r="J564" s="121">
        <v>96346403.200000003</v>
      </c>
      <c r="K564" s="121">
        <v>96346403.200000003</v>
      </c>
      <c r="L564" s="121">
        <v>96346403.200000003</v>
      </c>
      <c r="M564" s="121">
        <v>96346403.200000003</v>
      </c>
      <c r="N564" s="121">
        <v>96346403.200000003</v>
      </c>
      <c r="P564" s="99"/>
    </row>
    <row r="565" spans="1:16" x14ac:dyDescent="0.2">
      <c r="A565" s="122" t="s">
        <v>2910</v>
      </c>
      <c r="B565" s="121">
        <v>-2448981.7000000002</v>
      </c>
      <c r="C565" s="121">
        <v>-2448981.7000000002</v>
      </c>
      <c r="D565" s="121">
        <v>-2448981.7000000002</v>
      </c>
      <c r="E565" s="121">
        <v>-2448981.7000000002</v>
      </c>
      <c r="F565" s="121">
        <v>-2448981.7000000002</v>
      </c>
      <c r="G565" s="121">
        <v>-2448981.7000000002</v>
      </c>
      <c r="H565" s="121">
        <v>-2448981.7000000002</v>
      </c>
      <c r="I565" s="121">
        <v>-2448981.7000000002</v>
      </c>
      <c r="J565" s="121">
        <v>-2448981.7000000002</v>
      </c>
      <c r="K565" s="121">
        <v>-2448981.7000000002</v>
      </c>
      <c r="L565" s="121">
        <v>-2448981.7000000002</v>
      </c>
      <c r="M565" s="121">
        <v>-2448981.7000000002</v>
      </c>
      <c r="N565" s="121">
        <v>-2448981.7000000002</v>
      </c>
      <c r="P565" s="99"/>
    </row>
    <row r="566" spans="1:16" x14ac:dyDescent="0.2">
      <c r="A566" s="122" t="s">
        <v>2911</v>
      </c>
      <c r="B566" s="121">
        <v>480</v>
      </c>
      <c r="C566" s="121">
        <v>0</v>
      </c>
      <c r="D566" s="121">
        <v>0</v>
      </c>
      <c r="E566" s="121">
        <v>14</v>
      </c>
      <c r="F566" s="121">
        <v>14</v>
      </c>
      <c r="G566" s="121">
        <v>14</v>
      </c>
      <c r="H566" s="121">
        <v>14</v>
      </c>
      <c r="I566" s="121">
        <v>14</v>
      </c>
      <c r="J566" s="121">
        <v>14</v>
      </c>
      <c r="K566" s="121">
        <v>14</v>
      </c>
      <c r="L566" s="121">
        <v>14</v>
      </c>
      <c r="M566" s="121">
        <v>14</v>
      </c>
      <c r="N566" s="121">
        <v>14</v>
      </c>
      <c r="P566" s="99"/>
    </row>
    <row r="567" spans="1:16" x14ac:dyDescent="0.2">
      <c r="A567" s="122" t="s">
        <v>2912</v>
      </c>
      <c r="B567" s="121">
        <v>20343192.41</v>
      </c>
      <c r="C567" s="121">
        <v>20848035.539999999</v>
      </c>
      <c r="D567" s="121">
        <v>21087459.079999998</v>
      </c>
      <c r="E567" s="121">
        <v>22103146.73</v>
      </c>
      <c r="F567" s="121">
        <v>23220103.84</v>
      </c>
      <c r="G567" s="121">
        <v>23751327.489999998</v>
      </c>
      <c r="H567" s="121">
        <v>24853616.120000001</v>
      </c>
      <c r="I567" s="121">
        <v>25843650.969999999</v>
      </c>
      <c r="J567" s="121">
        <v>26423531.969999999</v>
      </c>
      <c r="K567" s="121">
        <v>27056357.75</v>
      </c>
      <c r="L567" s="121">
        <v>28073732.390000001</v>
      </c>
      <c r="M567" s="121">
        <v>29021118.670000002</v>
      </c>
      <c r="N567" s="121">
        <v>30088532.010000002</v>
      </c>
      <c r="P567" s="99"/>
    </row>
    <row r="568" spans="1:16" x14ac:dyDescent="0.2">
      <c r="A568" s="122" t="s">
        <v>2913</v>
      </c>
      <c r="B568" s="121">
        <v>546709.46</v>
      </c>
      <c r="C568" s="121">
        <v>599575.11</v>
      </c>
      <c r="D568" s="121">
        <v>699025.77999999898</v>
      </c>
      <c r="E568" s="121">
        <v>524013.88999999902</v>
      </c>
      <c r="F568" s="121">
        <v>576084.47</v>
      </c>
      <c r="G568" s="121">
        <v>640946.87</v>
      </c>
      <c r="H568" s="121">
        <v>485731.62</v>
      </c>
      <c r="I568" s="121">
        <v>679513.31</v>
      </c>
      <c r="J568" s="121">
        <v>681916.66999999899</v>
      </c>
      <c r="K568" s="121">
        <v>676876.97</v>
      </c>
      <c r="L568" s="121">
        <v>1155814.43</v>
      </c>
      <c r="M568" s="121">
        <v>1941684.5799999901</v>
      </c>
      <c r="N568" s="121">
        <v>3473635.26</v>
      </c>
      <c r="P568" s="99"/>
    </row>
    <row r="569" spans="1:16" x14ac:dyDescent="0.2">
      <c r="A569" s="122" t="s">
        <v>2914</v>
      </c>
      <c r="B569" s="121">
        <v>0</v>
      </c>
      <c r="C569" s="121">
        <v>0</v>
      </c>
      <c r="D569" s="121">
        <v>0</v>
      </c>
      <c r="E569" s="121">
        <v>54374.06</v>
      </c>
      <c r="F569" s="121">
        <v>88444.800000000003</v>
      </c>
      <c r="G569" s="121">
        <v>110242.92</v>
      </c>
      <c r="H569" s="121">
        <v>222174.43</v>
      </c>
      <c r="I569" s="121">
        <v>254439.08</v>
      </c>
      <c r="J569" s="121">
        <v>320454.09000000003</v>
      </c>
      <c r="K569" s="121">
        <v>495650.44</v>
      </c>
      <c r="L569" s="121">
        <v>552425.34</v>
      </c>
      <c r="M569" s="121">
        <v>718130.51</v>
      </c>
      <c r="N569" s="121">
        <v>783470.87</v>
      </c>
      <c r="P569" s="99"/>
    </row>
    <row r="570" spans="1:16" x14ac:dyDescent="0.2">
      <c r="A570" s="122" t="s">
        <v>2915</v>
      </c>
      <c r="B570" s="121">
        <v>0</v>
      </c>
      <c r="C570" s="121">
        <v>0</v>
      </c>
      <c r="D570" s="121">
        <v>0</v>
      </c>
      <c r="E570" s="121">
        <v>0</v>
      </c>
      <c r="F570" s="121">
        <v>212.34</v>
      </c>
      <c r="G570" s="121">
        <v>0</v>
      </c>
      <c r="H570" s="121">
        <v>0</v>
      </c>
      <c r="I570" s="121">
        <v>0</v>
      </c>
      <c r="J570" s="121">
        <v>0</v>
      </c>
      <c r="K570" s="121">
        <v>250</v>
      </c>
      <c r="L570" s="121">
        <v>250</v>
      </c>
      <c r="M570" s="121">
        <v>350.3</v>
      </c>
      <c r="N570" s="121">
        <v>680</v>
      </c>
      <c r="P570" s="99"/>
    </row>
    <row r="571" spans="1:16" x14ac:dyDescent="0.2">
      <c r="A571" s="122" t="s">
        <v>2916</v>
      </c>
      <c r="B571" s="121">
        <v>69314.77</v>
      </c>
      <c r="C571" s="121">
        <v>0</v>
      </c>
      <c r="D571" s="121">
        <v>0</v>
      </c>
      <c r="E571" s="121">
        <v>0</v>
      </c>
      <c r="F571" s="121">
        <v>3934515.6</v>
      </c>
      <c r="G571" s="121">
        <v>3883418</v>
      </c>
      <c r="H571" s="121">
        <v>3832320.4</v>
      </c>
      <c r="I571" s="121">
        <v>3781222.8</v>
      </c>
      <c r="J571" s="121">
        <v>3078762.07</v>
      </c>
      <c r="K571" s="121">
        <v>3035562.7</v>
      </c>
      <c r="L571" s="121">
        <v>2992363.33</v>
      </c>
      <c r="M571" s="121">
        <v>2949163.96</v>
      </c>
      <c r="N571" s="121">
        <v>2905964.59</v>
      </c>
      <c r="P571" s="99"/>
    </row>
    <row r="572" spans="1:16" x14ac:dyDescent="0.2">
      <c r="A572" s="122" t="s">
        <v>2917</v>
      </c>
      <c r="B572" s="121">
        <v>0</v>
      </c>
      <c r="C572" s="121">
        <v>0</v>
      </c>
      <c r="D572" s="121">
        <v>0</v>
      </c>
      <c r="E572" s="121">
        <v>0</v>
      </c>
      <c r="F572" s="121">
        <v>0</v>
      </c>
      <c r="G572" s="121">
        <v>0</v>
      </c>
      <c r="H572" s="121">
        <v>0</v>
      </c>
      <c r="I572" s="121">
        <v>0</v>
      </c>
      <c r="J572" s="121">
        <v>0</v>
      </c>
      <c r="K572" s="121">
        <v>0</v>
      </c>
      <c r="L572" s="121">
        <v>0</v>
      </c>
      <c r="M572" s="121">
        <v>0</v>
      </c>
      <c r="N572" s="121">
        <v>0</v>
      </c>
      <c r="P572" s="99"/>
    </row>
    <row r="573" spans="1:16" x14ac:dyDescent="0.2">
      <c r="A573" s="122" t="s">
        <v>2918</v>
      </c>
      <c r="B573" s="121">
        <v>0</v>
      </c>
      <c r="C573" s="121">
        <v>0</v>
      </c>
      <c r="D573" s="121">
        <v>0</v>
      </c>
      <c r="E573" s="121">
        <v>0</v>
      </c>
      <c r="F573" s="121">
        <v>0</v>
      </c>
      <c r="G573" s="121">
        <v>0</v>
      </c>
      <c r="H573" s="121">
        <v>0</v>
      </c>
      <c r="I573" s="121">
        <v>0</v>
      </c>
      <c r="J573" s="121">
        <v>0</v>
      </c>
      <c r="K573" s="121">
        <v>0</v>
      </c>
      <c r="L573" s="121">
        <v>0</v>
      </c>
      <c r="M573" s="121">
        <v>0</v>
      </c>
      <c r="N573" s="121">
        <v>0</v>
      </c>
      <c r="P573" s="99"/>
    </row>
    <row r="574" spans="1:16" x14ac:dyDescent="0.2">
      <c r="A574" s="122" t="s">
        <v>2919</v>
      </c>
      <c r="B574" s="121">
        <v>0</v>
      </c>
      <c r="C574" s="121">
        <v>0</v>
      </c>
      <c r="D574" s="121">
        <v>0</v>
      </c>
      <c r="E574" s="121">
        <v>0</v>
      </c>
      <c r="F574" s="121">
        <v>0</v>
      </c>
      <c r="G574" s="121">
        <v>0</v>
      </c>
      <c r="H574" s="121">
        <v>0</v>
      </c>
      <c r="I574" s="121">
        <v>0</v>
      </c>
      <c r="J574" s="121">
        <v>0</v>
      </c>
      <c r="K574" s="121">
        <v>0</v>
      </c>
      <c r="L574" s="121">
        <v>0</v>
      </c>
      <c r="M574" s="121">
        <v>0</v>
      </c>
      <c r="N574" s="121">
        <v>0</v>
      </c>
      <c r="P574" s="99"/>
    </row>
    <row r="575" spans="1:16" x14ac:dyDescent="0.2">
      <c r="A575" s="122" t="s">
        <v>2920</v>
      </c>
      <c r="B575" s="121">
        <v>0</v>
      </c>
      <c r="C575" s="121">
        <v>0</v>
      </c>
      <c r="D575" s="121">
        <v>0</v>
      </c>
      <c r="E575" s="121">
        <v>0</v>
      </c>
      <c r="F575" s="121">
        <v>0</v>
      </c>
      <c r="G575" s="121">
        <v>0</v>
      </c>
      <c r="H575" s="121">
        <v>0</v>
      </c>
      <c r="I575" s="121">
        <v>0</v>
      </c>
      <c r="J575" s="121">
        <v>0</v>
      </c>
      <c r="K575" s="121">
        <v>0</v>
      </c>
      <c r="L575" s="121">
        <v>0</v>
      </c>
      <c r="M575" s="121">
        <v>0</v>
      </c>
      <c r="N575" s="121">
        <v>0</v>
      </c>
      <c r="P575" s="99"/>
    </row>
    <row r="576" spans="1:16" x14ac:dyDescent="0.2">
      <c r="A576" s="122" t="s">
        <v>2921</v>
      </c>
      <c r="B576" s="121">
        <v>893337.09999994596</v>
      </c>
      <c r="C576" s="121">
        <v>800607.25000000105</v>
      </c>
      <c r="D576" s="121">
        <v>989982.00000001804</v>
      </c>
      <c r="E576" s="121">
        <v>959072.05000001704</v>
      </c>
      <c r="F576" s="121">
        <v>928162.09999995795</v>
      </c>
      <c r="G576" s="121">
        <v>1178498.19000001</v>
      </c>
      <c r="H576" s="121">
        <v>1147588.24000001</v>
      </c>
      <c r="I576" s="121">
        <v>1116678.28999995</v>
      </c>
      <c r="J576" s="121">
        <v>1085768.3400000101</v>
      </c>
      <c r="K576" s="121">
        <v>1054858.3899999999</v>
      </c>
      <c r="L576" s="121">
        <v>1023948.44</v>
      </c>
      <c r="M576" s="121">
        <v>1023948.44</v>
      </c>
      <c r="N576" s="121">
        <v>1581463.3</v>
      </c>
      <c r="P576" s="99"/>
    </row>
    <row r="577" spans="1:16" x14ac:dyDescent="0.2">
      <c r="A577" s="122" t="s">
        <v>2922</v>
      </c>
      <c r="B577" s="121">
        <v>164688912.97999999</v>
      </c>
      <c r="C577" s="121">
        <v>164973604.03999999</v>
      </c>
      <c r="D577" s="121">
        <v>163267961.359999</v>
      </c>
      <c r="E577" s="121">
        <v>143787204.15000001</v>
      </c>
      <c r="F577" s="121">
        <v>127678957.2</v>
      </c>
      <c r="G577" s="121">
        <v>114748029.48</v>
      </c>
      <c r="H577" s="121">
        <v>91658249.779999897</v>
      </c>
      <c r="I577" s="121">
        <v>78326828.560000002</v>
      </c>
      <c r="J577" s="121">
        <v>62805761.329999901</v>
      </c>
      <c r="K577" s="121">
        <v>42706677.989999898</v>
      </c>
      <c r="L577" s="121">
        <v>26434959.390000001</v>
      </c>
      <c r="M577" s="121">
        <v>29819931.189999901</v>
      </c>
      <c r="N577" s="121">
        <v>21448273.260000098</v>
      </c>
      <c r="P577" s="99"/>
    </row>
    <row r="578" spans="1:16" x14ac:dyDescent="0.2">
      <c r="A578" s="122" t="s">
        <v>2923</v>
      </c>
      <c r="B578" s="121">
        <v>0</v>
      </c>
      <c r="C578" s="121">
        <v>0</v>
      </c>
      <c r="D578" s="121">
        <v>0</v>
      </c>
      <c r="E578" s="121">
        <v>0</v>
      </c>
      <c r="F578" s="121">
        <v>0</v>
      </c>
      <c r="G578" s="121">
        <v>0</v>
      </c>
      <c r="H578" s="121">
        <v>0</v>
      </c>
      <c r="I578" s="121">
        <v>0</v>
      </c>
      <c r="J578" s="121">
        <v>0</v>
      </c>
      <c r="K578" s="121">
        <v>0</v>
      </c>
      <c r="L578" s="121">
        <v>0</v>
      </c>
      <c r="M578" s="121">
        <v>0</v>
      </c>
      <c r="N578" s="121">
        <v>0</v>
      </c>
      <c r="P578" s="99"/>
    </row>
    <row r="579" spans="1:16" x14ac:dyDescent="0.2">
      <c r="A579" s="122" t="s">
        <v>2924</v>
      </c>
      <c r="B579" s="121">
        <v>5258978.92</v>
      </c>
      <c r="C579" s="121">
        <v>5158850.7699999996</v>
      </c>
      <c r="D579" s="121">
        <v>5108076.34</v>
      </c>
      <c r="E579" s="121">
        <v>5071818.66</v>
      </c>
      <c r="F579" s="121">
        <v>5034755</v>
      </c>
      <c r="G579" s="121">
        <v>4982818.4999999898</v>
      </c>
      <c r="H579" s="121">
        <v>4931157.55</v>
      </c>
      <c r="I579" s="121">
        <v>4879214.1599999899</v>
      </c>
      <c r="J579" s="121">
        <v>4841840.4999999898</v>
      </c>
      <c r="K579" s="121">
        <v>4804873.27999999</v>
      </c>
      <c r="L579" s="121">
        <v>4754631.42</v>
      </c>
      <c r="M579" s="121">
        <v>4651621.6399999997</v>
      </c>
      <c r="N579" s="121">
        <v>4548914.96</v>
      </c>
      <c r="P579" s="99"/>
    </row>
    <row r="580" spans="1:16" x14ac:dyDescent="0.2">
      <c r="A580" s="122" t="s">
        <v>2925</v>
      </c>
      <c r="B580" s="121">
        <v>0</v>
      </c>
      <c r="C580" s="121">
        <v>0</v>
      </c>
      <c r="D580" s="121">
        <v>0</v>
      </c>
      <c r="E580" s="121">
        <v>0</v>
      </c>
      <c r="F580" s="121">
        <v>0</v>
      </c>
      <c r="G580" s="121">
        <v>0</v>
      </c>
      <c r="H580" s="121">
        <v>0</v>
      </c>
      <c r="I580" s="121">
        <v>0</v>
      </c>
      <c r="J580" s="121">
        <v>0</v>
      </c>
      <c r="K580" s="121">
        <v>0</v>
      </c>
      <c r="L580" s="121">
        <v>0</v>
      </c>
      <c r="M580" s="121">
        <v>0</v>
      </c>
      <c r="N580" s="121">
        <v>0</v>
      </c>
      <c r="P580" s="99"/>
    </row>
    <row r="581" spans="1:16" x14ac:dyDescent="0.2">
      <c r="A581" s="122" t="s">
        <v>2926</v>
      </c>
      <c r="B581" s="121">
        <v>63.23</v>
      </c>
      <c r="C581" s="121">
        <v>108837.65</v>
      </c>
      <c r="D581" s="121">
        <v>87678.96</v>
      </c>
      <c r="E581" s="121">
        <v>50753.15</v>
      </c>
      <c r="F581" s="121">
        <v>56506.01</v>
      </c>
      <c r="G581" s="121">
        <v>35128.29</v>
      </c>
      <c r="H581" s="121">
        <v>28975.03</v>
      </c>
      <c r="I581" s="121">
        <v>37816.39</v>
      </c>
      <c r="J581" s="121">
        <v>65156.3299999999</v>
      </c>
      <c r="K581" s="121">
        <v>60711.43</v>
      </c>
      <c r="L581" s="121">
        <v>45179.01</v>
      </c>
      <c r="M581" s="121">
        <v>30100.92</v>
      </c>
      <c r="N581" s="121">
        <v>0</v>
      </c>
      <c r="P581" s="99"/>
    </row>
    <row r="582" spans="1:16" x14ac:dyDescent="0.2">
      <c r="A582" s="122" t="s">
        <v>2927</v>
      </c>
      <c r="B582" s="121">
        <v>36</v>
      </c>
      <c r="C582" s="121">
        <v>36</v>
      </c>
      <c r="D582" s="121">
        <v>36</v>
      </c>
      <c r="E582" s="121">
        <v>36</v>
      </c>
      <c r="F582" s="121">
        <v>36</v>
      </c>
      <c r="G582" s="121">
        <v>36</v>
      </c>
      <c r="H582" s="121">
        <v>36</v>
      </c>
      <c r="I582" s="121">
        <v>36</v>
      </c>
      <c r="J582" s="121">
        <v>36</v>
      </c>
      <c r="K582" s="121">
        <v>36</v>
      </c>
      <c r="L582" s="121">
        <v>36</v>
      </c>
      <c r="M582" s="121">
        <v>36</v>
      </c>
      <c r="N582" s="121">
        <v>36</v>
      </c>
      <c r="P582" s="99"/>
    </row>
    <row r="583" spans="1:16" x14ac:dyDescent="0.2">
      <c r="A583" s="122" t="s">
        <v>2928</v>
      </c>
      <c r="B583" s="121">
        <v>0</v>
      </c>
      <c r="C583" s="121">
        <v>0</v>
      </c>
      <c r="D583" s="121">
        <v>0</v>
      </c>
      <c r="E583" s="121">
        <v>0</v>
      </c>
      <c r="F583" s="121">
        <v>0</v>
      </c>
      <c r="G583" s="121">
        <v>0</v>
      </c>
      <c r="H583" s="121">
        <v>0</v>
      </c>
      <c r="I583" s="121">
        <v>0</v>
      </c>
      <c r="J583" s="121">
        <v>0</v>
      </c>
      <c r="K583" s="121">
        <v>0</v>
      </c>
      <c r="L583" s="121">
        <v>0</v>
      </c>
      <c r="M583" s="121">
        <v>0</v>
      </c>
      <c r="N583" s="121">
        <v>0</v>
      </c>
      <c r="P583" s="99"/>
    </row>
    <row r="584" spans="1:16" x14ac:dyDescent="0.2">
      <c r="A584" s="122" t="s">
        <v>2929</v>
      </c>
      <c r="B584" s="121">
        <v>0</v>
      </c>
      <c r="C584" s="121">
        <v>0</v>
      </c>
      <c r="D584" s="121">
        <v>0</v>
      </c>
      <c r="E584" s="121">
        <v>0</v>
      </c>
      <c r="F584" s="121">
        <v>0</v>
      </c>
      <c r="G584" s="121">
        <v>0</v>
      </c>
      <c r="H584" s="121">
        <v>0</v>
      </c>
      <c r="I584" s="121">
        <v>0</v>
      </c>
      <c r="J584" s="121">
        <v>0</v>
      </c>
      <c r="K584" s="121">
        <v>0</v>
      </c>
      <c r="L584" s="121">
        <v>0</v>
      </c>
      <c r="M584" s="121">
        <v>0</v>
      </c>
      <c r="N584" s="121">
        <v>0</v>
      </c>
      <c r="P584" s="99"/>
    </row>
    <row r="585" spans="1:16" x14ac:dyDescent="0.2">
      <c r="A585" s="122" t="s">
        <v>2930</v>
      </c>
      <c r="B585" s="121">
        <v>11434129.529999999</v>
      </c>
      <c r="C585" s="121">
        <v>11434129.529999999</v>
      </c>
      <c r="D585" s="121">
        <v>11434129.529999999</v>
      </c>
      <c r="E585" s="121">
        <v>11434129.529999999</v>
      </c>
      <c r="F585" s="121">
        <v>11434129.529999999</v>
      </c>
      <c r="G585" s="121">
        <v>11434129.529999999</v>
      </c>
      <c r="H585" s="121">
        <v>11434129.529999999</v>
      </c>
      <c r="I585" s="121">
        <v>11434129.529999999</v>
      </c>
      <c r="J585" s="121">
        <v>11434129.529999999</v>
      </c>
      <c r="K585" s="121">
        <v>11434129.529999999</v>
      </c>
      <c r="L585" s="121">
        <v>11434129.529999999</v>
      </c>
      <c r="M585" s="121">
        <v>11434129.529999999</v>
      </c>
      <c r="N585" s="121">
        <v>14915993.529999999</v>
      </c>
      <c r="P585" s="99"/>
    </row>
    <row r="586" spans="1:16" x14ac:dyDescent="0.2">
      <c r="A586" s="122" t="s">
        <v>2931</v>
      </c>
      <c r="B586" s="121">
        <v>0</v>
      </c>
      <c r="C586" s="121">
        <v>0</v>
      </c>
      <c r="D586" s="121">
        <v>0</v>
      </c>
      <c r="E586" s="121">
        <v>0</v>
      </c>
      <c r="F586" s="121">
        <v>0</v>
      </c>
      <c r="G586" s="121">
        <v>0</v>
      </c>
      <c r="H586" s="121">
        <v>0</v>
      </c>
      <c r="I586" s="121">
        <v>0</v>
      </c>
      <c r="J586" s="121">
        <v>0</v>
      </c>
      <c r="K586" s="121">
        <v>0</v>
      </c>
      <c r="L586" s="121">
        <v>0</v>
      </c>
      <c r="M586" s="121">
        <v>0</v>
      </c>
      <c r="N586" s="121">
        <v>0</v>
      </c>
      <c r="P586" s="99"/>
    </row>
    <row r="587" spans="1:16" x14ac:dyDescent="0.2">
      <c r="A587" s="122" t="s">
        <v>2932</v>
      </c>
      <c r="B587" s="121">
        <v>0</v>
      </c>
      <c r="C587" s="121">
        <v>0</v>
      </c>
      <c r="D587" s="121">
        <v>0</v>
      </c>
      <c r="E587" s="121">
        <v>0</v>
      </c>
      <c r="F587" s="121">
        <v>0</v>
      </c>
      <c r="G587" s="121">
        <v>0</v>
      </c>
      <c r="H587" s="121">
        <v>0</v>
      </c>
      <c r="I587" s="121">
        <v>0</v>
      </c>
      <c r="J587" s="121">
        <v>0</v>
      </c>
      <c r="K587" s="121">
        <v>0</v>
      </c>
      <c r="L587" s="121">
        <v>0</v>
      </c>
      <c r="M587" s="121">
        <v>0</v>
      </c>
      <c r="N587" s="121">
        <v>0</v>
      </c>
      <c r="P587" s="99"/>
    </row>
    <row r="588" spans="1:16" x14ac:dyDescent="0.2">
      <c r="A588" s="122" t="s">
        <v>2933</v>
      </c>
      <c r="B588" s="121">
        <v>-306</v>
      </c>
      <c r="C588" s="121">
        <v>-306</v>
      </c>
      <c r="D588" s="121">
        <v>-306</v>
      </c>
      <c r="E588" s="121">
        <v>-306</v>
      </c>
      <c r="F588" s="121">
        <v>-306</v>
      </c>
      <c r="G588" s="121">
        <v>-306</v>
      </c>
      <c r="H588" s="121">
        <v>-306</v>
      </c>
      <c r="I588" s="121">
        <v>-306</v>
      </c>
      <c r="J588" s="121">
        <v>-306</v>
      </c>
      <c r="K588" s="121">
        <v>-306</v>
      </c>
      <c r="L588" s="121">
        <v>-306</v>
      </c>
      <c r="M588" s="121">
        <v>-306</v>
      </c>
      <c r="N588" s="121">
        <v>-306</v>
      </c>
      <c r="P588" s="99"/>
    </row>
    <row r="589" spans="1:16" x14ac:dyDescent="0.2">
      <c r="A589" s="122" t="s">
        <v>2934</v>
      </c>
      <c r="B589" s="121">
        <v>0</v>
      </c>
      <c r="C589" s="121">
        <v>0</v>
      </c>
      <c r="D589" s="121">
        <v>0</v>
      </c>
      <c r="E589" s="121">
        <v>0</v>
      </c>
      <c r="F589" s="121">
        <v>0</v>
      </c>
      <c r="G589" s="121">
        <v>0</v>
      </c>
      <c r="H589" s="121">
        <v>0</v>
      </c>
      <c r="I589" s="121">
        <v>0</v>
      </c>
      <c r="J589" s="121">
        <v>0</v>
      </c>
      <c r="K589" s="121">
        <v>0</v>
      </c>
      <c r="L589" s="121">
        <v>0</v>
      </c>
      <c r="M589" s="121">
        <v>0</v>
      </c>
      <c r="N589" s="121">
        <v>0</v>
      </c>
      <c r="P589" s="99"/>
    </row>
    <row r="590" spans="1:16" x14ac:dyDescent="0.2">
      <c r="A590" s="122" t="s">
        <v>2935</v>
      </c>
      <c r="B590" s="121">
        <v>-5506423.8099999996</v>
      </c>
      <c r="C590" s="121">
        <v>-4848811.71</v>
      </c>
      <c r="D590" s="121">
        <v>-4207452.51</v>
      </c>
      <c r="E590" s="121">
        <v>-2093434.78</v>
      </c>
      <c r="F590" s="121">
        <v>84681.4</v>
      </c>
      <c r="G590" s="121">
        <v>882111.81</v>
      </c>
      <c r="H590" s="121">
        <v>-3276931.32</v>
      </c>
      <c r="I590" s="121">
        <v>-7418560.6200000001</v>
      </c>
      <c r="J590" s="121">
        <v>-11513747.09</v>
      </c>
      <c r="K590" s="121">
        <v>-10550873.51</v>
      </c>
      <c r="L590" s="121">
        <v>-8333955.6100000003</v>
      </c>
      <c r="M590" s="121">
        <v>-6161480.6100000003</v>
      </c>
      <c r="N590" s="121">
        <v>-5520207.9400000004</v>
      </c>
      <c r="P590" s="99"/>
    </row>
    <row r="591" spans="1:16" x14ac:dyDescent="0.2">
      <c r="A591" s="122" t="s">
        <v>2936</v>
      </c>
      <c r="B591" s="121">
        <v>0</v>
      </c>
      <c r="C591" s="121">
        <v>0</v>
      </c>
      <c r="D591" s="121">
        <v>0</v>
      </c>
      <c r="E591" s="121">
        <v>0</v>
      </c>
      <c r="F591" s="121">
        <v>0</v>
      </c>
      <c r="G591" s="121">
        <v>0</v>
      </c>
      <c r="H591" s="121">
        <v>0</v>
      </c>
      <c r="I591" s="121">
        <v>0</v>
      </c>
      <c r="J591" s="121">
        <v>0</v>
      </c>
      <c r="K591" s="121">
        <v>0</v>
      </c>
      <c r="L591" s="121">
        <v>0</v>
      </c>
      <c r="M591" s="121">
        <v>0</v>
      </c>
      <c r="N591" s="121">
        <v>0</v>
      </c>
      <c r="P591" s="99"/>
    </row>
    <row r="592" spans="1:16" x14ac:dyDescent="0.2">
      <c r="A592" s="122" t="s">
        <v>2937</v>
      </c>
      <c r="B592" s="121">
        <v>0</v>
      </c>
      <c r="C592" s="121">
        <v>103857.3</v>
      </c>
      <c r="D592" s="121">
        <v>103857.3</v>
      </c>
      <c r="E592" s="121">
        <v>103857.3</v>
      </c>
      <c r="F592" s="121">
        <v>260243</v>
      </c>
      <c r="G592" s="121">
        <v>418487.24</v>
      </c>
      <c r="H592" s="121">
        <v>430508.24</v>
      </c>
      <c r="I592" s="121">
        <v>533877.30000000005</v>
      </c>
      <c r="J592" s="121">
        <v>0</v>
      </c>
      <c r="K592" s="121">
        <v>1420.85</v>
      </c>
      <c r="L592" s="121">
        <v>552.85</v>
      </c>
      <c r="M592" s="121">
        <v>748.27</v>
      </c>
      <c r="N592" s="121">
        <v>1514476.27</v>
      </c>
      <c r="P592" s="99"/>
    </row>
    <row r="593" spans="1:16" x14ac:dyDescent="0.2">
      <c r="A593" s="123" t="s">
        <v>2938</v>
      </c>
      <c r="B593" s="124">
        <v>296165395.61000001</v>
      </c>
      <c r="C593" s="124">
        <v>297691781.44999999</v>
      </c>
      <c r="D593" s="124">
        <v>297548077.54000002</v>
      </c>
      <c r="E593" s="124">
        <v>281365491.38999999</v>
      </c>
      <c r="F593" s="124">
        <v>273031671.60000002</v>
      </c>
      <c r="G593" s="124">
        <v>261961103.27000001</v>
      </c>
      <c r="H593" s="124">
        <v>235879697.91</v>
      </c>
      <c r="I593" s="124">
        <v>219762349.52000001</v>
      </c>
      <c r="J593" s="124">
        <v>199622893.13</v>
      </c>
      <c r="K593" s="124">
        <v>181871190.49000001</v>
      </c>
      <c r="L593" s="124">
        <v>169540536.15000001</v>
      </c>
      <c r="M593" s="124">
        <v>177023196.68000001</v>
      </c>
      <c r="N593" s="124">
        <v>177598655.99000001</v>
      </c>
      <c r="O593" s="98">
        <f t="shared" ref="O593" si="49">AVERAGE(B593:N593)</f>
        <v>236081695.4407692</v>
      </c>
      <c r="P593" s="99" t="str">
        <f>MID($A593,10,3)</f>
        <v>186</v>
      </c>
    </row>
    <row r="594" spans="1:16" x14ac:dyDescent="0.2">
      <c r="A594" s="122" t="s">
        <v>748</v>
      </c>
      <c r="P594" s="99"/>
    </row>
    <row r="595" spans="1:16" x14ac:dyDescent="0.2">
      <c r="A595" s="120" t="s">
        <v>2939</v>
      </c>
      <c r="P595" s="99"/>
    </row>
    <row r="596" spans="1:16" x14ac:dyDescent="0.2">
      <c r="A596" s="122" t="s">
        <v>2940</v>
      </c>
      <c r="B596" s="121">
        <v>8313299.1299999896</v>
      </c>
      <c r="C596" s="121">
        <v>8214214.0499999998</v>
      </c>
      <c r="D596" s="121">
        <v>8115128.9699999997</v>
      </c>
      <c r="E596" s="121">
        <v>8016043.8899999997</v>
      </c>
      <c r="F596" s="121">
        <v>7916958.8099999996</v>
      </c>
      <c r="G596" s="121">
        <v>7817873.7300000004</v>
      </c>
      <c r="H596" s="121">
        <v>7718788.6500000004</v>
      </c>
      <c r="I596" s="121">
        <v>7619703.5700000003</v>
      </c>
      <c r="J596" s="121">
        <v>7520618.4900000002</v>
      </c>
      <c r="K596" s="121">
        <v>7421533.4100000001</v>
      </c>
      <c r="L596" s="121">
        <v>7322448.3300000001</v>
      </c>
      <c r="M596" s="121">
        <v>7223363.25</v>
      </c>
      <c r="N596" s="121">
        <v>7124278.1699999999</v>
      </c>
      <c r="P596" s="99"/>
    </row>
    <row r="597" spans="1:16" x14ac:dyDescent="0.2">
      <c r="A597" s="123" t="s">
        <v>2941</v>
      </c>
      <c r="B597" s="124">
        <v>8313299.1299999896</v>
      </c>
      <c r="C597" s="124">
        <v>8214214.0499999998</v>
      </c>
      <c r="D597" s="124">
        <v>8115128.9699999997</v>
      </c>
      <c r="E597" s="124">
        <v>8016043.8899999997</v>
      </c>
      <c r="F597" s="124">
        <v>7916958.8099999996</v>
      </c>
      <c r="G597" s="124">
        <v>7817873.7300000004</v>
      </c>
      <c r="H597" s="124">
        <v>7718788.6500000004</v>
      </c>
      <c r="I597" s="124">
        <v>7619703.5700000003</v>
      </c>
      <c r="J597" s="124">
        <v>7520618.4900000002</v>
      </c>
      <c r="K597" s="124">
        <v>7421533.4100000001</v>
      </c>
      <c r="L597" s="124">
        <v>7322448.3300000001</v>
      </c>
      <c r="M597" s="124">
        <v>7223363.25</v>
      </c>
      <c r="N597" s="124">
        <v>7124278.1699999999</v>
      </c>
      <c r="O597" s="98">
        <f t="shared" ref="O597" si="50">AVERAGE(B597:N597)</f>
        <v>7718788.6499999976</v>
      </c>
      <c r="P597" s="99" t="str">
        <f>MID($A597,10,3)</f>
        <v>189</v>
      </c>
    </row>
    <row r="598" spans="1:16" x14ac:dyDescent="0.2">
      <c r="A598" s="122" t="s">
        <v>1857</v>
      </c>
      <c r="P598" s="99"/>
    </row>
    <row r="599" spans="1:16" x14ac:dyDescent="0.2">
      <c r="A599" s="122" t="s">
        <v>2942</v>
      </c>
      <c r="P599" s="99"/>
    </row>
    <row r="600" spans="1:16" x14ac:dyDescent="0.2">
      <c r="A600" s="120" t="s">
        <v>2943</v>
      </c>
      <c r="P600" s="99"/>
    </row>
    <row r="601" spans="1:16" x14ac:dyDescent="0.2">
      <c r="A601" s="122" t="s">
        <v>2944</v>
      </c>
      <c r="B601" s="121">
        <v>595021377.49000001</v>
      </c>
      <c r="C601" s="121">
        <v>595021377.49000001</v>
      </c>
      <c r="D601" s="121">
        <v>595021377.49000001</v>
      </c>
      <c r="E601" s="121">
        <v>619580888.42999995</v>
      </c>
      <c r="F601" s="121">
        <v>619580888.42999995</v>
      </c>
      <c r="G601" s="121">
        <v>619580888.42999995</v>
      </c>
      <c r="H601" s="121">
        <v>631470639.83999896</v>
      </c>
      <c r="I601" s="121">
        <v>631470639.83999896</v>
      </c>
      <c r="J601" s="121">
        <v>631470639.83999896</v>
      </c>
      <c r="K601" s="121">
        <v>626405975.17999995</v>
      </c>
      <c r="L601" s="121">
        <v>626405975.17999995</v>
      </c>
      <c r="M601" s="121">
        <v>621454401.39999998</v>
      </c>
      <c r="N601" s="121">
        <v>626899588.06999898</v>
      </c>
      <c r="P601" s="99"/>
    </row>
    <row r="602" spans="1:16" x14ac:dyDescent="0.2">
      <c r="A602" s="122" t="s">
        <v>2945</v>
      </c>
      <c r="B602" s="121">
        <v>138492054.16</v>
      </c>
      <c r="C602" s="121">
        <v>138492054.16</v>
      </c>
      <c r="D602" s="121">
        <v>138492054.16</v>
      </c>
      <c r="E602" s="121">
        <v>136651857.09</v>
      </c>
      <c r="F602" s="121">
        <v>136651857.09</v>
      </c>
      <c r="G602" s="121">
        <v>136651857.09</v>
      </c>
      <c r="H602" s="121">
        <v>131970841.029999</v>
      </c>
      <c r="I602" s="121">
        <v>131970841.029999</v>
      </c>
      <c r="J602" s="121">
        <v>131970841.029999</v>
      </c>
      <c r="K602" s="121">
        <v>129977085.52</v>
      </c>
      <c r="L602" s="121">
        <v>129977085.52</v>
      </c>
      <c r="M602" s="121">
        <v>128282153.91</v>
      </c>
      <c r="N602" s="121">
        <v>129787320.02</v>
      </c>
      <c r="P602" s="99"/>
    </row>
    <row r="603" spans="1:16" x14ac:dyDescent="0.2">
      <c r="A603" s="122" t="s">
        <v>2946</v>
      </c>
      <c r="B603" s="121">
        <v>0</v>
      </c>
      <c r="C603" s="121">
        <v>0</v>
      </c>
      <c r="D603" s="121">
        <v>0</v>
      </c>
      <c r="E603" s="121">
        <v>0</v>
      </c>
      <c r="F603" s="121">
        <v>0</v>
      </c>
      <c r="G603" s="121">
        <v>0</v>
      </c>
      <c r="H603" s="121">
        <v>0</v>
      </c>
      <c r="I603" s="121">
        <v>0</v>
      </c>
      <c r="J603" s="121">
        <v>0</v>
      </c>
      <c r="K603" s="121">
        <v>0</v>
      </c>
      <c r="L603" s="121">
        <v>0</v>
      </c>
      <c r="M603" s="121">
        <v>0</v>
      </c>
      <c r="N603" s="121">
        <v>0</v>
      </c>
      <c r="P603" s="99"/>
    </row>
    <row r="604" spans="1:16" x14ac:dyDescent="0.2">
      <c r="A604" s="122" t="s">
        <v>2947</v>
      </c>
      <c r="B604" s="121">
        <v>0</v>
      </c>
      <c r="C604" s="121">
        <v>0</v>
      </c>
      <c r="D604" s="121">
        <v>0</v>
      </c>
      <c r="E604" s="121">
        <v>0</v>
      </c>
      <c r="F604" s="121">
        <v>0</v>
      </c>
      <c r="G604" s="121">
        <v>0</v>
      </c>
      <c r="H604" s="121">
        <v>0</v>
      </c>
      <c r="I604" s="121">
        <v>0</v>
      </c>
      <c r="J604" s="121">
        <v>0</v>
      </c>
      <c r="K604" s="121">
        <v>0</v>
      </c>
      <c r="L604" s="121">
        <v>0</v>
      </c>
      <c r="M604" s="121">
        <v>0</v>
      </c>
      <c r="N604" s="121">
        <v>0</v>
      </c>
      <c r="P604" s="99"/>
    </row>
    <row r="605" spans="1:16" x14ac:dyDescent="0.2">
      <c r="A605" s="122" t="s">
        <v>2948</v>
      </c>
      <c r="B605" s="121">
        <v>0</v>
      </c>
      <c r="C605" s="121">
        <v>0</v>
      </c>
      <c r="D605" s="121">
        <v>0</v>
      </c>
      <c r="E605" s="121">
        <v>0</v>
      </c>
      <c r="F605" s="121">
        <v>0</v>
      </c>
      <c r="G605" s="121">
        <v>0</v>
      </c>
      <c r="H605" s="121">
        <v>0</v>
      </c>
      <c r="I605" s="121">
        <v>0</v>
      </c>
      <c r="J605" s="121">
        <v>0</v>
      </c>
      <c r="K605" s="121">
        <v>0</v>
      </c>
      <c r="L605" s="121">
        <v>0</v>
      </c>
      <c r="M605" s="121">
        <v>0</v>
      </c>
      <c r="N605" s="121">
        <v>0</v>
      </c>
      <c r="P605" s="99"/>
    </row>
    <row r="606" spans="1:16" x14ac:dyDescent="0.2">
      <c r="A606" s="122" t="s">
        <v>2949</v>
      </c>
      <c r="B606" s="121">
        <v>-2932738</v>
      </c>
      <c r="C606" s="121">
        <v>-2932738</v>
      </c>
      <c r="D606" s="121">
        <v>-2932738</v>
      </c>
      <c r="E606" s="121">
        <v>-2932738</v>
      </c>
      <c r="F606" s="121">
        <v>-2932738</v>
      </c>
      <c r="G606" s="121">
        <v>-2932738</v>
      </c>
      <c r="H606" s="121">
        <v>-2932738</v>
      </c>
      <c r="I606" s="121">
        <v>-3289407.33</v>
      </c>
      <c r="J606" s="121">
        <v>-3289407.33</v>
      </c>
      <c r="K606" s="121">
        <v>-3289407.33</v>
      </c>
      <c r="L606" s="121">
        <v>-3289407.33</v>
      </c>
      <c r="M606" s="121">
        <v>-3289407.33</v>
      </c>
      <c r="N606" s="121">
        <v>-3289407.33</v>
      </c>
      <c r="P606" s="99"/>
    </row>
    <row r="607" spans="1:16" x14ac:dyDescent="0.2">
      <c r="A607" s="122" t="s">
        <v>2950</v>
      </c>
      <c r="B607" s="121">
        <v>342271.85</v>
      </c>
      <c r="C607" s="121">
        <v>342271.85</v>
      </c>
      <c r="D607" s="121">
        <v>342271.85</v>
      </c>
      <c r="E607" s="121">
        <v>82718.899999999994</v>
      </c>
      <c r="F607" s="121">
        <v>82718.899999999994</v>
      </c>
      <c r="G607" s="121">
        <v>82718.899999999994</v>
      </c>
      <c r="H607" s="121">
        <v>289658.59000000003</v>
      </c>
      <c r="I607" s="121">
        <v>289658.59000000003</v>
      </c>
      <c r="J607" s="121">
        <v>289658.59000000003</v>
      </c>
      <c r="K607" s="121">
        <v>240874.81</v>
      </c>
      <c r="L607" s="121">
        <v>240874.81</v>
      </c>
      <c r="M607" s="121">
        <v>257111.6</v>
      </c>
      <c r="N607" s="121">
        <v>622026.42000000004</v>
      </c>
      <c r="P607" s="99"/>
    </row>
    <row r="608" spans="1:16" x14ac:dyDescent="0.2">
      <c r="A608" s="122" t="s">
        <v>2951</v>
      </c>
      <c r="B608" s="121">
        <v>56832.65</v>
      </c>
      <c r="C608" s="121">
        <v>56832.65</v>
      </c>
      <c r="D608" s="121">
        <v>56832.65</v>
      </c>
      <c r="E608" s="121">
        <v>-15101.91</v>
      </c>
      <c r="F608" s="121">
        <v>-15101.91</v>
      </c>
      <c r="G608" s="121">
        <v>-15101.91</v>
      </c>
      <c r="H608" s="121">
        <v>42250.99</v>
      </c>
      <c r="I608" s="121">
        <v>42250.99</v>
      </c>
      <c r="J608" s="121">
        <v>42250.99</v>
      </c>
      <c r="K608" s="121">
        <v>28730.67</v>
      </c>
      <c r="L608" s="121">
        <v>28730.67</v>
      </c>
      <c r="M608" s="121">
        <v>33230.660000000003</v>
      </c>
      <c r="N608" s="121">
        <v>134366.04</v>
      </c>
      <c r="P608" s="99"/>
    </row>
    <row r="609" spans="1:16" x14ac:dyDescent="0.2">
      <c r="A609" s="122" t="s">
        <v>2952</v>
      </c>
      <c r="B609" s="121">
        <v>91474000.010000005</v>
      </c>
      <c r="C609" s="121">
        <v>91474000.010000005</v>
      </c>
      <c r="D609" s="121">
        <v>91474000.010000005</v>
      </c>
      <c r="E609" s="121">
        <v>78814110.010000005</v>
      </c>
      <c r="F609" s="121">
        <v>78814110.010000005</v>
      </c>
      <c r="G609" s="121">
        <v>78814110.010000005</v>
      </c>
      <c r="H609" s="121">
        <v>91474000.010000005</v>
      </c>
      <c r="I609" s="121">
        <v>91474000.010000005</v>
      </c>
      <c r="J609" s="121">
        <v>91474000.010000005</v>
      </c>
      <c r="K609" s="121">
        <v>62525688.009999998</v>
      </c>
      <c r="L609" s="121">
        <v>62525688.009999998</v>
      </c>
      <c r="M609" s="121">
        <v>62525688.009999998</v>
      </c>
      <c r="N609" s="121">
        <v>62525688.009999998</v>
      </c>
      <c r="P609" s="99"/>
    </row>
    <row r="610" spans="1:16" x14ac:dyDescent="0.2">
      <c r="A610" s="122" t="s">
        <v>2953</v>
      </c>
      <c r="B610" s="121">
        <v>66413673.710000001</v>
      </c>
      <c r="C610" s="121">
        <v>66413673.710000001</v>
      </c>
      <c r="D610" s="121">
        <v>66413673.710000001</v>
      </c>
      <c r="E610" s="121">
        <v>68906738.269999996</v>
      </c>
      <c r="F610" s="121">
        <v>68906738.269999996</v>
      </c>
      <c r="G610" s="121">
        <v>68906738.269999996</v>
      </c>
      <c r="H610" s="121">
        <v>66413673.710000001</v>
      </c>
      <c r="I610" s="121">
        <v>66413673.710000001</v>
      </c>
      <c r="J610" s="121">
        <v>66413673.710000001</v>
      </c>
      <c r="K610" s="121">
        <v>66413673.710000001</v>
      </c>
      <c r="L610" s="121">
        <v>66413673.710000001</v>
      </c>
      <c r="M610" s="121">
        <v>60730887.810000002</v>
      </c>
      <c r="N610" s="121">
        <v>60730887.810000002</v>
      </c>
      <c r="P610" s="99"/>
    </row>
    <row r="611" spans="1:16" x14ac:dyDescent="0.2">
      <c r="A611" s="122" t="s">
        <v>2954</v>
      </c>
      <c r="B611" s="121">
        <v>0</v>
      </c>
      <c r="C611" s="121">
        <v>0</v>
      </c>
      <c r="D611" s="121">
        <v>0</v>
      </c>
      <c r="E611" s="121">
        <v>0</v>
      </c>
      <c r="F611" s="121">
        <v>0</v>
      </c>
      <c r="G611" s="121">
        <v>0</v>
      </c>
      <c r="H611" s="121">
        <v>0</v>
      </c>
      <c r="I611" s="121">
        <v>0</v>
      </c>
      <c r="J611" s="121">
        <v>0</v>
      </c>
      <c r="K611" s="121">
        <v>0</v>
      </c>
      <c r="L611" s="121">
        <v>0</v>
      </c>
      <c r="M611" s="121">
        <v>0</v>
      </c>
      <c r="N611" s="121">
        <v>0</v>
      </c>
      <c r="P611" s="99"/>
    </row>
    <row r="612" spans="1:16" x14ac:dyDescent="0.2">
      <c r="A612" s="122" t="s">
        <v>2955</v>
      </c>
      <c r="B612" s="121">
        <v>0</v>
      </c>
      <c r="C612" s="121">
        <v>0</v>
      </c>
      <c r="D612" s="121">
        <v>0</v>
      </c>
      <c r="E612" s="121">
        <v>0</v>
      </c>
      <c r="F612" s="121">
        <v>0</v>
      </c>
      <c r="G612" s="121">
        <v>0</v>
      </c>
      <c r="H612" s="121">
        <v>0</v>
      </c>
      <c r="I612" s="121">
        <v>0</v>
      </c>
      <c r="J612" s="121">
        <v>0</v>
      </c>
      <c r="K612" s="121">
        <v>0</v>
      </c>
      <c r="L612" s="121">
        <v>0</v>
      </c>
      <c r="M612" s="121">
        <v>0</v>
      </c>
      <c r="N612" s="121">
        <v>0</v>
      </c>
      <c r="P612" s="99"/>
    </row>
    <row r="613" spans="1:16" x14ac:dyDescent="0.2">
      <c r="A613" s="123" t="s">
        <v>2956</v>
      </c>
      <c r="B613" s="124">
        <v>888867471.86999905</v>
      </c>
      <c r="C613" s="124">
        <v>888867471.86999905</v>
      </c>
      <c r="D613" s="124">
        <v>888867471.86999905</v>
      </c>
      <c r="E613" s="124">
        <v>901088472.78999996</v>
      </c>
      <c r="F613" s="124">
        <v>901088472.78999996</v>
      </c>
      <c r="G613" s="124">
        <v>901088472.78999996</v>
      </c>
      <c r="H613" s="124">
        <v>918728326.16999996</v>
      </c>
      <c r="I613" s="124">
        <v>918371656.83999896</v>
      </c>
      <c r="J613" s="124">
        <v>918371656.83999896</v>
      </c>
      <c r="K613" s="124">
        <v>882302620.56999898</v>
      </c>
      <c r="L613" s="124">
        <v>882302620.56999898</v>
      </c>
      <c r="M613" s="124">
        <v>869994066.05999994</v>
      </c>
      <c r="N613" s="124">
        <v>877410469.03999996</v>
      </c>
      <c r="O613" s="98">
        <f t="shared" ref="O613:O615" si="51">AVERAGE(B613:N613)</f>
        <v>895180711.54384553</v>
      </c>
      <c r="P613" s="99" t="str">
        <f>MID($A613,10,3)</f>
        <v>190</v>
      </c>
    </row>
    <row r="614" spans="1:16" x14ac:dyDescent="0.2">
      <c r="A614" s="122" t="s">
        <v>2957</v>
      </c>
      <c r="P614" s="99"/>
    </row>
    <row r="615" spans="1:16" x14ac:dyDescent="0.2">
      <c r="A615" s="126" t="s">
        <v>2958</v>
      </c>
      <c r="B615" s="127">
        <v>20317797040.810001</v>
      </c>
      <c r="C615" s="127">
        <v>20227708569.23</v>
      </c>
      <c r="D615" s="127">
        <v>20341903941.580002</v>
      </c>
      <c r="E615" s="127">
        <v>20454120316.429901</v>
      </c>
      <c r="F615" s="127">
        <v>20569132484.07</v>
      </c>
      <c r="G615" s="127">
        <v>20552963172.169998</v>
      </c>
      <c r="H615" s="127">
        <v>20764428440.199902</v>
      </c>
      <c r="I615" s="127">
        <v>20867565514.59</v>
      </c>
      <c r="J615" s="127">
        <v>20944963605.189999</v>
      </c>
      <c r="K615" s="127">
        <v>20955254871.959999</v>
      </c>
      <c r="L615" s="127">
        <v>21004331118.650002</v>
      </c>
      <c r="M615" s="127">
        <v>21089186364.589901</v>
      </c>
      <c r="N615" s="127">
        <v>21150517559.290001</v>
      </c>
      <c r="O615" s="97">
        <f t="shared" si="51"/>
        <v>20710759461.443054</v>
      </c>
      <c r="P615" s="99"/>
    </row>
    <row r="616" spans="1:16" x14ac:dyDescent="0.2">
      <c r="A616" s="122" t="s">
        <v>2959</v>
      </c>
      <c r="P616" s="99"/>
    </row>
    <row r="617" spans="1:16" x14ac:dyDescent="0.2">
      <c r="A617" s="122" t="s">
        <v>2960</v>
      </c>
      <c r="P617" s="99"/>
    </row>
    <row r="618" spans="1:16" x14ac:dyDescent="0.2">
      <c r="A618" s="120" t="s">
        <v>2961</v>
      </c>
      <c r="P618" s="99"/>
    </row>
    <row r="619" spans="1:16" x14ac:dyDescent="0.2">
      <c r="A619" s="122" t="s">
        <v>773</v>
      </c>
      <c r="P619" s="99"/>
    </row>
    <row r="620" spans="1:16" x14ac:dyDescent="0.2">
      <c r="A620" s="120" t="s">
        <v>2962</v>
      </c>
      <c r="P620" s="99"/>
    </row>
    <row r="621" spans="1:16" x14ac:dyDescent="0.2">
      <c r="A621" s="122" t="s">
        <v>2963</v>
      </c>
      <c r="B621" s="121">
        <v>0</v>
      </c>
      <c r="C621" s="121">
        <v>0</v>
      </c>
      <c r="D621" s="121">
        <v>0</v>
      </c>
      <c r="E621" s="121">
        <v>0</v>
      </c>
      <c r="F621" s="121">
        <v>0</v>
      </c>
      <c r="G621" s="121">
        <v>0</v>
      </c>
      <c r="H621" s="121">
        <v>0</v>
      </c>
      <c r="I621" s="121">
        <v>0</v>
      </c>
      <c r="J621" s="121">
        <v>0</v>
      </c>
      <c r="K621" s="121">
        <v>0</v>
      </c>
      <c r="L621" s="121">
        <v>0</v>
      </c>
      <c r="M621" s="121">
        <v>0</v>
      </c>
      <c r="N621" s="121">
        <v>0</v>
      </c>
      <c r="P621" s="99"/>
    </row>
    <row r="622" spans="1:16" x14ac:dyDescent="0.2">
      <c r="A622" s="123" t="s">
        <v>2964</v>
      </c>
      <c r="B622" s="124">
        <v>0</v>
      </c>
      <c r="C622" s="124">
        <v>0</v>
      </c>
      <c r="D622" s="124">
        <v>0</v>
      </c>
      <c r="E622" s="124">
        <v>0</v>
      </c>
      <c r="F622" s="124">
        <v>0</v>
      </c>
      <c r="G622" s="124">
        <v>0</v>
      </c>
      <c r="H622" s="124">
        <v>0</v>
      </c>
      <c r="I622" s="124">
        <v>0</v>
      </c>
      <c r="J622" s="124">
        <v>0</v>
      </c>
      <c r="K622" s="124">
        <v>0</v>
      </c>
      <c r="L622" s="124">
        <v>0</v>
      </c>
      <c r="M622" s="124">
        <v>0</v>
      </c>
      <c r="N622" s="124">
        <v>0</v>
      </c>
      <c r="O622" s="97">
        <f t="shared" ref="O622" si="52">AVERAGE(B622:N622)</f>
        <v>0</v>
      </c>
      <c r="P622" s="99" t="str">
        <f>MID($A622,10,3)</f>
        <v>201</v>
      </c>
    </row>
    <row r="623" spans="1:16" x14ac:dyDescent="0.2">
      <c r="A623" s="122" t="s">
        <v>777</v>
      </c>
      <c r="P623" s="99"/>
    </row>
    <row r="624" spans="1:16" x14ac:dyDescent="0.2">
      <c r="A624" s="120" t="s">
        <v>2965</v>
      </c>
      <c r="P624" s="99"/>
    </row>
    <row r="625" spans="1:16" x14ac:dyDescent="0.2">
      <c r="A625" s="122" t="s">
        <v>2966</v>
      </c>
      <c r="B625" s="121">
        <v>0</v>
      </c>
      <c r="C625" s="121">
        <v>0</v>
      </c>
      <c r="D625" s="121">
        <v>0</v>
      </c>
      <c r="E625" s="121">
        <v>0</v>
      </c>
      <c r="F625" s="121">
        <v>0</v>
      </c>
      <c r="G625" s="121">
        <v>0</v>
      </c>
      <c r="H625" s="121">
        <v>0</v>
      </c>
      <c r="I625" s="121">
        <v>0</v>
      </c>
      <c r="J625" s="121">
        <v>0</v>
      </c>
      <c r="K625" s="121">
        <v>0</v>
      </c>
      <c r="L625" s="121">
        <v>0</v>
      </c>
      <c r="M625" s="121">
        <v>0</v>
      </c>
      <c r="N625" s="121">
        <v>0</v>
      </c>
      <c r="P625" s="99"/>
    </row>
    <row r="626" spans="1:16" x14ac:dyDescent="0.2">
      <c r="A626" s="123" t="s">
        <v>2967</v>
      </c>
      <c r="B626" s="124">
        <v>0</v>
      </c>
      <c r="C626" s="124">
        <v>0</v>
      </c>
      <c r="D626" s="124">
        <v>0</v>
      </c>
      <c r="E626" s="124">
        <v>0</v>
      </c>
      <c r="F626" s="124">
        <v>0</v>
      </c>
      <c r="G626" s="124">
        <v>0</v>
      </c>
      <c r="H626" s="124">
        <v>0</v>
      </c>
      <c r="I626" s="124">
        <v>0</v>
      </c>
      <c r="J626" s="124">
        <v>0</v>
      </c>
      <c r="K626" s="124">
        <v>0</v>
      </c>
      <c r="L626" s="124">
        <v>0</v>
      </c>
      <c r="M626" s="124">
        <v>0</v>
      </c>
      <c r="N626" s="124">
        <v>0</v>
      </c>
      <c r="O626" s="97">
        <f t="shared" ref="O626" si="53">AVERAGE(B626:N626)</f>
        <v>0</v>
      </c>
      <c r="P626" s="99" t="str">
        <f>MID($A626,10,3)</f>
        <v>204</v>
      </c>
    </row>
    <row r="627" spans="1:16" x14ac:dyDescent="0.2">
      <c r="A627" s="120" t="s">
        <v>1885</v>
      </c>
      <c r="P627" s="99"/>
    </row>
    <row r="628" spans="1:16" x14ac:dyDescent="0.2">
      <c r="A628" s="120" t="s">
        <v>2968</v>
      </c>
      <c r="P628" s="99"/>
    </row>
    <row r="629" spans="1:16" x14ac:dyDescent="0.2">
      <c r="A629" s="122" t="s">
        <v>2969</v>
      </c>
      <c r="B629" s="121">
        <v>0</v>
      </c>
      <c r="C629" s="121">
        <v>0</v>
      </c>
      <c r="D629" s="121">
        <v>0</v>
      </c>
      <c r="E629" s="121">
        <v>0</v>
      </c>
      <c r="F629" s="121">
        <v>0</v>
      </c>
      <c r="G629" s="121">
        <v>0</v>
      </c>
      <c r="H629" s="121">
        <v>0</v>
      </c>
      <c r="I629" s="121">
        <v>0</v>
      </c>
      <c r="J629" s="121">
        <v>0</v>
      </c>
      <c r="K629" s="121">
        <v>0</v>
      </c>
      <c r="L629" s="121">
        <v>0</v>
      </c>
      <c r="M629" s="121">
        <v>0</v>
      </c>
      <c r="N629" s="121">
        <v>0</v>
      </c>
      <c r="P629" s="99"/>
    </row>
    <row r="630" spans="1:16" x14ac:dyDescent="0.2">
      <c r="A630" s="122" t="s">
        <v>2970</v>
      </c>
      <c r="B630" s="121">
        <v>0</v>
      </c>
      <c r="C630" s="121">
        <v>0</v>
      </c>
      <c r="D630" s="121">
        <v>0</v>
      </c>
      <c r="E630" s="121">
        <v>0</v>
      </c>
      <c r="F630" s="121">
        <v>0</v>
      </c>
      <c r="G630" s="121">
        <v>0</v>
      </c>
      <c r="H630" s="121">
        <v>0</v>
      </c>
      <c r="I630" s="121">
        <v>0</v>
      </c>
      <c r="J630" s="121">
        <v>0</v>
      </c>
      <c r="K630" s="121">
        <v>0</v>
      </c>
      <c r="L630" s="121">
        <v>0</v>
      </c>
      <c r="M630" s="121">
        <v>0</v>
      </c>
      <c r="N630" s="121">
        <v>0</v>
      </c>
      <c r="O630" s="97">
        <f t="shared" ref="O630:O631" si="54">AVERAGE(B630:N630)</f>
        <v>0</v>
      </c>
      <c r="P630" s="99"/>
    </row>
    <row r="631" spans="1:16" x14ac:dyDescent="0.2">
      <c r="A631" s="123" t="s">
        <v>2971</v>
      </c>
      <c r="B631" s="124">
        <v>0</v>
      </c>
      <c r="C631" s="124">
        <v>0</v>
      </c>
      <c r="D631" s="124">
        <v>0</v>
      </c>
      <c r="E631" s="124">
        <v>0</v>
      </c>
      <c r="F631" s="124">
        <v>0</v>
      </c>
      <c r="G631" s="124">
        <v>0</v>
      </c>
      <c r="H631" s="124">
        <v>0</v>
      </c>
      <c r="I631" s="124">
        <v>0</v>
      </c>
      <c r="J631" s="124">
        <v>0</v>
      </c>
      <c r="K631" s="124">
        <v>0</v>
      </c>
      <c r="L631" s="124">
        <v>0</v>
      </c>
      <c r="M631" s="124">
        <v>0</v>
      </c>
      <c r="N631" s="124">
        <v>0</v>
      </c>
      <c r="O631" s="97">
        <f t="shared" si="54"/>
        <v>0</v>
      </c>
      <c r="P631" s="99" t="str">
        <f>MID($A631,10,3)</f>
        <v>207</v>
      </c>
    </row>
    <row r="632" spans="1:16" x14ac:dyDescent="0.2">
      <c r="A632" s="122" t="s">
        <v>2972</v>
      </c>
      <c r="P632" s="99"/>
    </row>
    <row r="633" spans="1:16" x14ac:dyDescent="0.2">
      <c r="A633" s="120" t="s">
        <v>2973</v>
      </c>
      <c r="P633" s="99"/>
    </row>
    <row r="634" spans="1:16" x14ac:dyDescent="0.2">
      <c r="A634" s="122" t="s">
        <v>2974</v>
      </c>
      <c r="B634" s="121">
        <v>-1765290115.8900001</v>
      </c>
      <c r="C634" s="121">
        <v>-1765290115.8900001</v>
      </c>
      <c r="D634" s="121">
        <v>-1765290115.8900001</v>
      </c>
      <c r="E634" s="121">
        <v>-1765290115.8900001</v>
      </c>
      <c r="F634" s="121">
        <v>-1765290115.8900001</v>
      </c>
      <c r="G634" s="121">
        <v>-1765290115.8900001</v>
      </c>
      <c r="H634" s="121">
        <v>-1765290115.8900001</v>
      </c>
      <c r="I634" s="121">
        <v>-1765290115.8900001</v>
      </c>
      <c r="J634" s="121">
        <v>-1765290115.8900001</v>
      </c>
      <c r="K634" s="121">
        <v>-1765290115.8900001</v>
      </c>
      <c r="L634" s="121">
        <v>-1765290115.8900001</v>
      </c>
      <c r="M634" s="121">
        <v>-1765290115.8900001</v>
      </c>
      <c r="N634" s="121">
        <v>-1765290115.8900001</v>
      </c>
      <c r="P634" s="99"/>
    </row>
    <row r="635" spans="1:16" x14ac:dyDescent="0.2">
      <c r="A635" s="122" t="s">
        <v>2975</v>
      </c>
      <c r="B635" s="121">
        <v>0</v>
      </c>
      <c r="C635" s="121">
        <v>0</v>
      </c>
      <c r="D635" s="121">
        <v>0</v>
      </c>
      <c r="E635" s="121">
        <v>0</v>
      </c>
      <c r="F635" s="121">
        <v>0</v>
      </c>
      <c r="G635" s="121">
        <v>0</v>
      </c>
      <c r="H635" s="121">
        <v>0</v>
      </c>
      <c r="I635" s="121">
        <v>0</v>
      </c>
      <c r="J635" s="121">
        <v>0</v>
      </c>
      <c r="K635" s="121">
        <v>0</v>
      </c>
      <c r="L635" s="121">
        <v>0</v>
      </c>
      <c r="M635" s="121">
        <v>0</v>
      </c>
      <c r="N635" s="121">
        <v>0</v>
      </c>
      <c r="O635" s="97">
        <f t="shared" ref="O635" si="55">AVERAGE(B635:N635)</f>
        <v>0</v>
      </c>
      <c r="P635" s="99"/>
    </row>
    <row r="636" spans="1:16" x14ac:dyDescent="0.2">
      <c r="A636" s="122" t="s">
        <v>2976</v>
      </c>
      <c r="B636" s="121">
        <v>0</v>
      </c>
      <c r="C636" s="121">
        <v>0</v>
      </c>
      <c r="D636" s="121">
        <v>0</v>
      </c>
      <c r="E636" s="121">
        <v>0</v>
      </c>
      <c r="F636" s="121">
        <v>0</v>
      </c>
      <c r="G636" s="121">
        <v>0</v>
      </c>
      <c r="H636" s="121">
        <v>0</v>
      </c>
      <c r="I636" s="121">
        <v>0</v>
      </c>
      <c r="J636" s="121">
        <v>0</v>
      </c>
      <c r="K636" s="121">
        <v>0</v>
      </c>
      <c r="L636" s="121">
        <v>0</v>
      </c>
      <c r="M636" s="121">
        <v>0</v>
      </c>
      <c r="N636" s="121">
        <v>0</v>
      </c>
      <c r="P636" s="99"/>
    </row>
    <row r="637" spans="1:16" x14ac:dyDescent="0.2">
      <c r="A637" s="122" t="s">
        <v>2977</v>
      </c>
      <c r="B637" s="121">
        <v>0</v>
      </c>
      <c r="C637" s="121">
        <v>0</v>
      </c>
      <c r="D637" s="121">
        <v>0</v>
      </c>
      <c r="E637" s="121">
        <v>0</v>
      </c>
      <c r="F637" s="121">
        <v>0</v>
      </c>
      <c r="G637" s="121">
        <v>0</v>
      </c>
      <c r="H637" s="121">
        <v>0</v>
      </c>
      <c r="I637" s="121">
        <v>0</v>
      </c>
      <c r="J637" s="121">
        <v>0</v>
      </c>
      <c r="K637" s="121">
        <v>0</v>
      </c>
      <c r="L637" s="121">
        <v>0</v>
      </c>
      <c r="M637" s="121">
        <v>0</v>
      </c>
      <c r="N637" s="121">
        <v>0</v>
      </c>
      <c r="P637" s="99"/>
    </row>
    <row r="638" spans="1:16" x14ac:dyDescent="0.2">
      <c r="A638" s="122" t="s">
        <v>2978</v>
      </c>
      <c r="B638" s="121">
        <v>0</v>
      </c>
      <c r="C638" s="121">
        <v>0</v>
      </c>
      <c r="D638" s="121">
        <v>0</v>
      </c>
      <c r="E638" s="121">
        <v>0</v>
      </c>
      <c r="F638" s="121">
        <v>0</v>
      </c>
      <c r="G638" s="121">
        <v>0</v>
      </c>
      <c r="H638" s="121">
        <v>0</v>
      </c>
      <c r="I638" s="121">
        <v>0</v>
      </c>
      <c r="J638" s="121">
        <v>0</v>
      </c>
      <c r="K638" s="121">
        <v>0</v>
      </c>
      <c r="L638" s="121">
        <v>0</v>
      </c>
      <c r="M638" s="121">
        <v>0</v>
      </c>
      <c r="N638" s="121">
        <v>0</v>
      </c>
      <c r="P638" s="99"/>
    </row>
    <row r="639" spans="1:16" x14ac:dyDescent="0.2">
      <c r="A639" s="122" t="s">
        <v>2979</v>
      </c>
      <c r="B639" s="121">
        <v>-419213.02</v>
      </c>
      <c r="C639" s="121">
        <v>-419213.02</v>
      </c>
      <c r="D639" s="121">
        <v>-419213.02</v>
      </c>
      <c r="E639" s="121">
        <v>-419213.02</v>
      </c>
      <c r="F639" s="121">
        <v>-419213.02</v>
      </c>
      <c r="G639" s="121">
        <v>-419213.02</v>
      </c>
      <c r="H639" s="121">
        <v>-419213.02</v>
      </c>
      <c r="I639" s="121">
        <v>-419213.02</v>
      </c>
      <c r="J639" s="121">
        <v>-419213.02</v>
      </c>
      <c r="K639" s="121">
        <v>-419213.02</v>
      </c>
      <c r="L639" s="121">
        <v>-419213.02</v>
      </c>
      <c r="M639" s="121">
        <v>-419213.02</v>
      </c>
      <c r="N639" s="121">
        <v>-419213.02</v>
      </c>
      <c r="P639" s="99"/>
    </row>
    <row r="640" spans="1:16" x14ac:dyDescent="0.2">
      <c r="A640" s="122" t="s">
        <v>2980</v>
      </c>
      <c r="B640" s="121">
        <v>-326031.84000000003</v>
      </c>
      <c r="C640" s="121">
        <v>-326031.84000000003</v>
      </c>
      <c r="D640" s="121">
        <v>-326031.84000000003</v>
      </c>
      <c r="E640" s="121">
        <v>-326031.84000000003</v>
      </c>
      <c r="F640" s="121">
        <v>-326031.84000000003</v>
      </c>
      <c r="G640" s="121">
        <v>-326031.84000000003</v>
      </c>
      <c r="H640" s="121">
        <v>-326031.84000000003</v>
      </c>
      <c r="I640" s="121">
        <v>-326031.84000000003</v>
      </c>
      <c r="J640" s="121">
        <v>-326031.84000000003</v>
      </c>
      <c r="K640" s="121">
        <v>-326031.84000000003</v>
      </c>
      <c r="L640" s="121">
        <v>-326031.84000000003</v>
      </c>
      <c r="M640" s="121">
        <v>-326031.84000000003</v>
      </c>
      <c r="N640" s="121">
        <v>-326031.84000000003</v>
      </c>
      <c r="P640" s="99"/>
    </row>
    <row r="641" spans="1:16" x14ac:dyDescent="0.2">
      <c r="A641" s="123" t="s">
        <v>2981</v>
      </c>
      <c r="B641" s="124">
        <v>-1766035360.75</v>
      </c>
      <c r="C641" s="124">
        <v>-1766035360.75</v>
      </c>
      <c r="D641" s="124">
        <v>-1766035360.75</v>
      </c>
      <c r="E641" s="124">
        <v>-1766035360.75</v>
      </c>
      <c r="F641" s="124">
        <v>-1766035360.75</v>
      </c>
      <c r="G641" s="124">
        <v>-1766035360.75</v>
      </c>
      <c r="H641" s="124">
        <v>-1766035360.75</v>
      </c>
      <c r="I641" s="124">
        <v>-1766035360.75</v>
      </c>
      <c r="J641" s="124">
        <v>-1766035360.75</v>
      </c>
      <c r="K641" s="124">
        <v>-1766035360.75</v>
      </c>
      <c r="L641" s="124">
        <v>-1766035360.75</v>
      </c>
      <c r="M641" s="124">
        <v>-1766035360.75</v>
      </c>
      <c r="N641" s="124">
        <v>-1766035360.75</v>
      </c>
      <c r="O641" s="98">
        <f t="shared" ref="O641" si="56">AVERAGE(B641:N641)</f>
        <v>-1766035360.75</v>
      </c>
      <c r="P641" s="99" t="str">
        <f>MID($A641,10,3)</f>
        <v>211</v>
      </c>
    </row>
    <row r="642" spans="1:16" x14ac:dyDescent="0.2">
      <c r="A642" s="122" t="s">
        <v>2982</v>
      </c>
      <c r="P642" s="99"/>
    </row>
    <row r="643" spans="1:16" x14ac:dyDescent="0.2">
      <c r="A643" s="123" t="s">
        <v>2983</v>
      </c>
      <c r="B643" s="121">
        <v>0</v>
      </c>
      <c r="C643" s="121">
        <v>0</v>
      </c>
      <c r="D643" s="121">
        <v>0</v>
      </c>
      <c r="E643" s="121">
        <v>0</v>
      </c>
      <c r="F643" s="121">
        <v>0</v>
      </c>
      <c r="G643" s="121">
        <v>-186790</v>
      </c>
      <c r="H643" s="121">
        <v>-186790</v>
      </c>
      <c r="I643" s="121">
        <v>-186790</v>
      </c>
      <c r="J643" s="121">
        <v>-186790</v>
      </c>
      <c r="K643" s="121">
        <v>-186790</v>
      </c>
      <c r="L643" s="121">
        <v>-186790</v>
      </c>
      <c r="M643" s="121">
        <v>-186790</v>
      </c>
      <c r="N643" s="121">
        <v>-186790</v>
      </c>
      <c r="P643" s="99"/>
    </row>
    <row r="644" spans="1:16" x14ac:dyDescent="0.2">
      <c r="A644" s="123" t="s">
        <v>2984</v>
      </c>
      <c r="B644" s="121">
        <v>0</v>
      </c>
      <c r="C644" s="121">
        <v>0</v>
      </c>
      <c r="D644" s="121">
        <v>0</v>
      </c>
      <c r="E644" s="121">
        <v>0</v>
      </c>
      <c r="F644" s="121">
        <v>0</v>
      </c>
      <c r="G644" s="121">
        <v>0</v>
      </c>
      <c r="H644" s="121">
        <v>0</v>
      </c>
      <c r="I644" s="121">
        <v>0</v>
      </c>
      <c r="J644" s="121">
        <v>0</v>
      </c>
      <c r="K644" s="121">
        <v>0</v>
      </c>
      <c r="L644" s="121">
        <v>0</v>
      </c>
      <c r="M644" s="121">
        <v>0</v>
      </c>
      <c r="N644" s="121">
        <v>0</v>
      </c>
      <c r="P644" s="99"/>
    </row>
    <row r="645" spans="1:16" x14ac:dyDescent="0.2">
      <c r="A645" s="123" t="s">
        <v>2985</v>
      </c>
      <c r="B645" s="121">
        <v>0</v>
      </c>
      <c r="C645" s="121">
        <v>0</v>
      </c>
      <c r="D645" s="121">
        <v>0</v>
      </c>
      <c r="E645" s="121">
        <v>0</v>
      </c>
      <c r="F645" s="121">
        <v>0</v>
      </c>
      <c r="G645" s="121">
        <v>0</v>
      </c>
      <c r="H645" s="121">
        <v>0</v>
      </c>
      <c r="I645" s="121">
        <v>0</v>
      </c>
      <c r="J645" s="121">
        <v>0</v>
      </c>
      <c r="K645" s="121">
        <v>0</v>
      </c>
      <c r="L645" s="121">
        <v>0</v>
      </c>
      <c r="M645" s="121">
        <v>0</v>
      </c>
      <c r="N645" s="121">
        <v>0</v>
      </c>
      <c r="O645" s="97">
        <f t="shared" ref="O645" si="57">AVERAGE(B645:N645)</f>
        <v>0</v>
      </c>
      <c r="P645" s="99"/>
    </row>
    <row r="646" spans="1:16" x14ac:dyDescent="0.2">
      <c r="A646" s="120" t="s">
        <v>2986</v>
      </c>
      <c r="P646" s="99"/>
    </row>
    <row r="647" spans="1:16" x14ac:dyDescent="0.2">
      <c r="A647" s="122" t="s">
        <v>2987</v>
      </c>
      <c r="B647" s="121">
        <v>-5017733460.3399897</v>
      </c>
      <c r="C647" s="121">
        <v>-5065644469.7200003</v>
      </c>
      <c r="D647" s="121">
        <v>-5088968252.8500004</v>
      </c>
      <c r="E647" s="121">
        <v>-5142388319.4799995</v>
      </c>
      <c r="F647" s="121">
        <v>-5193738353.3699999</v>
      </c>
      <c r="G647" s="121">
        <v>-5283371104.3800001</v>
      </c>
      <c r="H647" s="121">
        <v>-5355398149.1700001</v>
      </c>
      <c r="I647" s="121">
        <v>-5458460910.7399998</v>
      </c>
      <c r="J647" s="121">
        <v>-5562247262.8799896</v>
      </c>
      <c r="K647" s="121">
        <v>-5639411563.9499903</v>
      </c>
      <c r="L647" s="121">
        <v>-5715579539.9099998</v>
      </c>
      <c r="M647" s="121">
        <v>-5752239689.6199903</v>
      </c>
      <c r="N647" s="121">
        <v>-5788570114.8099899</v>
      </c>
      <c r="P647" s="99"/>
    </row>
    <row r="648" spans="1:16" x14ac:dyDescent="0.2">
      <c r="A648" s="122" t="s">
        <v>2988</v>
      </c>
      <c r="B648" s="121">
        <v>0</v>
      </c>
      <c r="C648" s="121">
        <v>0</v>
      </c>
      <c r="D648" s="121">
        <v>0</v>
      </c>
      <c r="E648" s="121">
        <v>-186790</v>
      </c>
      <c r="F648" s="121">
        <v>-186790</v>
      </c>
      <c r="G648" s="121">
        <v>0</v>
      </c>
      <c r="H648" s="121">
        <v>0</v>
      </c>
      <c r="I648" s="121">
        <v>0</v>
      </c>
      <c r="J648" s="121">
        <v>0</v>
      </c>
      <c r="K648" s="121">
        <v>0</v>
      </c>
      <c r="L648" s="121">
        <v>0</v>
      </c>
      <c r="M648" s="121">
        <v>0</v>
      </c>
      <c r="N648" s="121">
        <v>0</v>
      </c>
      <c r="P648" s="99"/>
    </row>
    <row r="649" spans="1:16" x14ac:dyDescent="0.2">
      <c r="A649" s="122" t="s">
        <v>2989</v>
      </c>
      <c r="B649" s="121">
        <v>0</v>
      </c>
      <c r="C649" s="121">
        <v>736991</v>
      </c>
      <c r="D649" s="121">
        <v>736991</v>
      </c>
      <c r="E649" s="121">
        <v>736991</v>
      </c>
      <c r="F649" s="121">
        <v>736991</v>
      </c>
      <c r="G649" s="121">
        <v>736991</v>
      </c>
      <c r="H649" s="121">
        <v>736991</v>
      </c>
      <c r="I649" s="121">
        <v>736991</v>
      </c>
      <c r="J649" s="121">
        <v>736991</v>
      </c>
      <c r="K649" s="121">
        <v>736991</v>
      </c>
      <c r="L649" s="121">
        <v>736991</v>
      </c>
      <c r="M649" s="121">
        <v>736991</v>
      </c>
      <c r="N649" s="121">
        <v>736991</v>
      </c>
      <c r="P649" s="99"/>
    </row>
    <row r="650" spans="1:16" x14ac:dyDescent="0.2">
      <c r="A650" s="122" t="s">
        <v>2990</v>
      </c>
      <c r="B650" s="121">
        <v>6471448.0900011202</v>
      </c>
      <c r="C650" s="121">
        <v>6471447.55000073</v>
      </c>
      <c r="D650" s="121">
        <v>6471447.55000073</v>
      </c>
      <c r="E650" s="121">
        <v>-537713.89999880898</v>
      </c>
      <c r="F650" s="121">
        <v>-537713.89999880898</v>
      </c>
      <c r="G650" s="121">
        <v>-537713.89999880898</v>
      </c>
      <c r="H650" s="121">
        <v>-537713.89999880898</v>
      </c>
      <c r="I650" s="121">
        <v>-537713.89999880898</v>
      </c>
      <c r="J650" s="121">
        <v>-537713.89999880898</v>
      </c>
      <c r="K650" s="121">
        <v>-537713.89999880898</v>
      </c>
      <c r="L650" s="121">
        <v>-537713.89999880898</v>
      </c>
      <c r="M650" s="121">
        <v>-537713.89999880898</v>
      </c>
      <c r="N650" s="121">
        <v>-537713.89999880898</v>
      </c>
      <c r="P650" s="99"/>
    </row>
    <row r="651" spans="1:16" x14ac:dyDescent="0.2">
      <c r="A651" s="122" t="s">
        <v>2991</v>
      </c>
      <c r="B651" s="121">
        <v>139199107.18000001</v>
      </c>
      <c r="C651" s="121">
        <v>190254081.84</v>
      </c>
      <c r="D651" s="121">
        <v>277798199.51999998</v>
      </c>
      <c r="E651" s="121">
        <v>172010701.86000001</v>
      </c>
      <c r="F651" s="121">
        <v>196066629.97999999</v>
      </c>
      <c r="G651" s="121">
        <v>216743763.11000001</v>
      </c>
      <c r="H651" s="121">
        <v>215613425.75</v>
      </c>
      <c r="I651" s="121">
        <v>199844427.05000001</v>
      </c>
      <c r="J651" s="121">
        <v>155821504.56</v>
      </c>
      <c r="K651" s="121">
        <v>226938597.38</v>
      </c>
      <c r="L651" s="121">
        <v>214696617.19</v>
      </c>
      <c r="M651" s="121">
        <v>119563001.23999999</v>
      </c>
      <c r="N651" s="121">
        <v>233483750.65000001</v>
      </c>
      <c r="P651" s="99"/>
    </row>
    <row r="652" spans="1:16" x14ac:dyDescent="0.2">
      <c r="A652" s="122" t="s">
        <v>2992</v>
      </c>
      <c r="B652" s="121">
        <v>-139199107.17999899</v>
      </c>
      <c r="C652" s="121">
        <v>-190254081.84</v>
      </c>
      <c r="D652" s="121">
        <v>-277798199.51999903</v>
      </c>
      <c r="E652" s="121">
        <v>-172010701.86000001</v>
      </c>
      <c r="F652" s="121">
        <v>-196066629.980001</v>
      </c>
      <c r="G652" s="121">
        <v>-216743763.10999799</v>
      </c>
      <c r="H652" s="121">
        <v>-215613425.75</v>
      </c>
      <c r="I652" s="121">
        <v>-199844427.050001</v>
      </c>
      <c r="J652" s="121">
        <v>-155821504.56000301</v>
      </c>
      <c r="K652" s="121">
        <v>-226938597.37999901</v>
      </c>
      <c r="L652" s="121">
        <v>-214696617.19000199</v>
      </c>
      <c r="M652" s="121">
        <v>-119563001.239998</v>
      </c>
      <c r="N652" s="121">
        <v>-233483750.64999601</v>
      </c>
      <c r="P652" s="99"/>
    </row>
    <row r="653" spans="1:16" x14ac:dyDescent="0.2">
      <c r="A653" s="123" t="s">
        <v>2993</v>
      </c>
      <c r="B653" s="124">
        <v>-5011262012.2499905</v>
      </c>
      <c r="C653" s="124">
        <v>-5058436031.1699896</v>
      </c>
      <c r="D653" s="124">
        <v>-5081759814.3000002</v>
      </c>
      <c r="E653" s="124">
        <v>-5142375832.3799896</v>
      </c>
      <c r="F653" s="124">
        <v>-5193725866.2700005</v>
      </c>
      <c r="G653" s="124">
        <f>SUM(G643:G652)</f>
        <v>-5283358617.2799969</v>
      </c>
      <c r="H653" s="124">
        <f t="shared" ref="H653:M653" si="58">SUM(H643:H652)</f>
        <v>-5355385662.0699987</v>
      </c>
      <c r="I653" s="124">
        <f t="shared" si="58"/>
        <v>-5458448423.6399994</v>
      </c>
      <c r="J653" s="124">
        <f t="shared" si="58"/>
        <v>-5562234775.7799911</v>
      </c>
      <c r="K653" s="124">
        <f t="shared" si="58"/>
        <v>-5639399076.849988</v>
      </c>
      <c r="L653" s="124">
        <f t="shared" si="58"/>
        <v>-5715567052.8100014</v>
      </c>
      <c r="M653" s="124">
        <f t="shared" si="58"/>
        <v>-5752227202.5199871</v>
      </c>
      <c r="N653" s="124">
        <f>SUM(N643:N652)</f>
        <v>-5788557627.7099848</v>
      </c>
      <c r="O653" s="98">
        <f>AVERAGE(B653:N653)</f>
        <v>-5387902922.6946096</v>
      </c>
      <c r="P653" s="99" t="str">
        <f>MID($A653,10,3)</f>
        <v>216</v>
      </c>
    </row>
    <row r="654" spans="1:16" x14ac:dyDescent="0.2">
      <c r="A654" s="122" t="s">
        <v>2994</v>
      </c>
      <c r="P654" s="99"/>
    </row>
    <row r="655" spans="1:16" x14ac:dyDescent="0.2">
      <c r="A655" s="120" t="s">
        <v>2995</v>
      </c>
      <c r="P655" s="99"/>
    </row>
    <row r="656" spans="1:16" x14ac:dyDescent="0.2">
      <c r="A656" s="122" t="s">
        <v>2996</v>
      </c>
      <c r="B656" s="121">
        <v>0</v>
      </c>
      <c r="C656" s="121">
        <v>0</v>
      </c>
      <c r="D656" s="121">
        <v>0</v>
      </c>
      <c r="E656" s="121">
        <v>0</v>
      </c>
      <c r="F656" s="121">
        <v>0</v>
      </c>
      <c r="G656" s="121">
        <v>0</v>
      </c>
      <c r="H656" s="121">
        <v>0</v>
      </c>
      <c r="I656" s="121">
        <v>0</v>
      </c>
      <c r="J656" s="121">
        <v>0</v>
      </c>
      <c r="K656" s="121">
        <v>0</v>
      </c>
      <c r="L656" s="121">
        <v>0</v>
      </c>
      <c r="M656" s="121">
        <v>0</v>
      </c>
      <c r="N656" s="121">
        <v>0</v>
      </c>
      <c r="P656" s="99"/>
    </row>
    <row r="657" spans="1:16" x14ac:dyDescent="0.2">
      <c r="A657" s="122" t="s">
        <v>2997</v>
      </c>
      <c r="B657" s="121">
        <v>0</v>
      </c>
      <c r="C657" s="121">
        <v>0</v>
      </c>
      <c r="D657" s="121">
        <v>0</v>
      </c>
      <c r="E657" s="121">
        <v>0</v>
      </c>
      <c r="F657" s="121">
        <v>0</v>
      </c>
      <c r="G657" s="121">
        <v>0</v>
      </c>
      <c r="H657" s="121">
        <v>0</v>
      </c>
      <c r="I657" s="121">
        <v>0</v>
      </c>
      <c r="J657" s="121">
        <v>0</v>
      </c>
      <c r="K657" s="121">
        <v>0</v>
      </c>
      <c r="L657" s="121">
        <v>0</v>
      </c>
      <c r="M657" s="121">
        <v>0</v>
      </c>
      <c r="N657" s="121">
        <v>0</v>
      </c>
      <c r="O657" s="97">
        <f t="shared" ref="O657" si="59">AVERAGE(B657:N657)</f>
        <v>0</v>
      </c>
      <c r="P657" s="99"/>
    </row>
    <row r="658" spans="1:16" x14ac:dyDescent="0.2">
      <c r="A658" s="122" t="s">
        <v>2998</v>
      </c>
      <c r="B658" s="121">
        <v>0</v>
      </c>
      <c r="C658" s="121">
        <v>0</v>
      </c>
      <c r="D658" s="121">
        <v>0</v>
      </c>
      <c r="E658" s="121">
        <v>0</v>
      </c>
      <c r="F658" s="121">
        <v>0</v>
      </c>
      <c r="G658" s="121">
        <v>0</v>
      </c>
      <c r="H658" s="121">
        <v>0</v>
      </c>
      <c r="I658" s="121">
        <v>0</v>
      </c>
      <c r="J658" s="121">
        <v>0</v>
      </c>
      <c r="K658" s="121">
        <v>0</v>
      </c>
      <c r="L658" s="121">
        <v>0</v>
      </c>
      <c r="M658" s="121">
        <v>0</v>
      </c>
      <c r="N658" s="121">
        <v>0</v>
      </c>
      <c r="P658" s="99"/>
    </row>
    <row r="659" spans="1:16" x14ac:dyDescent="0.2">
      <c r="A659" s="122" t="s">
        <v>2999</v>
      </c>
      <c r="B659" s="121">
        <v>0</v>
      </c>
      <c r="C659" s="121">
        <v>0</v>
      </c>
      <c r="D659" s="121">
        <v>0</v>
      </c>
      <c r="E659" s="121">
        <v>0</v>
      </c>
      <c r="F659" s="121">
        <v>0</v>
      </c>
      <c r="G659" s="121">
        <v>0</v>
      </c>
      <c r="H659" s="121">
        <v>0</v>
      </c>
      <c r="I659" s="121">
        <v>0</v>
      </c>
      <c r="J659" s="121">
        <v>0</v>
      </c>
      <c r="K659" s="121">
        <v>0</v>
      </c>
      <c r="L659" s="121">
        <v>0</v>
      </c>
      <c r="M659" s="121">
        <v>0</v>
      </c>
      <c r="N659" s="121">
        <v>0</v>
      </c>
      <c r="P659" s="99"/>
    </row>
    <row r="660" spans="1:16" x14ac:dyDescent="0.2">
      <c r="A660" s="122" t="s">
        <v>3000</v>
      </c>
      <c r="B660" s="121">
        <v>0</v>
      </c>
      <c r="C660" s="121">
        <v>0</v>
      </c>
      <c r="D660" s="121">
        <v>0</v>
      </c>
      <c r="E660" s="121">
        <v>0</v>
      </c>
      <c r="F660" s="121">
        <v>0</v>
      </c>
      <c r="G660" s="121">
        <v>0</v>
      </c>
      <c r="H660" s="121">
        <v>0</v>
      </c>
      <c r="I660" s="121">
        <v>0</v>
      </c>
      <c r="J660" s="121">
        <v>0</v>
      </c>
      <c r="K660" s="121">
        <v>0</v>
      </c>
      <c r="L660" s="121">
        <v>0</v>
      </c>
      <c r="M660" s="121">
        <v>0</v>
      </c>
      <c r="N660" s="121">
        <v>0</v>
      </c>
      <c r="P660" s="99"/>
    </row>
    <row r="661" spans="1:16" x14ac:dyDescent="0.2">
      <c r="A661" s="122" t="s">
        <v>3001</v>
      </c>
      <c r="B661" s="121">
        <v>0</v>
      </c>
      <c r="C661" s="121">
        <v>0</v>
      </c>
      <c r="D661" s="121">
        <v>0</v>
      </c>
      <c r="E661" s="121">
        <v>0</v>
      </c>
      <c r="F661" s="121">
        <v>0</v>
      </c>
      <c r="G661" s="121">
        <v>0</v>
      </c>
      <c r="H661" s="121">
        <v>0</v>
      </c>
      <c r="I661" s="121">
        <v>0</v>
      </c>
      <c r="J661" s="121">
        <v>0</v>
      </c>
      <c r="K661" s="121">
        <v>0</v>
      </c>
      <c r="L661" s="121">
        <v>0</v>
      </c>
      <c r="M661" s="121">
        <v>0</v>
      </c>
      <c r="N661" s="121">
        <v>0</v>
      </c>
      <c r="P661" s="99"/>
    </row>
    <row r="662" spans="1:16" x14ac:dyDescent="0.2">
      <c r="A662" s="122" t="s">
        <v>3002</v>
      </c>
      <c r="B662" s="121">
        <v>0</v>
      </c>
      <c r="C662" s="121">
        <v>0</v>
      </c>
      <c r="D662" s="121">
        <v>0</v>
      </c>
      <c r="E662" s="121">
        <v>0</v>
      </c>
      <c r="F662" s="121">
        <v>0</v>
      </c>
      <c r="G662" s="121">
        <v>0</v>
      </c>
      <c r="H662" s="121">
        <v>0</v>
      </c>
      <c r="I662" s="121">
        <v>0</v>
      </c>
      <c r="J662" s="121">
        <v>0</v>
      </c>
      <c r="K662" s="121">
        <v>0</v>
      </c>
      <c r="L662" s="121">
        <v>0</v>
      </c>
      <c r="M662" s="121">
        <v>0</v>
      </c>
      <c r="N662" s="121">
        <v>0</v>
      </c>
      <c r="P662" s="99"/>
    </row>
    <row r="663" spans="1:16" x14ac:dyDescent="0.2">
      <c r="A663" s="122" t="s">
        <v>3003</v>
      </c>
      <c r="B663" s="121">
        <v>-641602</v>
      </c>
      <c r="C663" s="121">
        <v>-641602</v>
      </c>
      <c r="D663" s="121">
        <v>-641602</v>
      </c>
      <c r="E663" s="121">
        <v>-641602</v>
      </c>
      <c r="F663" s="121">
        <v>-641602</v>
      </c>
      <c r="G663" s="121">
        <v>-641602</v>
      </c>
      <c r="H663" s="121">
        <v>-641602</v>
      </c>
      <c r="I663" s="121">
        <v>-641602</v>
      </c>
      <c r="J663" s="121">
        <v>-641602</v>
      </c>
      <c r="K663" s="121">
        <v>-641602</v>
      </c>
      <c r="L663" s="121">
        <v>-641602</v>
      </c>
      <c r="M663" s="121">
        <v>-641602</v>
      </c>
      <c r="N663" s="121">
        <v>-641602</v>
      </c>
      <c r="P663" s="99"/>
    </row>
    <row r="664" spans="1:16" x14ac:dyDescent="0.2">
      <c r="A664" s="122" t="s">
        <v>3004</v>
      </c>
      <c r="B664" s="121">
        <v>0</v>
      </c>
      <c r="C664" s="121">
        <v>0</v>
      </c>
      <c r="D664" s="121">
        <v>0</v>
      </c>
      <c r="E664" s="121">
        <v>0</v>
      </c>
      <c r="F664" s="121">
        <v>0</v>
      </c>
      <c r="G664" s="121">
        <v>0</v>
      </c>
      <c r="H664" s="121">
        <v>0</v>
      </c>
      <c r="I664" s="121">
        <v>0</v>
      </c>
      <c r="J664" s="121">
        <v>0</v>
      </c>
      <c r="K664" s="121">
        <v>0</v>
      </c>
      <c r="L664" s="121">
        <v>0</v>
      </c>
      <c r="M664" s="121">
        <v>0</v>
      </c>
      <c r="N664" s="121">
        <v>0</v>
      </c>
      <c r="P664" s="99"/>
    </row>
    <row r="665" spans="1:16" x14ac:dyDescent="0.2">
      <c r="A665" s="122" t="s">
        <v>3005</v>
      </c>
      <c r="B665" s="121">
        <v>0</v>
      </c>
      <c r="C665" s="121">
        <v>0</v>
      </c>
      <c r="D665" s="121">
        <v>0</v>
      </c>
      <c r="E665" s="121">
        <v>0</v>
      </c>
      <c r="F665" s="121">
        <v>0</v>
      </c>
      <c r="G665" s="121">
        <v>0</v>
      </c>
      <c r="H665" s="121">
        <v>0</v>
      </c>
      <c r="I665" s="121">
        <v>0</v>
      </c>
      <c r="J665" s="121">
        <v>0</v>
      </c>
      <c r="K665" s="121">
        <v>0</v>
      </c>
      <c r="L665" s="121">
        <v>0</v>
      </c>
      <c r="M665" s="121">
        <v>0</v>
      </c>
      <c r="N665" s="121">
        <v>0</v>
      </c>
      <c r="P665" s="99"/>
    </row>
    <row r="666" spans="1:16" x14ac:dyDescent="0.2">
      <c r="A666" s="122" t="s">
        <v>3006</v>
      </c>
      <c r="B666" s="121">
        <v>-4739272.3600000003</v>
      </c>
      <c r="C666" s="121">
        <v>-4739272.3600000003</v>
      </c>
      <c r="D666" s="121">
        <v>-4728343.4400000004</v>
      </c>
      <c r="E666" s="121">
        <v>-5715685.7699999996</v>
      </c>
      <c r="F666" s="121">
        <v>-5715685.7699999996</v>
      </c>
      <c r="G666" s="121">
        <v>-5679426.3899999997</v>
      </c>
      <c r="H666" s="121">
        <v>-4937198.07</v>
      </c>
      <c r="I666" s="121">
        <v>-4937198.07</v>
      </c>
      <c r="J666" s="121">
        <v>-4937198.07</v>
      </c>
      <c r="K666" s="121">
        <v>-5120718.72</v>
      </c>
      <c r="L666" s="121">
        <v>-5120718.72</v>
      </c>
      <c r="M666" s="121">
        <v>-5059637.3</v>
      </c>
      <c r="N666" s="121">
        <v>-3686862.02</v>
      </c>
      <c r="P666" s="99"/>
    </row>
    <row r="667" spans="1:16" x14ac:dyDescent="0.2">
      <c r="A667" s="123" t="s">
        <v>3007</v>
      </c>
      <c r="B667" s="124">
        <v>-5380874.3599999901</v>
      </c>
      <c r="C667" s="124">
        <v>-5380874.3599999901</v>
      </c>
      <c r="D667" s="124">
        <v>-5369945.4400000004</v>
      </c>
      <c r="E667" s="124">
        <v>-6357287.7699999902</v>
      </c>
      <c r="F667" s="124">
        <v>-6357287.7699999902</v>
      </c>
      <c r="G667" s="124">
        <v>-6321028.3899999997</v>
      </c>
      <c r="H667" s="124">
        <v>-5578800.0700000003</v>
      </c>
      <c r="I667" s="124">
        <v>-5578800.0700000003</v>
      </c>
      <c r="J667" s="124">
        <v>-5578800.0700000003</v>
      </c>
      <c r="K667" s="124">
        <v>-5762320.7199999997</v>
      </c>
      <c r="L667" s="124">
        <v>-5762320.7199999997</v>
      </c>
      <c r="M667" s="124">
        <v>-5701239.2999999896</v>
      </c>
      <c r="N667" s="124">
        <v>-4328464.0199999996</v>
      </c>
      <c r="O667" s="98">
        <f t="shared" ref="O667" si="60">AVERAGE(B667:N667)</f>
        <v>-5650618.6969230724</v>
      </c>
      <c r="P667" s="99" t="str">
        <f>MID($A667,10,3)</f>
        <v>219</v>
      </c>
    </row>
    <row r="668" spans="1:16" x14ac:dyDescent="0.2">
      <c r="A668" s="122" t="s">
        <v>3008</v>
      </c>
      <c r="P668" s="99"/>
    </row>
    <row r="669" spans="1:16" x14ac:dyDescent="0.2">
      <c r="A669" s="120" t="s">
        <v>3009</v>
      </c>
      <c r="P669" s="99"/>
    </row>
    <row r="670" spans="1:16" x14ac:dyDescent="0.2">
      <c r="A670" s="122" t="s">
        <v>3010</v>
      </c>
      <c r="B670" s="121">
        <v>0</v>
      </c>
      <c r="C670" s="121">
        <v>0</v>
      </c>
      <c r="D670" s="121">
        <v>0</v>
      </c>
      <c r="E670" s="121">
        <v>0</v>
      </c>
      <c r="F670" s="121">
        <v>0</v>
      </c>
      <c r="G670" s="121">
        <v>0</v>
      </c>
      <c r="H670" s="121">
        <v>0</v>
      </c>
      <c r="I670" s="121">
        <v>0</v>
      </c>
      <c r="J670" s="121">
        <v>0</v>
      </c>
      <c r="K670" s="121">
        <v>0</v>
      </c>
      <c r="L670" s="121">
        <v>0</v>
      </c>
      <c r="M670" s="121">
        <v>0</v>
      </c>
      <c r="N670" s="121">
        <v>0</v>
      </c>
      <c r="P670" s="99"/>
    </row>
    <row r="671" spans="1:16" x14ac:dyDescent="0.2">
      <c r="A671" s="122" t="s">
        <v>3011</v>
      </c>
      <c r="B671" s="121">
        <v>-600000000</v>
      </c>
      <c r="C671" s="121">
        <v>-600000000</v>
      </c>
      <c r="D671" s="121">
        <v>-600000000</v>
      </c>
      <c r="E671" s="121">
        <v>-600000000</v>
      </c>
      <c r="F671" s="121">
        <v>-600000000</v>
      </c>
      <c r="G671" s="121">
        <v>-600000000</v>
      </c>
      <c r="H671" s="121">
        <v>-600000000</v>
      </c>
      <c r="I671" s="121">
        <v>-600000000</v>
      </c>
      <c r="J671" s="121">
        <v>-600000000</v>
      </c>
      <c r="K671" s="121">
        <v>-600000000</v>
      </c>
      <c r="L671" s="121">
        <v>-600000000</v>
      </c>
      <c r="M671" s="121">
        <v>-600000000</v>
      </c>
      <c r="N671" s="121">
        <v>-600000000</v>
      </c>
      <c r="P671" s="99"/>
    </row>
    <row r="672" spans="1:16" x14ac:dyDescent="0.2">
      <c r="A672" s="122" t="s">
        <v>3012</v>
      </c>
      <c r="B672" s="121">
        <v>-400000000</v>
      </c>
      <c r="C672" s="121">
        <v>-400000000</v>
      </c>
      <c r="D672" s="121">
        <v>-400000000</v>
      </c>
      <c r="E672" s="121">
        <v>-400000000</v>
      </c>
      <c r="F672" s="121">
        <v>-400000000</v>
      </c>
      <c r="G672" s="121">
        <v>-400000000</v>
      </c>
      <c r="H672" s="121">
        <v>-400000000</v>
      </c>
      <c r="I672" s="121">
        <v>-400000000</v>
      </c>
      <c r="J672" s="121">
        <v>-400000000</v>
      </c>
      <c r="K672" s="121">
        <v>-400000000</v>
      </c>
      <c r="L672" s="121">
        <v>-400000000</v>
      </c>
      <c r="M672" s="121">
        <v>-400000000</v>
      </c>
      <c r="N672" s="121">
        <v>-400000000</v>
      </c>
      <c r="P672" s="99"/>
    </row>
    <row r="673" spans="1:16" x14ac:dyDescent="0.2">
      <c r="A673" s="122" t="s">
        <v>3013</v>
      </c>
      <c r="B673" s="121">
        <v>0</v>
      </c>
      <c r="C673" s="121">
        <v>0</v>
      </c>
      <c r="D673" s="121">
        <v>0</v>
      </c>
      <c r="E673" s="121">
        <v>0</v>
      </c>
      <c r="F673" s="121">
        <v>0</v>
      </c>
      <c r="G673" s="121">
        <v>0</v>
      </c>
      <c r="H673" s="121">
        <v>-500000000</v>
      </c>
      <c r="I673" s="121">
        <v>-500000000</v>
      </c>
      <c r="J673" s="121">
        <v>-500000000</v>
      </c>
      <c r="K673" s="121">
        <v>-500000000</v>
      </c>
      <c r="L673" s="121">
        <v>-500000000</v>
      </c>
      <c r="M673" s="121">
        <v>-500000000</v>
      </c>
      <c r="N673" s="121">
        <v>-500000000</v>
      </c>
      <c r="P673" s="99"/>
    </row>
    <row r="674" spans="1:16" x14ac:dyDescent="0.2">
      <c r="A674" s="122" t="s">
        <v>3014</v>
      </c>
      <c r="B674" s="121">
        <v>-600000000</v>
      </c>
      <c r="C674" s="121">
        <v>-600000000</v>
      </c>
      <c r="D674" s="121">
        <v>-600000000</v>
      </c>
      <c r="E674" s="121">
        <v>-600000000</v>
      </c>
      <c r="F674" s="121">
        <v>-600000000</v>
      </c>
      <c r="G674" s="121">
        <v>-600000000</v>
      </c>
      <c r="H674" s="121">
        <v>-600000000</v>
      </c>
      <c r="I674" s="121">
        <v>-600000000</v>
      </c>
      <c r="J674" s="121">
        <v>-600000000</v>
      </c>
      <c r="K674" s="121">
        <v>-600000000</v>
      </c>
      <c r="L674" s="121">
        <v>-600000000</v>
      </c>
      <c r="M674" s="121">
        <v>-600000000</v>
      </c>
      <c r="N674" s="121">
        <v>-600000000</v>
      </c>
      <c r="P674" s="99"/>
    </row>
    <row r="675" spans="1:16" x14ac:dyDescent="0.2">
      <c r="A675" s="122" t="s">
        <v>3015</v>
      </c>
      <c r="B675" s="121">
        <v>-250000000</v>
      </c>
      <c r="C675" s="121">
        <v>0</v>
      </c>
      <c r="D675" s="121">
        <v>0</v>
      </c>
      <c r="E675" s="121">
        <v>0</v>
      </c>
      <c r="F675" s="121">
        <v>0</v>
      </c>
      <c r="G675" s="121">
        <v>0</v>
      </c>
      <c r="H675" s="121">
        <v>0</v>
      </c>
      <c r="I675" s="121">
        <v>0</v>
      </c>
      <c r="J675" s="121">
        <v>0</v>
      </c>
      <c r="K675" s="121">
        <v>0</v>
      </c>
      <c r="L675" s="121">
        <v>0</v>
      </c>
      <c r="M675" s="121">
        <v>0</v>
      </c>
      <c r="N675" s="121">
        <v>0</v>
      </c>
      <c r="P675" s="99"/>
    </row>
    <row r="676" spans="1:16" x14ac:dyDescent="0.2">
      <c r="A676" s="122" t="s">
        <v>3016</v>
      </c>
      <c r="B676" s="121">
        <v>-650000000</v>
      </c>
      <c r="C676" s="121">
        <v>-650000000</v>
      </c>
      <c r="D676" s="121">
        <v>-650000000</v>
      </c>
      <c r="E676" s="121">
        <v>-650000000</v>
      </c>
      <c r="F676" s="121">
        <v>-650000000</v>
      </c>
      <c r="G676" s="121">
        <v>-650000000</v>
      </c>
      <c r="H676" s="121">
        <v>-650000000</v>
      </c>
      <c r="I676" s="121">
        <v>-650000000</v>
      </c>
      <c r="J676" s="121">
        <v>-650000000</v>
      </c>
      <c r="K676" s="121">
        <v>-650000000</v>
      </c>
      <c r="L676" s="121">
        <v>-650000000</v>
      </c>
      <c r="M676" s="121">
        <v>-650000000</v>
      </c>
      <c r="N676" s="121">
        <v>-650000000</v>
      </c>
      <c r="P676" s="99"/>
    </row>
    <row r="677" spans="1:16" x14ac:dyDescent="0.2">
      <c r="A677" s="122" t="s">
        <v>3017</v>
      </c>
      <c r="B677" s="121">
        <v>-700000000</v>
      </c>
      <c r="C677" s="121">
        <v>-700000000</v>
      </c>
      <c r="D677" s="121">
        <v>-700000000</v>
      </c>
      <c r="E677" s="121">
        <v>-700000000</v>
      </c>
      <c r="F677" s="121">
        <v>-700000000</v>
      </c>
      <c r="G677" s="121">
        <v>-700000000</v>
      </c>
      <c r="H677" s="121">
        <v>-700000000</v>
      </c>
      <c r="I677" s="121">
        <v>-700000000</v>
      </c>
      <c r="J677" s="121">
        <v>-700000000</v>
      </c>
      <c r="K677" s="121">
        <v>-700000000</v>
      </c>
      <c r="L677" s="121">
        <v>-700000000</v>
      </c>
      <c r="M677" s="121">
        <v>-700000000</v>
      </c>
      <c r="N677" s="121">
        <v>-700000000</v>
      </c>
      <c r="P677" s="99"/>
    </row>
    <row r="678" spans="1:16" x14ac:dyDescent="0.2">
      <c r="A678" s="122" t="s">
        <v>3018</v>
      </c>
      <c r="B678" s="121">
        <v>-200000000</v>
      </c>
      <c r="C678" s="121">
        <v>-200000000</v>
      </c>
      <c r="D678" s="121">
        <v>-200000000</v>
      </c>
      <c r="E678" s="121">
        <v>-200000000</v>
      </c>
      <c r="F678" s="121">
        <v>-200000000</v>
      </c>
      <c r="G678" s="121">
        <v>-200000000</v>
      </c>
      <c r="H678" s="121">
        <v>-200000000</v>
      </c>
      <c r="I678" s="121">
        <v>-200000000</v>
      </c>
      <c r="J678" s="121">
        <v>-200000000</v>
      </c>
      <c r="K678" s="121">
        <v>-200000000</v>
      </c>
      <c r="L678" s="121">
        <v>-200000000</v>
      </c>
      <c r="M678" s="121">
        <v>-200000000</v>
      </c>
      <c r="N678" s="121">
        <v>-200000000</v>
      </c>
      <c r="P678" s="99"/>
    </row>
    <row r="679" spans="1:16" x14ac:dyDescent="0.2">
      <c r="A679" s="122" t="s">
        <v>832</v>
      </c>
      <c r="B679" s="121">
        <v>0</v>
      </c>
      <c r="C679" s="121">
        <v>0</v>
      </c>
      <c r="D679" s="121">
        <v>0</v>
      </c>
      <c r="E679" s="121">
        <v>0</v>
      </c>
      <c r="F679" s="121">
        <v>0</v>
      </c>
      <c r="G679" s="121">
        <v>0</v>
      </c>
      <c r="H679" s="121">
        <v>0</v>
      </c>
      <c r="I679" s="121">
        <v>0</v>
      </c>
      <c r="J679" s="121">
        <v>0</v>
      </c>
      <c r="K679" s="121">
        <v>0</v>
      </c>
      <c r="L679" s="121">
        <v>0</v>
      </c>
      <c r="M679" s="121">
        <v>0</v>
      </c>
      <c r="N679" s="121">
        <v>0</v>
      </c>
      <c r="P679" s="99"/>
    </row>
    <row r="680" spans="1:16" x14ac:dyDescent="0.2">
      <c r="A680" s="122" t="s">
        <v>833</v>
      </c>
      <c r="B680" s="121">
        <v>0</v>
      </c>
      <c r="C680" s="121">
        <v>0</v>
      </c>
      <c r="D680" s="121">
        <v>0</v>
      </c>
      <c r="E680" s="121">
        <v>0</v>
      </c>
      <c r="F680" s="121">
        <v>0</v>
      </c>
      <c r="G680" s="121">
        <v>0</v>
      </c>
      <c r="H680" s="121">
        <v>0</v>
      </c>
      <c r="I680" s="121">
        <v>0</v>
      </c>
      <c r="J680" s="121">
        <v>0</v>
      </c>
      <c r="K680" s="121">
        <v>0</v>
      </c>
      <c r="L680" s="121">
        <v>0</v>
      </c>
      <c r="M680" s="121">
        <v>0</v>
      </c>
      <c r="N680" s="121">
        <v>0</v>
      </c>
      <c r="P680" s="99"/>
    </row>
    <row r="681" spans="1:16" x14ac:dyDescent="0.2">
      <c r="A681" s="122" t="s">
        <v>834</v>
      </c>
      <c r="B681" s="121">
        <v>0</v>
      </c>
      <c r="C681" s="121">
        <v>0</v>
      </c>
      <c r="D681" s="121">
        <v>0</v>
      </c>
      <c r="E681" s="121">
        <v>0</v>
      </c>
      <c r="F681" s="121">
        <v>0</v>
      </c>
      <c r="G681" s="121">
        <v>0</v>
      </c>
      <c r="H681" s="121">
        <v>0</v>
      </c>
      <c r="I681" s="121">
        <v>0</v>
      </c>
      <c r="J681" s="121">
        <v>0</v>
      </c>
      <c r="K681" s="121">
        <v>0</v>
      </c>
      <c r="L681" s="121">
        <v>0</v>
      </c>
      <c r="M681" s="121">
        <v>0</v>
      </c>
      <c r="N681" s="121">
        <v>0</v>
      </c>
      <c r="P681" s="99"/>
    </row>
    <row r="682" spans="1:16" x14ac:dyDescent="0.2">
      <c r="A682" s="122" t="s">
        <v>835</v>
      </c>
      <c r="B682" s="121">
        <v>0</v>
      </c>
      <c r="C682" s="121">
        <v>0</v>
      </c>
      <c r="D682" s="121">
        <v>0</v>
      </c>
      <c r="E682" s="121">
        <v>0</v>
      </c>
      <c r="F682" s="121">
        <v>0</v>
      </c>
      <c r="G682" s="121">
        <v>0</v>
      </c>
      <c r="H682" s="121">
        <v>0</v>
      </c>
      <c r="I682" s="121">
        <v>0</v>
      </c>
      <c r="J682" s="121">
        <v>0</v>
      </c>
      <c r="K682" s="121">
        <v>0</v>
      </c>
      <c r="L682" s="121">
        <v>0</v>
      </c>
      <c r="M682" s="121">
        <v>0</v>
      </c>
      <c r="N682" s="121">
        <v>0</v>
      </c>
      <c r="P682" s="99"/>
    </row>
    <row r="683" spans="1:16" x14ac:dyDescent="0.2">
      <c r="A683" s="122" t="s">
        <v>836</v>
      </c>
      <c r="B683" s="121">
        <v>-225000000</v>
      </c>
      <c r="C683" s="121">
        <v>-225000000</v>
      </c>
      <c r="D683" s="121">
        <v>-225000000</v>
      </c>
      <c r="E683" s="121">
        <v>-225000000</v>
      </c>
      <c r="F683" s="121">
        <v>-225000000</v>
      </c>
      <c r="G683" s="121">
        <v>-225000000</v>
      </c>
      <c r="H683" s="121">
        <v>-225000000</v>
      </c>
      <c r="I683" s="121">
        <v>-225000000</v>
      </c>
      <c r="J683" s="121">
        <v>-225000000</v>
      </c>
      <c r="K683" s="121">
        <v>-225000000</v>
      </c>
      <c r="L683" s="121">
        <v>-225000000</v>
      </c>
      <c r="M683" s="121">
        <v>-225000000</v>
      </c>
      <c r="N683" s="121">
        <v>-225000000</v>
      </c>
      <c r="P683" s="99"/>
    </row>
    <row r="684" spans="1:16" x14ac:dyDescent="0.2">
      <c r="A684" s="122" t="s">
        <v>837</v>
      </c>
      <c r="B684" s="121">
        <v>0</v>
      </c>
      <c r="C684" s="121">
        <v>0</v>
      </c>
      <c r="D684" s="121">
        <v>0</v>
      </c>
      <c r="E684" s="121">
        <v>0</v>
      </c>
      <c r="F684" s="121">
        <v>0</v>
      </c>
      <c r="G684" s="121">
        <v>0</v>
      </c>
      <c r="H684" s="121">
        <v>0</v>
      </c>
      <c r="I684" s="121">
        <v>0</v>
      </c>
      <c r="J684" s="121">
        <v>0</v>
      </c>
      <c r="K684" s="121">
        <v>0</v>
      </c>
      <c r="L684" s="121">
        <v>0</v>
      </c>
      <c r="M684" s="121">
        <v>0</v>
      </c>
      <c r="N684" s="121">
        <v>0</v>
      </c>
      <c r="P684" s="99"/>
    </row>
    <row r="685" spans="1:16" x14ac:dyDescent="0.2">
      <c r="A685" s="122" t="s">
        <v>838</v>
      </c>
      <c r="B685" s="121">
        <v>-500000000</v>
      </c>
      <c r="C685" s="121">
        <v>-500000000</v>
      </c>
      <c r="D685" s="121">
        <v>-500000000</v>
      </c>
      <c r="E685" s="121">
        <v>-500000000</v>
      </c>
      <c r="F685" s="121">
        <v>-500000000</v>
      </c>
      <c r="G685" s="121">
        <v>-500000000</v>
      </c>
      <c r="H685" s="121">
        <v>-500000000</v>
      </c>
      <c r="I685" s="121">
        <v>-500000000</v>
      </c>
      <c r="J685" s="121">
        <v>-500000000</v>
      </c>
      <c r="K685" s="121">
        <v>-500000000</v>
      </c>
      <c r="L685" s="121">
        <v>-500000000</v>
      </c>
      <c r="M685" s="121">
        <v>-500000000</v>
      </c>
      <c r="N685" s="121">
        <v>-500000000</v>
      </c>
      <c r="P685" s="99"/>
    </row>
    <row r="686" spans="1:16" x14ac:dyDescent="0.2">
      <c r="A686" s="122" t="s">
        <v>839</v>
      </c>
      <c r="B686" s="121">
        <v>0</v>
      </c>
      <c r="C686" s="121">
        <v>0</v>
      </c>
      <c r="D686" s="121">
        <v>0</v>
      </c>
      <c r="E686" s="121">
        <v>0</v>
      </c>
      <c r="F686" s="121">
        <v>0</v>
      </c>
      <c r="G686" s="121">
        <v>0</v>
      </c>
      <c r="H686" s="121">
        <v>0</v>
      </c>
      <c r="I686" s="121">
        <v>0</v>
      </c>
      <c r="J686" s="121">
        <v>0</v>
      </c>
      <c r="K686" s="121">
        <v>0</v>
      </c>
      <c r="L686" s="121">
        <v>0</v>
      </c>
      <c r="M686" s="121">
        <v>0</v>
      </c>
      <c r="N686" s="121">
        <v>0</v>
      </c>
      <c r="P686" s="99"/>
    </row>
    <row r="687" spans="1:16" x14ac:dyDescent="0.2">
      <c r="A687" s="122" t="s">
        <v>840</v>
      </c>
      <c r="B687" s="121">
        <v>0</v>
      </c>
      <c r="C687" s="121">
        <v>0</v>
      </c>
      <c r="D687" s="121">
        <v>0</v>
      </c>
      <c r="E687" s="121">
        <v>0</v>
      </c>
      <c r="F687" s="121">
        <v>0</v>
      </c>
      <c r="G687" s="121">
        <v>0</v>
      </c>
      <c r="H687" s="121">
        <v>0</v>
      </c>
      <c r="I687" s="121">
        <v>0</v>
      </c>
      <c r="J687" s="121">
        <v>0</v>
      </c>
      <c r="K687" s="121">
        <v>0</v>
      </c>
      <c r="L687" s="121">
        <v>0</v>
      </c>
      <c r="M687" s="121">
        <v>0</v>
      </c>
      <c r="N687" s="121">
        <v>0</v>
      </c>
      <c r="P687" s="99"/>
    </row>
    <row r="688" spans="1:16" x14ac:dyDescent="0.2">
      <c r="A688" s="122" t="s">
        <v>841</v>
      </c>
      <c r="B688" s="121">
        <v>-250000000</v>
      </c>
      <c r="C688" s="121">
        <v>-250000000</v>
      </c>
      <c r="D688" s="121">
        <v>-250000000</v>
      </c>
      <c r="E688" s="121">
        <v>-250000000</v>
      </c>
      <c r="F688" s="121">
        <v>0</v>
      </c>
      <c r="G688" s="121">
        <v>0</v>
      </c>
      <c r="H688" s="121">
        <v>0</v>
      </c>
      <c r="I688" s="121">
        <v>0</v>
      </c>
      <c r="J688" s="121">
        <v>0</v>
      </c>
      <c r="K688" s="121">
        <v>0</v>
      </c>
      <c r="L688" s="121">
        <v>0</v>
      </c>
      <c r="M688" s="121">
        <v>0</v>
      </c>
      <c r="N688" s="121">
        <v>0</v>
      </c>
      <c r="P688" s="99"/>
    </row>
    <row r="689" spans="1:16" x14ac:dyDescent="0.2">
      <c r="A689" s="122" t="s">
        <v>842</v>
      </c>
      <c r="B689" s="121">
        <v>-350000000</v>
      </c>
      <c r="C689" s="121">
        <v>-350000000</v>
      </c>
      <c r="D689" s="121">
        <v>-350000000</v>
      </c>
      <c r="E689" s="121">
        <v>-350000000</v>
      </c>
      <c r="F689" s="121">
        <v>-350000000</v>
      </c>
      <c r="G689" s="121">
        <v>-350000000</v>
      </c>
      <c r="H689" s="121">
        <v>-350000000</v>
      </c>
      <c r="I689" s="121">
        <v>-350000000</v>
      </c>
      <c r="J689" s="121">
        <v>-350000000</v>
      </c>
      <c r="K689" s="121">
        <v>-350000000</v>
      </c>
      <c r="L689" s="121">
        <v>-350000000</v>
      </c>
      <c r="M689" s="121">
        <v>-350000000</v>
      </c>
      <c r="N689" s="121">
        <v>-350000000</v>
      </c>
      <c r="P689" s="99"/>
    </row>
    <row r="690" spans="1:16" x14ac:dyDescent="0.2">
      <c r="A690" s="122" t="s">
        <v>843</v>
      </c>
      <c r="B690" s="121">
        <v>-300000000</v>
      </c>
      <c r="C690" s="121">
        <v>-300000000</v>
      </c>
      <c r="D690" s="121">
        <v>-300000000</v>
      </c>
      <c r="E690" s="121">
        <v>-300000000</v>
      </c>
      <c r="F690" s="121">
        <v>-300000000</v>
      </c>
      <c r="G690" s="121">
        <v>-300000000</v>
      </c>
      <c r="H690" s="121">
        <v>-300000000</v>
      </c>
      <c r="I690" s="121">
        <v>-300000000</v>
      </c>
      <c r="J690" s="121">
        <v>-300000000</v>
      </c>
      <c r="K690" s="121">
        <v>-300000000</v>
      </c>
      <c r="L690" s="121">
        <v>-300000000</v>
      </c>
      <c r="M690" s="121">
        <v>-300000000</v>
      </c>
      <c r="N690" s="121">
        <v>-300000000</v>
      </c>
      <c r="P690" s="99"/>
    </row>
    <row r="691" spans="1:16" x14ac:dyDescent="0.2">
      <c r="A691" s="122" t="s">
        <v>844</v>
      </c>
      <c r="B691" s="121">
        <v>-1000000000</v>
      </c>
      <c r="C691" s="121">
        <v>-1000000000</v>
      </c>
      <c r="D691" s="121">
        <v>-1000000000</v>
      </c>
      <c r="E691" s="121">
        <v>-1000000000</v>
      </c>
      <c r="F691" s="121">
        <v>-1000000000</v>
      </c>
      <c r="G691" s="121">
        <v>-1000000000</v>
      </c>
      <c r="H691" s="121">
        <v>-1000000000</v>
      </c>
      <c r="I691" s="121">
        <v>-1000000000</v>
      </c>
      <c r="J691" s="121">
        <v>-1000000000</v>
      </c>
      <c r="K691" s="121">
        <v>-1000000000</v>
      </c>
      <c r="L691" s="121">
        <v>-1000000000</v>
      </c>
      <c r="M691" s="121">
        <v>-1000000000</v>
      </c>
      <c r="N691" s="121">
        <v>-1000000000</v>
      </c>
      <c r="P691" s="99"/>
    </row>
    <row r="692" spans="1:16" x14ac:dyDescent="0.2">
      <c r="A692" s="122" t="s">
        <v>845</v>
      </c>
      <c r="B692" s="121">
        <v>-400000000</v>
      </c>
      <c r="C692" s="121">
        <v>-400000000</v>
      </c>
      <c r="D692" s="121">
        <v>-400000000</v>
      </c>
      <c r="E692" s="121">
        <v>-400000000</v>
      </c>
      <c r="F692" s="121">
        <v>-400000000</v>
      </c>
      <c r="G692" s="121">
        <v>-400000000</v>
      </c>
      <c r="H692" s="121">
        <v>-400000000</v>
      </c>
      <c r="I692" s="121">
        <v>-400000000</v>
      </c>
      <c r="J692" s="121">
        <v>-400000000</v>
      </c>
      <c r="K692" s="121">
        <v>-400000000</v>
      </c>
      <c r="L692" s="121">
        <v>-400000000</v>
      </c>
      <c r="M692" s="121">
        <v>-400000000</v>
      </c>
      <c r="N692" s="121">
        <v>-400000000</v>
      </c>
      <c r="P692" s="99"/>
    </row>
    <row r="693" spans="1:16" x14ac:dyDescent="0.2">
      <c r="A693" s="122" t="s">
        <v>846</v>
      </c>
      <c r="B693" s="121">
        <v>0</v>
      </c>
      <c r="C693" s="121">
        <v>0</v>
      </c>
      <c r="D693" s="121">
        <v>0</v>
      </c>
      <c r="E693" s="121">
        <v>0</v>
      </c>
      <c r="F693" s="121">
        <v>0</v>
      </c>
      <c r="G693" s="121">
        <v>0</v>
      </c>
      <c r="H693" s="121">
        <v>0</v>
      </c>
      <c r="I693" s="121">
        <v>0</v>
      </c>
      <c r="J693" s="121">
        <v>0</v>
      </c>
      <c r="K693" s="121">
        <v>0</v>
      </c>
      <c r="L693" s="121">
        <v>0</v>
      </c>
      <c r="M693" s="121">
        <v>0</v>
      </c>
      <c r="N693" s="121">
        <v>0</v>
      </c>
      <c r="P693" s="99"/>
    </row>
    <row r="694" spans="1:16" x14ac:dyDescent="0.2">
      <c r="A694" s="123" t="s">
        <v>847</v>
      </c>
      <c r="B694" s="124">
        <v>-6425000000</v>
      </c>
      <c r="C694" s="124">
        <v>-6175000000</v>
      </c>
      <c r="D694" s="124">
        <v>-6175000000</v>
      </c>
      <c r="E694" s="124">
        <v>-6175000000</v>
      </c>
      <c r="F694" s="124">
        <v>-5925000000</v>
      </c>
      <c r="G694" s="124">
        <v>-5925000000</v>
      </c>
      <c r="H694" s="124">
        <v>-6425000000</v>
      </c>
      <c r="I694" s="124">
        <v>-6425000000</v>
      </c>
      <c r="J694" s="124">
        <v>-6425000000</v>
      </c>
      <c r="K694" s="124">
        <v>-6425000000</v>
      </c>
      <c r="L694" s="124">
        <v>-6425000000</v>
      </c>
      <c r="M694" s="124">
        <v>-6425000000</v>
      </c>
      <c r="N694" s="124">
        <v>-6425000000</v>
      </c>
      <c r="O694" s="98">
        <f t="shared" ref="O694" si="61">AVERAGE(B694:N694)</f>
        <v>-6290384615.3846149</v>
      </c>
      <c r="P694" s="99" t="str">
        <f>MID($A694,10,3)</f>
        <v>221</v>
      </c>
    </row>
    <row r="695" spans="1:16" x14ac:dyDescent="0.2">
      <c r="A695" s="122" t="s">
        <v>848</v>
      </c>
      <c r="P695" s="99"/>
    </row>
    <row r="696" spans="1:16" x14ac:dyDescent="0.2">
      <c r="A696" s="120" t="s">
        <v>849</v>
      </c>
      <c r="P696" s="99"/>
    </row>
    <row r="697" spans="1:16" x14ac:dyDescent="0.2">
      <c r="A697" s="122" t="s">
        <v>850</v>
      </c>
      <c r="B697" s="121">
        <v>-250000000</v>
      </c>
      <c r="C697" s="121">
        <v>-250000000</v>
      </c>
      <c r="D697" s="121">
        <v>-250000000</v>
      </c>
      <c r="E697" s="121">
        <v>-250000000</v>
      </c>
      <c r="F697" s="121">
        <v>-250000000</v>
      </c>
      <c r="G697" s="121">
        <v>-250000000</v>
      </c>
      <c r="H697" s="121">
        <v>-250000000</v>
      </c>
      <c r="I697" s="121">
        <v>-250000000</v>
      </c>
      <c r="J697" s="121">
        <v>-250000000</v>
      </c>
      <c r="K697" s="121">
        <v>-250000000</v>
      </c>
      <c r="L697" s="121">
        <v>-250000000</v>
      </c>
      <c r="M697" s="121">
        <v>-250000000</v>
      </c>
      <c r="N697" s="121">
        <v>-250000000</v>
      </c>
      <c r="P697" s="99"/>
    </row>
    <row r="698" spans="1:16" x14ac:dyDescent="0.2">
      <c r="A698" s="122" t="s">
        <v>3019</v>
      </c>
      <c r="B698" s="121">
        <v>-150000000</v>
      </c>
      <c r="C698" s="121">
        <v>-150000000</v>
      </c>
      <c r="D698" s="121">
        <v>-150000000</v>
      </c>
      <c r="E698" s="121">
        <v>-150000000</v>
      </c>
      <c r="F698" s="121">
        <v>-150000000</v>
      </c>
      <c r="G698" s="121">
        <v>-150000000</v>
      </c>
      <c r="H698" s="121">
        <v>-150000000</v>
      </c>
      <c r="I698" s="121">
        <v>-150000000</v>
      </c>
      <c r="J698" s="121">
        <v>-150000000</v>
      </c>
      <c r="K698" s="121">
        <v>-150000000</v>
      </c>
      <c r="L698" s="121">
        <v>-150000000</v>
      </c>
      <c r="M698" s="121">
        <v>-150000000</v>
      </c>
      <c r="N698" s="121">
        <v>-150000000</v>
      </c>
      <c r="P698" s="99"/>
    </row>
    <row r="699" spans="1:16" x14ac:dyDescent="0.2">
      <c r="A699" s="122" t="s">
        <v>3020</v>
      </c>
      <c r="B699" s="121">
        <v>0</v>
      </c>
      <c r="C699" s="121">
        <v>0</v>
      </c>
      <c r="D699" s="121">
        <v>0</v>
      </c>
      <c r="E699" s="121">
        <v>0</v>
      </c>
      <c r="F699" s="121">
        <v>0</v>
      </c>
      <c r="G699" s="121">
        <v>0</v>
      </c>
      <c r="H699" s="121">
        <v>0</v>
      </c>
      <c r="I699" s="121">
        <v>0</v>
      </c>
      <c r="J699" s="121">
        <v>0</v>
      </c>
      <c r="K699" s="121">
        <v>0</v>
      </c>
      <c r="L699" s="121">
        <v>0</v>
      </c>
      <c r="M699" s="121">
        <v>0</v>
      </c>
      <c r="N699" s="121">
        <v>0</v>
      </c>
      <c r="O699" s="97">
        <f t="shared" ref="O699" si="62">AVERAGE(B699:N699)</f>
        <v>0</v>
      </c>
      <c r="P699" s="99"/>
    </row>
    <row r="700" spans="1:16" x14ac:dyDescent="0.2">
      <c r="A700" s="122" t="s">
        <v>3021</v>
      </c>
      <c r="B700" s="121">
        <v>0</v>
      </c>
      <c r="C700" s="121">
        <v>0</v>
      </c>
      <c r="D700" s="121">
        <v>0</v>
      </c>
      <c r="E700" s="121">
        <v>0</v>
      </c>
      <c r="F700" s="121">
        <v>0</v>
      </c>
      <c r="G700" s="121">
        <v>0</v>
      </c>
      <c r="H700" s="121">
        <v>0</v>
      </c>
      <c r="I700" s="121">
        <v>0</v>
      </c>
      <c r="J700" s="121">
        <v>0</v>
      </c>
      <c r="K700" s="121">
        <v>0</v>
      </c>
      <c r="L700" s="121">
        <v>0</v>
      </c>
      <c r="M700" s="121">
        <v>0</v>
      </c>
      <c r="N700" s="121">
        <v>0</v>
      </c>
      <c r="P700" s="99"/>
    </row>
    <row r="701" spans="1:16" x14ac:dyDescent="0.2">
      <c r="A701" s="122" t="s">
        <v>3022</v>
      </c>
      <c r="B701" s="121">
        <v>0</v>
      </c>
      <c r="C701" s="121">
        <v>0</v>
      </c>
      <c r="D701" s="121">
        <v>0</v>
      </c>
      <c r="E701" s="121">
        <v>0</v>
      </c>
      <c r="F701" s="121">
        <v>0</v>
      </c>
      <c r="G701" s="121">
        <v>0</v>
      </c>
      <c r="H701" s="121">
        <v>0</v>
      </c>
      <c r="I701" s="121">
        <v>0</v>
      </c>
      <c r="J701" s="121">
        <v>0</v>
      </c>
      <c r="K701" s="121">
        <v>0</v>
      </c>
      <c r="L701" s="121">
        <v>0</v>
      </c>
      <c r="M701" s="121">
        <v>0</v>
      </c>
      <c r="N701" s="121">
        <v>0</v>
      </c>
      <c r="P701" s="99"/>
    </row>
    <row r="702" spans="1:16" x14ac:dyDescent="0.2">
      <c r="A702" s="123" t="s">
        <v>3023</v>
      </c>
      <c r="B702" s="124">
        <f>SUM(B697:B701)</f>
        <v>-400000000</v>
      </c>
      <c r="C702" s="124">
        <f t="shared" ref="C702:N702" si="63">SUM(C697:C701)</f>
        <v>-400000000</v>
      </c>
      <c r="D702" s="124">
        <f t="shared" si="63"/>
        <v>-400000000</v>
      </c>
      <c r="E702" s="124">
        <f t="shared" si="63"/>
        <v>-400000000</v>
      </c>
      <c r="F702" s="124">
        <f t="shared" si="63"/>
        <v>-400000000</v>
      </c>
      <c r="G702" s="124">
        <f t="shared" si="63"/>
        <v>-400000000</v>
      </c>
      <c r="H702" s="124">
        <f t="shared" si="63"/>
        <v>-400000000</v>
      </c>
      <c r="I702" s="124">
        <f t="shared" si="63"/>
        <v>-400000000</v>
      </c>
      <c r="J702" s="124">
        <f t="shared" si="63"/>
        <v>-400000000</v>
      </c>
      <c r="K702" s="124">
        <f t="shared" si="63"/>
        <v>-400000000</v>
      </c>
      <c r="L702" s="124">
        <f t="shared" si="63"/>
        <v>-400000000</v>
      </c>
      <c r="M702" s="124">
        <f t="shared" si="63"/>
        <v>-400000000</v>
      </c>
      <c r="N702" s="124">
        <f t="shared" si="63"/>
        <v>-400000000</v>
      </c>
      <c r="O702" s="98">
        <f t="shared" ref="O702" si="64">AVERAGE(B702:N702)</f>
        <v>-400000000</v>
      </c>
      <c r="P702" s="99" t="str">
        <f>MID($A702,10,3)</f>
        <v>224</v>
      </c>
    </row>
    <row r="703" spans="1:16" x14ac:dyDescent="0.2">
      <c r="A703" s="122" t="s">
        <v>3024</v>
      </c>
      <c r="P703" s="99"/>
    </row>
    <row r="704" spans="1:16" x14ac:dyDescent="0.2">
      <c r="A704" s="120" t="s">
        <v>3025</v>
      </c>
      <c r="P704" s="99"/>
    </row>
    <row r="705" spans="1:16" x14ac:dyDescent="0.2">
      <c r="A705" s="122" t="s">
        <v>3026</v>
      </c>
      <c r="B705" s="121">
        <v>0</v>
      </c>
      <c r="C705" s="121">
        <v>0</v>
      </c>
      <c r="D705" s="121">
        <v>0</v>
      </c>
      <c r="E705" s="121">
        <v>0</v>
      </c>
      <c r="F705" s="121">
        <v>0</v>
      </c>
      <c r="G705" s="121">
        <v>0</v>
      </c>
      <c r="H705" s="121">
        <v>0</v>
      </c>
      <c r="I705" s="121">
        <v>0</v>
      </c>
      <c r="J705" s="121">
        <v>0</v>
      </c>
      <c r="K705" s="121">
        <v>0</v>
      </c>
      <c r="L705" s="121">
        <v>0</v>
      </c>
      <c r="M705" s="121">
        <v>0</v>
      </c>
      <c r="N705" s="121">
        <v>0</v>
      </c>
      <c r="P705" s="99"/>
    </row>
    <row r="706" spans="1:16" x14ac:dyDescent="0.2">
      <c r="A706" s="122" t="s">
        <v>3027</v>
      </c>
      <c r="B706" s="121">
        <v>7220.49</v>
      </c>
      <c r="C706" s="121">
        <v>2371.0500000000002</v>
      </c>
      <c r="D706" s="121">
        <v>1185.53</v>
      </c>
      <c r="E706" s="121">
        <v>0</v>
      </c>
      <c r="F706" s="121">
        <v>0</v>
      </c>
      <c r="G706" s="121">
        <v>0</v>
      </c>
      <c r="H706" s="121">
        <v>0</v>
      </c>
      <c r="I706" s="121">
        <v>0</v>
      </c>
      <c r="J706" s="121">
        <v>0</v>
      </c>
      <c r="K706" s="121">
        <v>53424.52</v>
      </c>
      <c r="L706" s="121">
        <v>48320.27</v>
      </c>
      <c r="M706" s="121">
        <v>43216.02</v>
      </c>
      <c r="N706" s="121">
        <v>38111.760000000002</v>
      </c>
      <c r="P706" s="99"/>
    </row>
    <row r="707" spans="1:16" x14ac:dyDescent="0.2">
      <c r="A707" s="122" t="s">
        <v>3028</v>
      </c>
      <c r="B707" s="121">
        <v>0</v>
      </c>
      <c r="C707" s="121">
        <v>0</v>
      </c>
      <c r="D707" s="121">
        <v>0</v>
      </c>
      <c r="E707" s="121">
        <v>0</v>
      </c>
      <c r="F707" s="121">
        <v>126.97</v>
      </c>
      <c r="G707" s="121">
        <v>126.97</v>
      </c>
      <c r="H707" s="121">
        <v>126.97</v>
      </c>
      <c r="I707" s="121">
        <v>126.97</v>
      </c>
      <c r="J707" s="121">
        <v>126.97</v>
      </c>
      <c r="K707" s="121">
        <v>126.97</v>
      </c>
      <c r="L707" s="121">
        <v>126.97</v>
      </c>
      <c r="M707" s="121">
        <v>126.97</v>
      </c>
      <c r="N707" s="121">
        <v>126.97</v>
      </c>
      <c r="P707" s="99"/>
    </row>
    <row r="708" spans="1:16" x14ac:dyDescent="0.2">
      <c r="A708" s="122" t="s">
        <v>3029</v>
      </c>
      <c r="B708" s="121">
        <v>941539.74</v>
      </c>
      <c r="C708" s="121">
        <v>932351</v>
      </c>
      <c r="D708" s="121">
        <v>923162.25</v>
      </c>
      <c r="E708" s="121">
        <v>913973.51</v>
      </c>
      <c r="F708" s="121">
        <v>904784.77</v>
      </c>
      <c r="G708" s="121">
        <v>895596.03</v>
      </c>
      <c r="H708" s="121">
        <v>886407.29</v>
      </c>
      <c r="I708" s="121">
        <v>877218.54</v>
      </c>
      <c r="J708" s="121">
        <v>868029.8</v>
      </c>
      <c r="K708" s="121">
        <v>858841.06</v>
      </c>
      <c r="L708" s="121">
        <v>849652.32</v>
      </c>
      <c r="M708" s="121">
        <v>840463.58</v>
      </c>
      <c r="N708" s="121">
        <v>831274.84</v>
      </c>
      <c r="P708" s="99"/>
    </row>
    <row r="709" spans="1:16" x14ac:dyDescent="0.2">
      <c r="A709" s="122" t="s">
        <v>3030</v>
      </c>
      <c r="B709" s="121">
        <v>527747.97</v>
      </c>
      <c r="C709" s="121">
        <v>526206.94999999995</v>
      </c>
      <c r="D709" s="121">
        <v>524665.93000000005</v>
      </c>
      <c r="E709" s="121">
        <v>523124.91</v>
      </c>
      <c r="F709" s="121">
        <v>521583.89</v>
      </c>
      <c r="G709" s="121">
        <v>520042.87</v>
      </c>
      <c r="H709" s="121">
        <v>518501.85</v>
      </c>
      <c r="I709" s="121">
        <v>516960.82999999903</v>
      </c>
      <c r="J709" s="121">
        <v>515419.81</v>
      </c>
      <c r="K709" s="121">
        <v>513878.79</v>
      </c>
      <c r="L709" s="121">
        <v>512337.76999999897</v>
      </c>
      <c r="M709" s="121">
        <v>510796.75</v>
      </c>
      <c r="N709" s="121">
        <v>509255.73</v>
      </c>
      <c r="P709" s="99"/>
    </row>
    <row r="710" spans="1:16" x14ac:dyDescent="0.2">
      <c r="A710" s="122" t="s">
        <v>3031</v>
      </c>
      <c r="B710" s="121">
        <v>0</v>
      </c>
      <c r="C710" s="121">
        <v>0</v>
      </c>
      <c r="D710" s="121">
        <v>0</v>
      </c>
      <c r="E710" s="121">
        <v>0</v>
      </c>
      <c r="F710" s="121">
        <v>0</v>
      </c>
      <c r="G710" s="121">
        <v>0</v>
      </c>
      <c r="H710" s="121">
        <v>681198.67</v>
      </c>
      <c r="I710" s="121">
        <v>675496.67</v>
      </c>
      <c r="J710" s="121">
        <v>669794.67000000004</v>
      </c>
      <c r="K710" s="121">
        <v>664092.67000000004</v>
      </c>
      <c r="L710" s="121">
        <v>658390.67000000004</v>
      </c>
      <c r="M710" s="121">
        <v>652688.68000000005</v>
      </c>
      <c r="N710" s="121">
        <v>646986.68000000005</v>
      </c>
      <c r="P710" s="99"/>
    </row>
    <row r="711" spans="1:16" x14ac:dyDescent="0.2">
      <c r="A711" s="122" t="s">
        <v>3032</v>
      </c>
      <c r="B711" s="121">
        <v>3000587.69</v>
      </c>
      <c r="C711" s="121">
        <v>2991240.06</v>
      </c>
      <c r="D711" s="121">
        <v>2981892.44</v>
      </c>
      <c r="E711" s="121">
        <v>2972544.82</v>
      </c>
      <c r="F711" s="121">
        <v>2963197.19</v>
      </c>
      <c r="G711" s="121">
        <v>2953849.56</v>
      </c>
      <c r="H711" s="121">
        <v>2944501.94</v>
      </c>
      <c r="I711" s="121">
        <v>2935154.31</v>
      </c>
      <c r="J711" s="121">
        <v>2925806.69</v>
      </c>
      <c r="K711" s="121">
        <v>2916459.06</v>
      </c>
      <c r="L711" s="121">
        <v>2907111.43</v>
      </c>
      <c r="M711" s="121">
        <v>2897763.81</v>
      </c>
      <c r="N711" s="121">
        <v>2888416.18</v>
      </c>
      <c r="P711" s="99"/>
    </row>
    <row r="712" spans="1:16" x14ac:dyDescent="0.2">
      <c r="A712" s="122" t="s">
        <v>3033</v>
      </c>
      <c r="B712" s="121">
        <v>0</v>
      </c>
      <c r="C712" s="121">
        <v>0</v>
      </c>
      <c r="D712" s="121">
        <v>0</v>
      </c>
      <c r="E712" s="121">
        <v>0</v>
      </c>
      <c r="F712" s="121">
        <v>0</v>
      </c>
      <c r="G712" s="121">
        <v>0</v>
      </c>
      <c r="H712" s="121">
        <v>0</v>
      </c>
      <c r="I712" s="121">
        <v>0</v>
      </c>
      <c r="J712" s="121">
        <v>0</v>
      </c>
      <c r="K712" s="121">
        <v>0</v>
      </c>
      <c r="L712" s="121">
        <v>0</v>
      </c>
      <c r="M712" s="121">
        <v>0</v>
      </c>
      <c r="N712" s="121">
        <v>0</v>
      </c>
      <c r="P712" s="99"/>
    </row>
    <row r="713" spans="1:16" x14ac:dyDescent="0.2">
      <c r="A713" s="122" t="s">
        <v>3034</v>
      </c>
      <c r="B713" s="121">
        <v>273832.08</v>
      </c>
      <c r="C713" s="121">
        <v>270590.19</v>
      </c>
      <c r="D713" s="121">
        <v>267348.28999999998</v>
      </c>
      <c r="E713" s="121">
        <v>264106.40000000002</v>
      </c>
      <c r="F713" s="121">
        <v>260864.5</v>
      </c>
      <c r="G713" s="121">
        <v>257622.61</v>
      </c>
      <c r="H713" s="121">
        <v>254380.71</v>
      </c>
      <c r="I713" s="121">
        <v>251138.81</v>
      </c>
      <c r="J713" s="121">
        <v>247896.92</v>
      </c>
      <c r="K713" s="121">
        <v>244655.02</v>
      </c>
      <c r="L713" s="121">
        <v>241413.13</v>
      </c>
      <c r="M713" s="121">
        <v>238171.23</v>
      </c>
      <c r="N713" s="121">
        <v>234929.34</v>
      </c>
      <c r="P713" s="99"/>
    </row>
    <row r="714" spans="1:16" x14ac:dyDescent="0.2">
      <c r="A714" s="122" t="s">
        <v>3035</v>
      </c>
      <c r="B714" s="121">
        <v>367398.06</v>
      </c>
      <c r="C714" s="121">
        <v>364310.68</v>
      </c>
      <c r="D714" s="121">
        <v>361223.3</v>
      </c>
      <c r="E714" s="121">
        <v>358135.92</v>
      </c>
      <c r="F714" s="121">
        <v>355048.54</v>
      </c>
      <c r="G714" s="121">
        <v>351961.16</v>
      </c>
      <c r="H714" s="121">
        <v>348873.79</v>
      </c>
      <c r="I714" s="121">
        <v>345786.41</v>
      </c>
      <c r="J714" s="121">
        <v>342699.03</v>
      </c>
      <c r="K714" s="121">
        <v>339611.65</v>
      </c>
      <c r="L714" s="121">
        <v>336524.27</v>
      </c>
      <c r="M714" s="121">
        <v>333436.89</v>
      </c>
      <c r="N714" s="121">
        <v>330349.51</v>
      </c>
      <c r="P714" s="99"/>
    </row>
    <row r="715" spans="1:16" x14ac:dyDescent="0.2">
      <c r="A715" s="122" t="s">
        <v>3036</v>
      </c>
      <c r="B715" s="121">
        <v>117749.91</v>
      </c>
      <c r="C715" s="121">
        <v>116536.07</v>
      </c>
      <c r="D715" s="121">
        <v>115322.22</v>
      </c>
      <c r="E715" s="121">
        <v>114108.37</v>
      </c>
      <c r="F715" s="121">
        <v>112894.52</v>
      </c>
      <c r="G715" s="121">
        <v>111680.67</v>
      </c>
      <c r="H715" s="121">
        <v>110466.82</v>
      </c>
      <c r="I715" s="121">
        <v>109252.97</v>
      </c>
      <c r="J715" s="121">
        <v>108039.12</v>
      </c>
      <c r="K715" s="121">
        <v>106825.28</v>
      </c>
      <c r="L715" s="121">
        <v>105611.43</v>
      </c>
      <c r="M715" s="121">
        <v>104397.58</v>
      </c>
      <c r="N715" s="121">
        <v>103183.73</v>
      </c>
      <c r="P715" s="99"/>
    </row>
    <row r="716" spans="1:16" x14ac:dyDescent="0.2">
      <c r="A716" s="122" t="s">
        <v>3037</v>
      </c>
      <c r="B716" s="121">
        <v>0</v>
      </c>
      <c r="C716" s="121">
        <v>0</v>
      </c>
      <c r="D716" s="121">
        <v>0</v>
      </c>
      <c r="E716" s="121">
        <v>0</v>
      </c>
      <c r="F716" s="121">
        <v>0</v>
      </c>
      <c r="G716" s="121">
        <v>0</v>
      </c>
      <c r="H716" s="121">
        <v>0</v>
      </c>
      <c r="I716" s="121">
        <v>0</v>
      </c>
      <c r="J716" s="121">
        <v>0</v>
      </c>
      <c r="K716" s="121">
        <v>0</v>
      </c>
      <c r="L716" s="121">
        <v>0</v>
      </c>
      <c r="M716" s="121">
        <v>0</v>
      </c>
      <c r="N716" s="121">
        <v>0</v>
      </c>
      <c r="P716" s="99"/>
    </row>
    <row r="717" spans="1:16" x14ac:dyDescent="0.2">
      <c r="A717" s="122" t="s">
        <v>3038</v>
      </c>
      <c r="B717" s="121">
        <v>250138.14</v>
      </c>
      <c r="C717" s="121">
        <v>248555.03</v>
      </c>
      <c r="D717" s="121">
        <v>246971.93</v>
      </c>
      <c r="E717" s="121">
        <v>245388.83</v>
      </c>
      <c r="F717" s="121">
        <v>243805.73</v>
      </c>
      <c r="G717" s="121">
        <v>242222.62</v>
      </c>
      <c r="H717" s="121">
        <v>240639.52</v>
      </c>
      <c r="I717" s="121">
        <v>239056.42</v>
      </c>
      <c r="J717" s="121">
        <v>237473.32</v>
      </c>
      <c r="K717" s="121">
        <v>235890.21</v>
      </c>
      <c r="L717" s="121">
        <v>234307.11</v>
      </c>
      <c r="M717" s="121">
        <v>232724.01</v>
      </c>
      <c r="N717" s="121">
        <v>231140.91</v>
      </c>
      <c r="P717" s="99"/>
    </row>
    <row r="718" spans="1:16" x14ac:dyDescent="0.2">
      <c r="A718" s="122" t="s">
        <v>3039</v>
      </c>
      <c r="B718" s="121">
        <v>0</v>
      </c>
      <c r="C718" s="121">
        <v>0</v>
      </c>
      <c r="D718" s="121">
        <v>0</v>
      </c>
      <c r="E718" s="121">
        <v>0</v>
      </c>
      <c r="F718" s="121">
        <v>0</v>
      </c>
      <c r="G718" s="121">
        <v>0</v>
      </c>
      <c r="H718" s="121">
        <v>0</v>
      </c>
      <c r="I718" s="121">
        <v>0</v>
      </c>
      <c r="J718" s="121">
        <v>0</v>
      </c>
      <c r="K718" s="121">
        <v>0</v>
      </c>
      <c r="L718" s="121">
        <v>0</v>
      </c>
      <c r="M718" s="121">
        <v>0</v>
      </c>
      <c r="N718" s="121">
        <v>0</v>
      </c>
      <c r="P718" s="99"/>
    </row>
    <row r="719" spans="1:16" x14ac:dyDescent="0.2">
      <c r="A719" s="122" t="s">
        <v>3040</v>
      </c>
      <c r="B719" s="121">
        <v>389600.8</v>
      </c>
      <c r="C719" s="121">
        <v>387766.95</v>
      </c>
      <c r="D719" s="121">
        <v>385933.11</v>
      </c>
      <c r="E719" s="121">
        <v>384099.26</v>
      </c>
      <c r="F719" s="121">
        <v>382265.42</v>
      </c>
      <c r="G719" s="121">
        <v>380431.58</v>
      </c>
      <c r="H719" s="121">
        <v>378597.74</v>
      </c>
      <c r="I719" s="121">
        <v>376763.9</v>
      </c>
      <c r="J719" s="121">
        <v>374930.05</v>
      </c>
      <c r="K719" s="121">
        <v>373096.21</v>
      </c>
      <c r="L719" s="121">
        <v>371262.37</v>
      </c>
      <c r="M719" s="121">
        <v>369428.53</v>
      </c>
      <c r="N719" s="121">
        <v>367594.68</v>
      </c>
      <c r="P719" s="99"/>
    </row>
    <row r="720" spans="1:16" x14ac:dyDescent="0.2">
      <c r="A720" s="122" t="s">
        <v>3041</v>
      </c>
      <c r="B720" s="121">
        <v>0</v>
      </c>
      <c r="C720" s="121">
        <v>0</v>
      </c>
      <c r="D720" s="121">
        <v>0</v>
      </c>
      <c r="E720" s="121">
        <v>0</v>
      </c>
      <c r="F720" s="121">
        <v>0</v>
      </c>
      <c r="G720" s="121">
        <v>0</v>
      </c>
      <c r="H720" s="121">
        <v>0</v>
      </c>
      <c r="I720" s="121">
        <v>0</v>
      </c>
      <c r="J720" s="121">
        <v>0</v>
      </c>
      <c r="K720" s="121">
        <v>0</v>
      </c>
      <c r="L720" s="121">
        <v>0</v>
      </c>
      <c r="M720" s="121">
        <v>0</v>
      </c>
      <c r="N720" s="121">
        <v>0</v>
      </c>
      <c r="P720" s="99"/>
    </row>
    <row r="721" spans="1:16" x14ac:dyDescent="0.2">
      <c r="A721" s="122" t="s">
        <v>3042</v>
      </c>
      <c r="B721" s="121">
        <v>0</v>
      </c>
      <c r="C721" s="121">
        <v>0</v>
      </c>
      <c r="D721" s="121">
        <v>0</v>
      </c>
      <c r="E721" s="121">
        <v>0</v>
      </c>
      <c r="F721" s="121">
        <v>0</v>
      </c>
      <c r="G721" s="121">
        <v>0</v>
      </c>
      <c r="H721" s="121">
        <v>0</v>
      </c>
      <c r="I721" s="121">
        <v>0</v>
      </c>
      <c r="J721" s="121">
        <v>0</v>
      </c>
      <c r="K721" s="121">
        <v>0</v>
      </c>
      <c r="L721" s="121">
        <v>0</v>
      </c>
      <c r="M721" s="121">
        <v>0</v>
      </c>
      <c r="N721" s="121">
        <v>0</v>
      </c>
      <c r="P721" s="99"/>
    </row>
    <row r="722" spans="1:16" x14ac:dyDescent="0.2">
      <c r="A722" s="122" t="s">
        <v>3043</v>
      </c>
      <c r="B722" s="121">
        <v>-4.96</v>
      </c>
      <c r="C722" s="121">
        <v>-4.96</v>
      </c>
      <c r="D722" s="121">
        <v>-4.96</v>
      </c>
      <c r="E722" s="121">
        <v>-4.96</v>
      </c>
      <c r="F722" s="121">
        <v>-4.96</v>
      </c>
      <c r="G722" s="121">
        <v>-4.96</v>
      </c>
      <c r="H722" s="121">
        <v>-4.96</v>
      </c>
      <c r="I722" s="121">
        <v>-4.96</v>
      </c>
      <c r="J722" s="121">
        <v>-4.96</v>
      </c>
      <c r="K722" s="121">
        <v>-4.96</v>
      </c>
      <c r="L722" s="121">
        <v>-4.96</v>
      </c>
      <c r="M722" s="121">
        <v>-4.96</v>
      </c>
      <c r="N722" s="121">
        <v>-4.96</v>
      </c>
      <c r="P722" s="99"/>
    </row>
    <row r="723" spans="1:16" x14ac:dyDescent="0.2">
      <c r="A723" s="122" t="s">
        <v>3044</v>
      </c>
      <c r="B723" s="121">
        <v>984595.25</v>
      </c>
      <c r="C723" s="121">
        <v>980543.33</v>
      </c>
      <c r="D723" s="121">
        <v>976491.42</v>
      </c>
      <c r="E723" s="121">
        <v>972439.51</v>
      </c>
      <c r="F723" s="121">
        <v>968387.58</v>
      </c>
      <c r="G723" s="121">
        <v>964335.67</v>
      </c>
      <c r="H723" s="121">
        <v>960283.75</v>
      </c>
      <c r="I723" s="121">
        <v>956231.84</v>
      </c>
      <c r="J723" s="121">
        <v>952179.92</v>
      </c>
      <c r="K723" s="121">
        <v>948128.01</v>
      </c>
      <c r="L723" s="121">
        <v>944076.09</v>
      </c>
      <c r="M723" s="121">
        <v>940024.18</v>
      </c>
      <c r="N723" s="121">
        <v>935972.26</v>
      </c>
      <c r="P723" s="99"/>
    </row>
    <row r="724" spans="1:16" x14ac:dyDescent="0.2">
      <c r="A724" s="122" t="s">
        <v>3045</v>
      </c>
      <c r="B724" s="121">
        <v>99349.94</v>
      </c>
      <c r="C724" s="121">
        <v>94245.68</v>
      </c>
      <c r="D724" s="121">
        <v>89141.43</v>
      </c>
      <c r="E724" s="121">
        <v>84037.17</v>
      </c>
      <c r="F724" s="121">
        <v>78932.92</v>
      </c>
      <c r="G724" s="121">
        <v>73828.67</v>
      </c>
      <c r="H724" s="121">
        <v>68724.41</v>
      </c>
      <c r="I724" s="121">
        <v>63620.160000000003</v>
      </c>
      <c r="J724" s="121">
        <v>58515.91</v>
      </c>
      <c r="K724" s="121">
        <v>-12.87</v>
      </c>
      <c r="L724" s="121">
        <v>-12.87</v>
      </c>
      <c r="M724" s="121">
        <v>-12.87</v>
      </c>
      <c r="N724" s="121">
        <v>-12.87</v>
      </c>
      <c r="P724" s="99"/>
    </row>
    <row r="725" spans="1:16" x14ac:dyDescent="0.2">
      <c r="A725" s="122" t="s">
        <v>3046</v>
      </c>
      <c r="B725" s="121">
        <v>2596769.16</v>
      </c>
      <c r="C725" s="121">
        <v>2585043.69</v>
      </c>
      <c r="D725" s="121">
        <v>2573318.21</v>
      </c>
      <c r="E725" s="121">
        <v>2561592.73</v>
      </c>
      <c r="F725" s="121">
        <v>2549867.25</v>
      </c>
      <c r="G725" s="121">
        <v>2538141.77</v>
      </c>
      <c r="H725" s="121">
        <v>2526416.29</v>
      </c>
      <c r="I725" s="121">
        <v>2514690.81</v>
      </c>
      <c r="J725" s="121">
        <v>2502965.33</v>
      </c>
      <c r="K725" s="121">
        <v>2491239.85</v>
      </c>
      <c r="L725" s="121">
        <v>2479514.37</v>
      </c>
      <c r="M725" s="121">
        <v>2467788.89</v>
      </c>
      <c r="N725" s="121">
        <v>2456063.41</v>
      </c>
      <c r="P725" s="99"/>
    </row>
    <row r="726" spans="1:16" x14ac:dyDescent="0.2">
      <c r="A726" s="122" t="s">
        <v>3047</v>
      </c>
      <c r="B726" s="121">
        <v>967181.11</v>
      </c>
      <c r="C726" s="121">
        <v>963657.26</v>
      </c>
      <c r="D726" s="121">
        <v>960133.41</v>
      </c>
      <c r="E726" s="121">
        <v>956609.55</v>
      </c>
      <c r="F726" s="121">
        <v>953085.7</v>
      </c>
      <c r="G726" s="121">
        <v>949561.85</v>
      </c>
      <c r="H726" s="121">
        <v>946037.99</v>
      </c>
      <c r="I726" s="121">
        <v>942514.14</v>
      </c>
      <c r="J726" s="121">
        <v>938990.29</v>
      </c>
      <c r="K726" s="121">
        <v>935466.43</v>
      </c>
      <c r="L726" s="121">
        <v>931942.58</v>
      </c>
      <c r="M726" s="121">
        <v>928418.72</v>
      </c>
      <c r="N726" s="121">
        <v>924894.87</v>
      </c>
      <c r="P726" s="99"/>
    </row>
    <row r="727" spans="1:16" x14ac:dyDescent="0.2">
      <c r="A727" s="122" t="s">
        <v>3048</v>
      </c>
      <c r="B727" s="121">
        <v>0</v>
      </c>
      <c r="C727" s="121">
        <v>0</v>
      </c>
      <c r="D727" s="121">
        <v>0</v>
      </c>
      <c r="E727" s="121">
        <v>0</v>
      </c>
      <c r="F727" s="121">
        <v>0</v>
      </c>
      <c r="G727" s="121">
        <v>0</v>
      </c>
      <c r="H727" s="121">
        <v>0</v>
      </c>
      <c r="I727" s="121">
        <v>0</v>
      </c>
      <c r="J727" s="121">
        <v>0</v>
      </c>
      <c r="K727" s="121">
        <v>0</v>
      </c>
      <c r="L727" s="121">
        <v>0</v>
      </c>
      <c r="M727" s="121">
        <v>0</v>
      </c>
      <c r="N727" s="121">
        <v>0</v>
      </c>
      <c r="P727" s="99"/>
    </row>
    <row r="728" spans="1:16" x14ac:dyDescent="0.2">
      <c r="A728" s="122" t="s">
        <v>3049</v>
      </c>
      <c r="B728" s="121">
        <v>0</v>
      </c>
      <c r="C728" s="121">
        <v>0</v>
      </c>
      <c r="D728" s="121">
        <v>0</v>
      </c>
      <c r="E728" s="121">
        <v>0</v>
      </c>
      <c r="F728" s="121">
        <v>0</v>
      </c>
      <c r="G728" s="121">
        <v>0</v>
      </c>
      <c r="H728" s="121">
        <v>0</v>
      </c>
      <c r="I728" s="121">
        <v>0</v>
      </c>
      <c r="J728" s="121">
        <v>0</v>
      </c>
      <c r="K728" s="121">
        <v>0</v>
      </c>
      <c r="L728" s="121">
        <v>0</v>
      </c>
      <c r="M728" s="121">
        <v>0</v>
      </c>
      <c r="N728" s="121">
        <v>0</v>
      </c>
      <c r="P728" s="99"/>
    </row>
    <row r="729" spans="1:16" x14ac:dyDescent="0.2">
      <c r="A729" s="123" t="s">
        <v>3050</v>
      </c>
      <c r="B729" s="124">
        <v>10523705.380000001</v>
      </c>
      <c r="C729" s="124">
        <v>10463412.9799999</v>
      </c>
      <c r="D729" s="124">
        <v>10406784.51</v>
      </c>
      <c r="E729" s="124">
        <v>10350156.019999901</v>
      </c>
      <c r="F729" s="124">
        <v>10294840.019999901</v>
      </c>
      <c r="G729" s="124">
        <v>10239397.07</v>
      </c>
      <c r="H729" s="124">
        <v>10865152.779999999</v>
      </c>
      <c r="I729" s="124">
        <v>10804007.8199999</v>
      </c>
      <c r="J729" s="124">
        <v>10742862.869999999</v>
      </c>
      <c r="K729" s="124">
        <v>10681717.9</v>
      </c>
      <c r="L729" s="124">
        <v>10620572.949999999</v>
      </c>
      <c r="M729" s="124">
        <v>10559428.01</v>
      </c>
      <c r="N729" s="124">
        <v>10498283.039999999</v>
      </c>
      <c r="O729" s="98">
        <f t="shared" ref="O729" si="65">AVERAGE(B729:N729)</f>
        <v>10542332.411538431</v>
      </c>
      <c r="P729" s="99" t="str">
        <f>MID($A729,11,3)</f>
        <v>226</v>
      </c>
    </row>
    <row r="730" spans="1:16" x14ac:dyDescent="0.2">
      <c r="A730" s="122" t="s">
        <v>3051</v>
      </c>
      <c r="P730" s="99"/>
    </row>
    <row r="731" spans="1:16" x14ac:dyDescent="0.2">
      <c r="A731" s="120" t="s">
        <v>3052</v>
      </c>
      <c r="P731" s="99"/>
    </row>
    <row r="732" spans="1:16" x14ac:dyDescent="0.2">
      <c r="A732" s="122" t="s">
        <v>3053</v>
      </c>
      <c r="B732" s="121">
        <v>-80500397.530000001</v>
      </c>
      <c r="C732" s="121">
        <v>-79241741.409999996</v>
      </c>
      <c r="D732" s="121">
        <v>-77974265.480000004</v>
      </c>
      <c r="E732" s="121">
        <v>-77259059.439999998</v>
      </c>
      <c r="F732" s="121">
        <v>-76580857.650000006</v>
      </c>
      <c r="G732" s="121">
        <v>-75353652.549999997</v>
      </c>
      <c r="H732" s="121">
        <v>-72149644.519999996</v>
      </c>
      <c r="I732" s="121">
        <v>-68922710.950000003</v>
      </c>
      <c r="J732" s="121">
        <v>-65672687.460000001</v>
      </c>
      <c r="K732" s="121">
        <v>-64465340.479999997</v>
      </c>
      <c r="L732" s="121">
        <v>-63696249.549999997</v>
      </c>
      <c r="M732" s="121">
        <v>-62921908.649999999</v>
      </c>
      <c r="N732" s="121">
        <v>-61539252.890000001</v>
      </c>
      <c r="P732" s="99"/>
    </row>
    <row r="733" spans="1:16" x14ac:dyDescent="0.2">
      <c r="A733" s="122" t="s">
        <v>3054</v>
      </c>
      <c r="B733" s="121">
        <v>0</v>
      </c>
      <c r="C733" s="121">
        <v>0</v>
      </c>
      <c r="D733" s="121">
        <v>0</v>
      </c>
      <c r="E733" s="121">
        <v>0</v>
      </c>
      <c r="F733" s="121">
        <v>0</v>
      </c>
      <c r="G733" s="121">
        <v>0</v>
      </c>
      <c r="H733" s="121">
        <v>0</v>
      </c>
      <c r="I733" s="121">
        <v>0</v>
      </c>
      <c r="J733" s="121">
        <v>0</v>
      </c>
      <c r="K733" s="121">
        <v>0</v>
      </c>
      <c r="L733" s="121">
        <v>0</v>
      </c>
      <c r="M733" s="121">
        <v>0</v>
      </c>
      <c r="N733" s="121">
        <v>0</v>
      </c>
      <c r="P733" s="99"/>
    </row>
    <row r="734" spans="1:16" x14ac:dyDescent="0.2">
      <c r="A734" s="122" t="s">
        <v>3055</v>
      </c>
      <c r="B734" s="121">
        <v>0</v>
      </c>
      <c r="C734" s="121">
        <v>0</v>
      </c>
      <c r="D734" s="121">
        <v>0</v>
      </c>
      <c r="E734" s="121">
        <v>0</v>
      </c>
      <c r="F734" s="121">
        <v>0</v>
      </c>
      <c r="G734" s="121">
        <v>0</v>
      </c>
      <c r="H734" s="121">
        <v>0</v>
      </c>
      <c r="I734" s="121">
        <v>0</v>
      </c>
      <c r="J734" s="121">
        <v>0</v>
      </c>
      <c r="K734" s="121">
        <v>0</v>
      </c>
      <c r="L734" s="121">
        <v>0</v>
      </c>
      <c r="M734" s="121">
        <v>0</v>
      </c>
      <c r="N734" s="121">
        <v>0</v>
      </c>
      <c r="O734" s="97">
        <f>SUM(O729)</f>
        <v>10542332.411538431</v>
      </c>
      <c r="P734" s="99" t="s">
        <v>106</v>
      </c>
    </row>
    <row r="735" spans="1:16" x14ac:dyDescent="0.2">
      <c r="A735" s="122" t="s">
        <v>3056</v>
      </c>
      <c r="B735" s="121">
        <v>-342766928.72000003</v>
      </c>
      <c r="C735" s="121">
        <v>-339690640.69</v>
      </c>
      <c r="D735" s="121">
        <v>-336588119.94999999</v>
      </c>
      <c r="E735" s="121">
        <v>-334387365.22000003</v>
      </c>
      <c r="F735" s="121">
        <v>-332201893.14999998</v>
      </c>
      <c r="G735" s="121">
        <v>-329173242.69999999</v>
      </c>
      <c r="H735" s="121">
        <v>-323146823.90999901</v>
      </c>
      <c r="I735" s="121">
        <v>-317118986.89999998</v>
      </c>
      <c r="J735" s="121">
        <v>-311118753.67999899</v>
      </c>
      <c r="K735" s="121">
        <v>-308091898.62</v>
      </c>
      <c r="L735" s="121">
        <v>-305862890.299999</v>
      </c>
      <c r="M735" s="121">
        <v>-303582410.37</v>
      </c>
      <c r="N735" s="121">
        <v>-300366569.48000002</v>
      </c>
      <c r="P735" s="99"/>
    </row>
    <row r="736" spans="1:16" x14ac:dyDescent="0.2">
      <c r="A736" s="123" t="s">
        <v>3057</v>
      </c>
      <c r="B736" s="124">
        <v>-423267326.25</v>
      </c>
      <c r="C736" s="124">
        <v>-418932382.09999901</v>
      </c>
      <c r="D736" s="124">
        <v>-414562385.43000001</v>
      </c>
      <c r="E736" s="124">
        <v>-411646424.66000003</v>
      </c>
      <c r="F736" s="124">
        <v>-408782750.799999</v>
      </c>
      <c r="G736" s="124">
        <v>-404526895.25</v>
      </c>
      <c r="H736" s="124">
        <v>-395296468.43000001</v>
      </c>
      <c r="I736" s="124">
        <v>-386041697.85000002</v>
      </c>
      <c r="J736" s="124">
        <v>-376791441.13999897</v>
      </c>
      <c r="K736" s="124">
        <v>-372557239.10000002</v>
      </c>
      <c r="L736" s="124">
        <v>-369559139.84999901</v>
      </c>
      <c r="M736" s="124">
        <v>-366504319.01999998</v>
      </c>
      <c r="N736" s="124">
        <v>-361905822.37</v>
      </c>
      <c r="O736" s="97">
        <f t="shared" ref="O736" si="66">AVERAGE(B736:N736)</f>
        <v>-393105714.78846115</v>
      </c>
      <c r="P736" s="99" t="str">
        <f>MID($A736,11,3)</f>
        <v>227</v>
      </c>
    </row>
    <row r="737" spans="1:16" x14ac:dyDescent="0.2">
      <c r="A737" s="122" t="s">
        <v>3058</v>
      </c>
      <c r="P737" s="99"/>
    </row>
    <row r="738" spans="1:16" x14ac:dyDescent="0.2">
      <c r="A738" s="120" t="s">
        <v>3059</v>
      </c>
      <c r="P738" s="99"/>
    </row>
    <row r="739" spans="1:16" x14ac:dyDescent="0.2">
      <c r="A739" s="122" t="s">
        <v>3060</v>
      </c>
      <c r="B739" s="121">
        <v>236051684.44999999</v>
      </c>
      <c r="C739" s="121">
        <v>223486434.44999999</v>
      </c>
      <c r="D739" s="121">
        <v>210887184.44999999</v>
      </c>
      <c r="E739" s="121">
        <v>198370934.44999999</v>
      </c>
      <c r="F739" s="121">
        <v>185491684.44999999</v>
      </c>
      <c r="G739" s="121">
        <v>170395434.44999999</v>
      </c>
      <c r="H739" s="121">
        <v>157516184.44999999</v>
      </c>
      <c r="I739" s="121">
        <v>144635934.44999999</v>
      </c>
      <c r="J739" s="121">
        <v>131760684.45</v>
      </c>
      <c r="K739" s="121">
        <v>118878434.45</v>
      </c>
      <c r="L739" s="121">
        <v>105994184.45</v>
      </c>
      <c r="M739" s="121">
        <v>93111934.450000003</v>
      </c>
      <c r="N739" s="121">
        <v>77855684.450000003</v>
      </c>
      <c r="P739" s="99"/>
    </row>
    <row r="740" spans="1:16" x14ac:dyDescent="0.2">
      <c r="A740" s="122" t="s">
        <v>3061</v>
      </c>
      <c r="B740" s="121">
        <v>11195502.380000001</v>
      </c>
      <c r="C740" s="121">
        <v>10974026</v>
      </c>
      <c r="D740" s="121">
        <v>10789275.939999999</v>
      </c>
      <c r="E740" s="121">
        <v>10599092.939999999</v>
      </c>
      <c r="F740" s="121">
        <v>10404663.939999999</v>
      </c>
      <c r="G740" s="121">
        <v>10004731.939999999</v>
      </c>
      <c r="H740" s="121">
        <v>9736119.9399999995</v>
      </c>
      <c r="I740" s="121">
        <v>9475000.9399999995</v>
      </c>
      <c r="J740" s="121">
        <v>9208609.9399999995</v>
      </c>
      <c r="K740" s="121">
        <v>8943417.9399999995</v>
      </c>
      <c r="L740" s="121">
        <v>8713656.9399999995</v>
      </c>
      <c r="M740" s="121">
        <v>8540114.9399999995</v>
      </c>
      <c r="N740" s="121">
        <v>5191965.34</v>
      </c>
      <c r="P740" s="99"/>
    </row>
    <row r="741" spans="1:16" x14ac:dyDescent="0.2">
      <c r="A741" s="123" t="s">
        <v>3062</v>
      </c>
      <c r="B741" s="121">
        <v>247247186.829999</v>
      </c>
      <c r="C741" s="121">
        <v>234460460.44999999</v>
      </c>
      <c r="D741" s="121">
        <v>221676460.38999999</v>
      </c>
      <c r="E741" s="121">
        <v>208970027.38999999</v>
      </c>
      <c r="F741" s="121">
        <v>195896348.38999999</v>
      </c>
      <c r="G741" s="121">
        <v>180400166.38999999</v>
      </c>
      <c r="H741" s="121">
        <v>167252304.38999999</v>
      </c>
      <c r="I741" s="121">
        <v>154110935.38999999</v>
      </c>
      <c r="J741" s="121">
        <v>140969294.38999999</v>
      </c>
      <c r="K741" s="121">
        <v>127821852.39</v>
      </c>
      <c r="L741" s="121">
        <v>114707841.39</v>
      </c>
      <c r="M741" s="121">
        <v>101652049.39</v>
      </c>
      <c r="N741" s="121">
        <v>83047649.789999902</v>
      </c>
      <c r="O741" s="97">
        <f t="shared" ref="O741" si="67">AVERAGE(B741:N741)</f>
        <v>167554813.61307681</v>
      </c>
      <c r="P741" s="99" t="str">
        <f>MID($A741,11,5)</f>
        <v>228.1</v>
      </c>
    </row>
    <row r="742" spans="1:16" x14ac:dyDescent="0.2">
      <c r="A742" s="122" t="s">
        <v>3063</v>
      </c>
      <c r="P742" s="99"/>
    </row>
    <row r="743" spans="1:16" x14ac:dyDescent="0.2">
      <c r="A743" s="122" t="s">
        <v>3064</v>
      </c>
      <c r="B743" s="121">
        <v>-1000000</v>
      </c>
      <c r="C743" s="121">
        <v>-1000000</v>
      </c>
      <c r="D743" s="121">
        <v>-1000000</v>
      </c>
      <c r="E743" s="121">
        <v>-1644675</v>
      </c>
      <c r="F743" s="121">
        <v>-1644675</v>
      </c>
      <c r="G743" s="121">
        <v>-1644675</v>
      </c>
      <c r="H743" s="121">
        <v>-1644675</v>
      </c>
      <c r="I743" s="121">
        <v>-1644675</v>
      </c>
      <c r="J743" s="121">
        <v>-1644675</v>
      </c>
      <c r="K743" s="121">
        <v>-1644675</v>
      </c>
      <c r="L743" s="121">
        <v>-1644675</v>
      </c>
      <c r="M743" s="121">
        <v>-1644674</v>
      </c>
      <c r="N743" s="121">
        <v>-2044674</v>
      </c>
      <c r="P743" s="99"/>
    </row>
    <row r="744" spans="1:16" x14ac:dyDescent="0.2">
      <c r="A744" s="122" t="s">
        <v>3065</v>
      </c>
      <c r="B744" s="121">
        <v>0</v>
      </c>
      <c r="C744" s="121">
        <v>0</v>
      </c>
      <c r="D744" s="121">
        <v>0</v>
      </c>
      <c r="E744" s="121">
        <v>0</v>
      </c>
      <c r="F744" s="121">
        <v>0</v>
      </c>
      <c r="G744" s="121">
        <v>0</v>
      </c>
      <c r="H744" s="121">
        <v>0</v>
      </c>
      <c r="I744" s="121">
        <v>0</v>
      </c>
      <c r="J744" s="121">
        <v>0</v>
      </c>
      <c r="K744" s="121">
        <v>0</v>
      </c>
      <c r="L744" s="121">
        <v>0</v>
      </c>
      <c r="M744" s="121">
        <v>0</v>
      </c>
      <c r="N744" s="121">
        <v>-1554000</v>
      </c>
      <c r="P744" s="99"/>
    </row>
    <row r="745" spans="1:16" x14ac:dyDescent="0.2">
      <c r="A745" s="122" t="s">
        <v>3066</v>
      </c>
      <c r="B745" s="121">
        <v>-20178964.640000001</v>
      </c>
      <c r="C745" s="121">
        <v>-20178964.640000001</v>
      </c>
      <c r="D745" s="121">
        <v>-20178964.640000001</v>
      </c>
      <c r="E745" s="121">
        <v>-20178964.640000001</v>
      </c>
      <c r="F745" s="121">
        <v>-20178964.640000001</v>
      </c>
      <c r="G745" s="121">
        <v>-20178964.640000001</v>
      </c>
      <c r="H745" s="121">
        <v>-20178964.640000001</v>
      </c>
      <c r="I745" s="121">
        <v>-20178964.640000001</v>
      </c>
      <c r="J745" s="121">
        <v>-20178964.640000001</v>
      </c>
      <c r="K745" s="121">
        <v>-20178964.640000001</v>
      </c>
      <c r="L745" s="121">
        <v>-20178964.640000001</v>
      </c>
      <c r="M745" s="121">
        <v>-20178964.640000001</v>
      </c>
      <c r="N745" s="121">
        <v>-23590851.640000001</v>
      </c>
      <c r="P745" s="99"/>
    </row>
    <row r="746" spans="1:16" x14ac:dyDescent="0.2">
      <c r="A746" s="122" t="s">
        <v>3067</v>
      </c>
      <c r="B746" s="121">
        <v>0</v>
      </c>
      <c r="C746" s="121">
        <v>0</v>
      </c>
      <c r="D746" s="121">
        <v>0</v>
      </c>
      <c r="E746" s="121">
        <v>0</v>
      </c>
      <c r="F746" s="121">
        <v>0</v>
      </c>
      <c r="G746" s="121">
        <v>0</v>
      </c>
      <c r="H746" s="121">
        <v>48.7</v>
      </c>
      <c r="I746" s="121">
        <v>48.7</v>
      </c>
      <c r="J746" s="121">
        <v>48.7</v>
      </c>
      <c r="K746" s="121">
        <v>0</v>
      </c>
      <c r="L746" s="121">
        <v>0</v>
      </c>
      <c r="M746" s="121">
        <v>0</v>
      </c>
      <c r="N746" s="121">
        <v>0</v>
      </c>
      <c r="P746" s="99"/>
    </row>
    <row r="747" spans="1:16" x14ac:dyDescent="0.2">
      <c r="A747" s="123" t="s">
        <v>3068</v>
      </c>
      <c r="B747" s="121">
        <v>-21178964.640000001</v>
      </c>
      <c r="C747" s="121">
        <v>-21178964.640000001</v>
      </c>
      <c r="D747" s="121">
        <v>-21178964.640000001</v>
      </c>
      <c r="E747" s="121">
        <v>-21823639.640000001</v>
      </c>
      <c r="F747" s="121">
        <v>-21823639.640000001</v>
      </c>
      <c r="G747" s="121">
        <v>-21823639.640000001</v>
      </c>
      <c r="H747" s="121">
        <v>-21823590.940000001</v>
      </c>
      <c r="I747" s="121">
        <v>-21823590.940000001</v>
      </c>
      <c r="J747" s="121">
        <v>-21823590.940000001</v>
      </c>
      <c r="K747" s="121">
        <v>-21823639.640000001</v>
      </c>
      <c r="L747" s="121">
        <v>-21823639.640000001</v>
      </c>
      <c r="M747" s="121">
        <v>-21823638.640000001</v>
      </c>
      <c r="N747" s="121">
        <v>-27189525.640000001</v>
      </c>
      <c r="O747" s="97">
        <f t="shared" ref="O747" si="68">AVERAGE(B747:N747)</f>
        <v>-22087617.63230769</v>
      </c>
      <c r="P747" s="99" t="str">
        <f>MID($A747,11,5)</f>
        <v>228.2</v>
      </c>
    </row>
    <row r="748" spans="1:16" x14ac:dyDescent="0.2">
      <c r="A748" s="122" t="s">
        <v>3069</v>
      </c>
      <c r="P748" s="99"/>
    </row>
    <row r="749" spans="1:16" x14ac:dyDescent="0.2">
      <c r="A749" s="122" t="s">
        <v>3070</v>
      </c>
      <c r="B749" s="121">
        <v>0</v>
      </c>
      <c r="C749" s="121">
        <v>0</v>
      </c>
      <c r="D749" s="121">
        <v>0</v>
      </c>
      <c r="E749" s="121">
        <v>0</v>
      </c>
      <c r="F749" s="121">
        <v>0</v>
      </c>
      <c r="G749" s="121">
        <v>0</v>
      </c>
      <c r="H749" s="121">
        <v>0</v>
      </c>
      <c r="I749" s="121">
        <v>0</v>
      </c>
      <c r="J749" s="121">
        <v>0</v>
      </c>
      <c r="K749" s="121">
        <v>0</v>
      </c>
      <c r="L749" s="121">
        <v>0</v>
      </c>
      <c r="M749" s="121">
        <v>0</v>
      </c>
      <c r="N749" s="121">
        <v>0</v>
      </c>
      <c r="P749" s="99"/>
    </row>
    <row r="750" spans="1:16" x14ac:dyDescent="0.2">
      <c r="A750" s="122" t="s">
        <v>3071</v>
      </c>
      <c r="B750" s="121">
        <v>-31008483.82</v>
      </c>
      <c r="C750" s="121">
        <v>-30466677.539999999</v>
      </c>
      <c r="D750" s="121">
        <v>-29745386.859999999</v>
      </c>
      <c r="E750" s="121">
        <v>-28780796.760000002</v>
      </c>
      <c r="F750" s="121">
        <v>-27748641.289999999</v>
      </c>
      <c r="G750" s="121">
        <v>-26913023.649999999</v>
      </c>
      <c r="H750" s="121">
        <v>-26014216.539999999</v>
      </c>
      <c r="I750" s="121">
        <v>-25156704.34</v>
      </c>
      <c r="J750" s="121">
        <v>-24370615.940000001</v>
      </c>
      <c r="K750" s="121">
        <v>-23565799.649999999</v>
      </c>
      <c r="L750" s="121">
        <v>-22521492.629999999</v>
      </c>
      <c r="M750" s="121">
        <v>-23525298.449999999</v>
      </c>
      <c r="N750" s="121">
        <v>-32968108.189999901</v>
      </c>
      <c r="P750" s="99"/>
    </row>
    <row r="751" spans="1:16" x14ac:dyDescent="0.2">
      <c r="A751" s="122" t="s">
        <v>3072</v>
      </c>
      <c r="B751" s="121">
        <v>-102250395.37</v>
      </c>
      <c r="C751" s="121">
        <v>-102550522.59999999</v>
      </c>
      <c r="D751" s="121">
        <v>-102861963.59999999</v>
      </c>
      <c r="E751" s="121">
        <v>-103167735.59999999</v>
      </c>
      <c r="F751" s="121">
        <v>-103475806.11</v>
      </c>
      <c r="G751" s="121">
        <v>-103781578.11</v>
      </c>
      <c r="H751" s="121">
        <v>-104089930.11</v>
      </c>
      <c r="I751" s="121">
        <v>-104396127.11</v>
      </c>
      <c r="J751" s="121">
        <v>-104702329.11</v>
      </c>
      <c r="K751" s="121">
        <v>-105008531.11</v>
      </c>
      <c r="L751" s="121">
        <v>-105314733.11</v>
      </c>
      <c r="M751" s="121">
        <v>-105689425.56999999</v>
      </c>
      <c r="N751" s="121">
        <v>-95997644.859999999</v>
      </c>
      <c r="P751" s="99"/>
    </row>
    <row r="752" spans="1:16" x14ac:dyDescent="0.2">
      <c r="A752" s="122" t="s">
        <v>3073</v>
      </c>
      <c r="B752" s="121">
        <v>0</v>
      </c>
      <c r="C752" s="121">
        <v>0</v>
      </c>
      <c r="D752" s="121">
        <v>0</v>
      </c>
      <c r="E752" s="121">
        <v>0</v>
      </c>
      <c r="F752" s="121">
        <v>0</v>
      </c>
      <c r="G752" s="121">
        <v>0</v>
      </c>
      <c r="H752" s="121">
        <v>0</v>
      </c>
      <c r="I752" s="121">
        <v>0</v>
      </c>
      <c r="J752" s="121">
        <v>0</v>
      </c>
      <c r="K752" s="121">
        <v>0</v>
      </c>
      <c r="L752" s="121">
        <v>0</v>
      </c>
      <c r="M752" s="121">
        <v>0</v>
      </c>
      <c r="N752" s="121">
        <v>0</v>
      </c>
      <c r="P752" s="99"/>
    </row>
    <row r="753" spans="1:16" x14ac:dyDescent="0.2">
      <c r="A753" s="122" t="s">
        <v>3074</v>
      </c>
      <c r="B753" s="121">
        <v>-5505579.4400000004</v>
      </c>
      <c r="C753" s="121">
        <v>-5453652.5099999998</v>
      </c>
      <c r="D753" s="121">
        <v>-5399546.0999999996</v>
      </c>
      <c r="E753" s="121">
        <v>-5347619.17</v>
      </c>
      <c r="F753" s="121">
        <v>-5295692.24</v>
      </c>
      <c r="G753" s="121">
        <v>-5243765.3099999996</v>
      </c>
      <c r="H753" s="121">
        <v>-5912412.3799999999</v>
      </c>
      <c r="I753" s="121">
        <v>-5861099.6100000003</v>
      </c>
      <c r="J753" s="121">
        <v>-5812984.1799999997</v>
      </c>
      <c r="K753" s="121">
        <v>-5764738.0899999999</v>
      </c>
      <c r="L753" s="121">
        <v>-5717259.3499999996</v>
      </c>
      <c r="M753" s="121">
        <v>-6230263.9299999997</v>
      </c>
      <c r="N753" s="121">
        <v>-5580636.9000000004</v>
      </c>
      <c r="P753" s="99"/>
    </row>
    <row r="754" spans="1:16" x14ac:dyDescent="0.2">
      <c r="A754" s="122" t="s">
        <v>3075</v>
      </c>
      <c r="B754" s="121">
        <v>-3979983.9</v>
      </c>
      <c r="C754" s="121">
        <v>-4128954.9</v>
      </c>
      <c r="D754" s="121">
        <v>-4338575.4000000004</v>
      </c>
      <c r="E754" s="121">
        <v>-4445418.7300000004</v>
      </c>
      <c r="F754" s="121">
        <v>-4592946.21</v>
      </c>
      <c r="G754" s="121">
        <v>-4734954.8499999996</v>
      </c>
      <c r="H754" s="121">
        <v>-6845988.4400000004</v>
      </c>
      <c r="I754" s="121">
        <v>-7060545.4400000004</v>
      </c>
      <c r="J754" s="121">
        <v>-7179741.2400000002</v>
      </c>
      <c r="K754" s="121">
        <v>-7608249.1200000001</v>
      </c>
      <c r="L754" s="121">
        <v>-7794269.46</v>
      </c>
      <c r="M754" s="121">
        <v>-8553424.6799999997</v>
      </c>
      <c r="N754" s="121">
        <v>-8264669.7000000002</v>
      </c>
      <c r="P754" s="99"/>
    </row>
    <row r="755" spans="1:16" x14ac:dyDescent="0.2">
      <c r="A755" s="122" t="s">
        <v>3076</v>
      </c>
      <c r="B755" s="121">
        <v>-5246397.0599999996</v>
      </c>
      <c r="C755" s="121">
        <v>-5206357.67</v>
      </c>
      <c r="D755" s="121">
        <v>-5196442.28</v>
      </c>
      <c r="E755" s="121">
        <v>-5171464.8899999997</v>
      </c>
      <c r="F755" s="121">
        <v>-5146487.5</v>
      </c>
      <c r="G755" s="121">
        <v>-5121510.1100000003</v>
      </c>
      <c r="H755" s="121">
        <v>-5096532.72</v>
      </c>
      <c r="I755" s="121">
        <v>-5071555.33</v>
      </c>
      <c r="J755" s="121">
        <v>-5046577.9400000004</v>
      </c>
      <c r="K755" s="121">
        <v>-5021600.55</v>
      </c>
      <c r="L755" s="121">
        <v>-4996623.16</v>
      </c>
      <c r="M755" s="121">
        <v>-5436889.7699999996</v>
      </c>
      <c r="N755" s="121">
        <v>-5228351.38</v>
      </c>
      <c r="P755" s="99"/>
    </row>
    <row r="756" spans="1:16" x14ac:dyDescent="0.2">
      <c r="A756" s="122" t="s">
        <v>3077</v>
      </c>
      <c r="B756" s="121">
        <v>0</v>
      </c>
      <c r="C756" s="121">
        <v>0</v>
      </c>
      <c r="D756" s="121">
        <v>0</v>
      </c>
      <c r="E756" s="121">
        <v>0</v>
      </c>
      <c r="F756" s="121">
        <v>0</v>
      </c>
      <c r="G756" s="121">
        <v>0</v>
      </c>
      <c r="H756" s="121">
        <v>0</v>
      </c>
      <c r="I756" s="121">
        <v>0</v>
      </c>
      <c r="J756" s="121">
        <v>0</v>
      </c>
      <c r="K756" s="121">
        <v>0</v>
      </c>
      <c r="L756" s="121">
        <v>0</v>
      </c>
      <c r="M756" s="121">
        <v>0</v>
      </c>
      <c r="N756" s="121">
        <v>0</v>
      </c>
      <c r="P756" s="99"/>
    </row>
    <row r="757" spans="1:16" x14ac:dyDescent="0.2">
      <c r="A757" s="122" t="s">
        <v>3078</v>
      </c>
      <c r="B757" s="121">
        <v>-32064833</v>
      </c>
      <c r="C757" s="121">
        <v>-32064833</v>
      </c>
      <c r="D757" s="121">
        <v>-30079553</v>
      </c>
      <c r="E757" s="121">
        <v>-29086913</v>
      </c>
      <c r="F757" s="121">
        <v>-28094273</v>
      </c>
      <c r="G757" s="121">
        <v>-27101633</v>
      </c>
      <c r="H757" s="121">
        <v>-26108993</v>
      </c>
      <c r="I757" s="121">
        <v>-25116353</v>
      </c>
      <c r="J757" s="121">
        <v>-24123713</v>
      </c>
      <c r="K757" s="121">
        <v>-23131073</v>
      </c>
      <c r="L757" s="121">
        <v>-22138433</v>
      </c>
      <c r="M757" s="121">
        <v>-21145793</v>
      </c>
      <c r="N757" s="121">
        <v>-44782662</v>
      </c>
      <c r="P757" s="99"/>
    </row>
    <row r="758" spans="1:16" x14ac:dyDescent="0.2">
      <c r="A758" s="122" t="s">
        <v>3079</v>
      </c>
      <c r="B758" s="121">
        <v>0</v>
      </c>
      <c r="C758" s="121">
        <v>0</v>
      </c>
      <c r="D758" s="121">
        <v>0</v>
      </c>
      <c r="E758" s="121">
        <v>0</v>
      </c>
      <c r="F758" s="121">
        <v>0</v>
      </c>
      <c r="G758" s="121">
        <v>0</v>
      </c>
      <c r="H758" s="121">
        <v>0</v>
      </c>
      <c r="I758" s="121">
        <v>0</v>
      </c>
      <c r="J758" s="121">
        <v>0</v>
      </c>
      <c r="K758" s="121">
        <v>0</v>
      </c>
      <c r="L758" s="121">
        <v>0</v>
      </c>
      <c r="M758" s="121">
        <v>0</v>
      </c>
      <c r="N758" s="121">
        <v>0</v>
      </c>
      <c r="P758" s="99"/>
    </row>
    <row r="759" spans="1:16" x14ac:dyDescent="0.2">
      <c r="A759" s="122" t="s">
        <v>3080</v>
      </c>
      <c r="B759" s="121">
        <v>0</v>
      </c>
      <c r="C759" s="121">
        <v>0</v>
      </c>
      <c r="D759" s="121">
        <v>0</v>
      </c>
      <c r="E759" s="121">
        <v>0</v>
      </c>
      <c r="F759" s="121">
        <v>0</v>
      </c>
      <c r="G759" s="121">
        <v>0</v>
      </c>
      <c r="H759" s="121">
        <v>0</v>
      </c>
      <c r="I759" s="121">
        <v>0</v>
      </c>
      <c r="J759" s="121">
        <v>0</v>
      </c>
      <c r="K759" s="121">
        <v>0</v>
      </c>
      <c r="L759" s="121">
        <v>0</v>
      </c>
      <c r="M759" s="121">
        <v>0</v>
      </c>
      <c r="N759" s="121">
        <v>0</v>
      </c>
      <c r="P759" s="99"/>
    </row>
    <row r="760" spans="1:16" x14ac:dyDescent="0.2">
      <c r="A760" s="122" t="s">
        <v>3081</v>
      </c>
      <c r="B760" s="121">
        <v>-497591.15</v>
      </c>
      <c r="C760" s="121">
        <v>-491568.88</v>
      </c>
      <c r="D760" s="121">
        <v>-485546.61</v>
      </c>
      <c r="E760" s="121">
        <v>-479524.34</v>
      </c>
      <c r="F760" s="121">
        <v>-473502.07</v>
      </c>
      <c r="G760" s="121">
        <v>-467479.8</v>
      </c>
      <c r="H760" s="121">
        <v>-461457.53</v>
      </c>
      <c r="I760" s="121">
        <v>-458140.6</v>
      </c>
      <c r="J760" s="121">
        <v>-458140.6</v>
      </c>
      <c r="K760" s="121">
        <v>-458140.6</v>
      </c>
      <c r="L760" s="121">
        <v>-458140.6</v>
      </c>
      <c r="M760" s="121">
        <v>-458140.6</v>
      </c>
      <c r="N760" s="121">
        <v>-452285</v>
      </c>
      <c r="P760" s="99"/>
    </row>
    <row r="761" spans="1:16" x14ac:dyDescent="0.2">
      <c r="A761" s="123" t="s">
        <v>3082</v>
      </c>
      <c r="B761" s="121">
        <f>SUM(B749:B760)</f>
        <v>-180553263.74000001</v>
      </c>
      <c r="C761" s="121">
        <f t="shared" ref="C761:N761" si="69">SUM(C749:C760)</f>
        <v>-180362567.09999996</v>
      </c>
      <c r="D761" s="121">
        <f t="shared" si="69"/>
        <v>-178107013.85000002</v>
      </c>
      <c r="E761" s="121">
        <f t="shared" si="69"/>
        <v>-176479472.48999998</v>
      </c>
      <c r="F761" s="121">
        <f t="shared" si="69"/>
        <v>-174827348.42000002</v>
      </c>
      <c r="G761" s="121">
        <f t="shared" si="69"/>
        <v>-173363944.83000001</v>
      </c>
      <c r="H761" s="121">
        <f t="shared" si="69"/>
        <v>-174529530.72</v>
      </c>
      <c r="I761" s="121">
        <f t="shared" si="69"/>
        <v>-173120525.43000001</v>
      </c>
      <c r="J761" s="121">
        <f t="shared" si="69"/>
        <v>-171694102.00999999</v>
      </c>
      <c r="K761" s="121">
        <f t="shared" si="69"/>
        <v>-170558132.12</v>
      </c>
      <c r="L761" s="121">
        <f t="shared" si="69"/>
        <v>-168940951.30999997</v>
      </c>
      <c r="M761" s="121">
        <f t="shared" si="69"/>
        <v>-171039236</v>
      </c>
      <c r="N761" s="121">
        <f t="shared" si="69"/>
        <v>-193274358.02999988</v>
      </c>
      <c r="O761" s="97">
        <f>AVERAGE(B761:N761)</f>
        <v>-175911572.77307689</v>
      </c>
      <c r="P761" s="99" t="str">
        <f>MID($A761,11,5)</f>
        <v>228.3</v>
      </c>
    </row>
    <row r="762" spans="1:16" x14ac:dyDescent="0.2">
      <c r="A762" s="122" t="s">
        <v>3083</v>
      </c>
      <c r="P762" s="99"/>
    </row>
    <row r="763" spans="1:16" x14ac:dyDescent="0.2">
      <c r="A763" s="122" t="s">
        <v>3084</v>
      </c>
      <c r="B763" s="121">
        <v>0</v>
      </c>
      <c r="C763" s="121">
        <v>0</v>
      </c>
      <c r="D763" s="121">
        <v>0</v>
      </c>
      <c r="E763" s="121">
        <v>0</v>
      </c>
      <c r="F763" s="121">
        <v>0</v>
      </c>
      <c r="G763" s="121">
        <v>0</v>
      </c>
      <c r="H763" s="121">
        <v>0</v>
      </c>
      <c r="I763" s="121">
        <v>0</v>
      </c>
      <c r="J763" s="121">
        <v>0</v>
      </c>
      <c r="K763" s="121">
        <v>0</v>
      </c>
      <c r="L763" s="121">
        <v>0</v>
      </c>
      <c r="M763" s="121">
        <v>0</v>
      </c>
      <c r="N763" s="121">
        <v>0</v>
      </c>
      <c r="P763" s="99"/>
    </row>
    <row r="764" spans="1:16" x14ac:dyDescent="0.2">
      <c r="A764" s="122" t="s">
        <v>3085</v>
      </c>
      <c r="B764" s="121">
        <v>-29974128.079999998</v>
      </c>
      <c r="C764" s="121">
        <v>-29759811.5</v>
      </c>
      <c r="D764" s="121">
        <v>-29717370.920000002</v>
      </c>
      <c r="E764" s="121">
        <v>-29588992.34</v>
      </c>
      <c r="F764" s="121">
        <v>-29460613.760000002</v>
      </c>
      <c r="G764" s="121">
        <v>-29332235.18</v>
      </c>
      <c r="H764" s="121">
        <v>-29203856.600000001</v>
      </c>
      <c r="I764" s="121">
        <v>-29081865.640000001</v>
      </c>
      <c r="J764" s="121">
        <v>-28959874.68</v>
      </c>
      <c r="K764" s="121">
        <v>-28837883.719999999</v>
      </c>
      <c r="L764" s="121">
        <v>-28715892.760000002</v>
      </c>
      <c r="M764" s="121">
        <v>-31166696.800000001</v>
      </c>
      <c r="N764" s="121">
        <v>-29690918.84</v>
      </c>
      <c r="P764" s="99"/>
    </row>
    <row r="765" spans="1:16" x14ac:dyDescent="0.2">
      <c r="A765" s="122" t="s">
        <v>3086</v>
      </c>
      <c r="B765" s="121">
        <v>0</v>
      </c>
      <c r="C765" s="121">
        <v>0</v>
      </c>
      <c r="D765" s="121">
        <v>0</v>
      </c>
      <c r="E765" s="121">
        <v>0</v>
      </c>
      <c r="F765" s="121">
        <v>0</v>
      </c>
      <c r="G765" s="121">
        <v>0</v>
      </c>
      <c r="H765" s="121">
        <v>0</v>
      </c>
      <c r="I765" s="121">
        <v>0</v>
      </c>
      <c r="J765" s="121">
        <v>0</v>
      </c>
      <c r="K765" s="121">
        <v>0</v>
      </c>
      <c r="L765" s="121">
        <v>0</v>
      </c>
      <c r="M765" s="121">
        <v>0</v>
      </c>
      <c r="N765" s="121">
        <v>0</v>
      </c>
      <c r="P765" s="99"/>
    </row>
    <row r="766" spans="1:16" x14ac:dyDescent="0.2">
      <c r="A766" s="122" t="s">
        <v>3087</v>
      </c>
      <c r="B766" s="121">
        <v>-1692841.22</v>
      </c>
      <c r="C766" s="121">
        <v>-1753368.56</v>
      </c>
      <c r="D766" s="121">
        <v>-1651469.24</v>
      </c>
      <c r="E766" s="121">
        <v>-1463076.32</v>
      </c>
      <c r="F766" s="121">
        <v>-1359246.18</v>
      </c>
      <c r="G766" s="121">
        <v>-1415840.68</v>
      </c>
      <c r="H766" s="121">
        <v>-1433928.1</v>
      </c>
      <c r="I766" s="121">
        <v>-1506508.04</v>
      </c>
      <c r="J766" s="121">
        <v>-1558447</v>
      </c>
      <c r="K766" s="121">
        <v>-1553609.34</v>
      </c>
      <c r="L766" s="121">
        <v>-1547493.04</v>
      </c>
      <c r="M766" s="121">
        <v>-1689004.95</v>
      </c>
      <c r="N766" s="121">
        <v>-1756839.88</v>
      </c>
      <c r="P766" s="99"/>
    </row>
    <row r="767" spans="1:16" x14ac:dyDescent="0.2">
      <c r="A767" s="122" t="s">
        <v>3088</v>
      </c>
      <c r="B767" s="121">
        <v>0</v>
      </c>
      <c r="C767" s="121">
        <v>0</v>
      </c>
      <c r="D767" s="121">
        <v>0</v>
      </c>
      <c r="E767" s="121">
        <v>0</v>
      </c>
      <c r="F767" s="121">
        <v>0</v>
      </c>
      <c r="G767" s="121">
        <v>0</v>
      </c>
      <c r="H767" s="121">
        <v>0</v>
      </c>
      <c r="I767" s="121">
        <v>0</v>
      </c>
      <c r="J767" s="121">
        <v>0</v>
      </c>
      <c r="K767" s="121">
        <v>0</v>
      </c>
      <c r="L767" s="121">
        <v>0</v>
      </c>
      <c r="M767" s="121">
        <v>0</v>
      </c>
      <c r="N767" s="121">
        <v>0</v>
      </c>
      <c r="P767" s="99"/>
    </row>
    <row r="768" spans="1:16" x14ac:dyDescent="0.2">
      <c r="A768" s="122" t="s">
        <v>3089</v>
      </c>
      <c r="B768" s="121">
        <v>0</v>
      </c>
      <c r="C768" s="121">
        <v>0</v>
      </c>
      <c r="D768" s="121">
        <v>0</v>
      </c>
      <c r="E768" s="121">
        <v>0</v>
      </c>
      <c r="F768" s="121">
        <v>0</v>
      </c>
      <c r="G768" s="121">
        <v>0</v>
      </c>
      <c r="H768" s="121">
        <v>0</v>
      </c>
      <c r="I768" s="121">
        <v>0</v>
      </c>
      <c r="J768" s="121">
        <v>0</v>
      </c>
      <c r="K768" s="121">
        <v>0</v>
      </c>
      <c r="L768" s="121">
        <v>0</v>
      </c>
      <c r="M768" s="121">
        <v>0</v>
      </c>
      <c r="N768" s="121">
        <v>0</v>
      </c>
      <c r="P768" s="99"/>
    </row>
    <row r="769" spans="1:16" x14ac:dyDescent="0.2">
      <c r="A769" s="122" t="s">
        <v>3090</v>
      </c>
      <c r="B769" s="121">
        <v>0</v>
      </c>
      <c r="C769" s="121">
        <v>0</v>
      </c>
      <c r="D769" s="121">
        <v>0</v>
      </c>
      <c r="E769" s="121">
        <v>0</v>
      </c>
      <c r="F769" s="121">
        <v>0</v>
      </c>
      <c r="G769" s="121">
        <v>0</v>
      </c>
      <c r="H769" s="121">
        <v>0</v>
      </c>
      <c r="I769" s="121">
        <v>0</v>
      </c>
      <c r="J769" s="121">
        <v>0</v>
      </c>
      <c r="K769" s="121">
        <v>0</v>
      </c>
      <c r="L769" s="121">
        <v>0</v>
      </c>
      <c r="M769" s="121">
        <v>0</v>
      </c>
      <c r="N769" s="121">
        <v>0</v>
      </c>
      <c r="P769" s="99"/>
    </row>
    <row r="770" spans="1:16" x14ac:dyDescent="0.2">
      <c r="A770" s="122" t="s">
        <v>3091</v>
      </c>
      <c r="B770" s="121">
        <v>-48779</v>
      </c>
      <c r="C770" s="121">
        <v>-47483</v>
      </c>
      <c r="D770" s="121">
        <v>-46379</v>
      </c>
      <c r="E770" s="121">
        <v>-55000</v>
      </c>
      <c r="F770" s="121">
        <v>-54692</v>
      </c>
      <c r="G770" s="121">
        <v>-54260</v>
      </c>
      <c r="H770" s="121">
        <v>-32000</v>
      </c>
      <c r="I770" s="121">
        <v>-28111</v>
      </c>
      <c r="J770" s="121">
        <v>-23112</v>
      </c>
      <c r="K770" s="121">
        <v>-32000</v>
      </c>
      <c r="L770" s="121">
        <v>-29622</v>
      </c>
      <c r="M770" s="121">
        <v>-20845</v>
      </c>
      <c r="N770" s="121">
        <v>-12000</v>
      </c>
      <c r="P770" s="99"/>
    </row>
    <row r="771" spans="1:16" x14ac:dyDescent="0.2">
      <c r="A771" s="122" t="s">
        <v>3092</v>
      </c>
      <c r="B771" s="121">
        <v>-1053230.44</v>
      </c>
      <c r="C771" s="121">
        <v>-1017327.58</v>
      </c>
      <c r="D771" s="121">
        <v>-980928.76</v>
      </c>
      <c r="E771" s="121">
        <v>-906323</v>
      </c>
      <c r="F771" s="121">
        <v>-675286.73</v>
      </c>
      <c r="G771" s="121">
        <v>-623410.45999999903</v>
      </c>
      <c r="H771" s="121">
        <v>-906323</v>
      </c>
      <c r="I771" s="121">
        <v>-871902.38</v>
      </c>
      <c r="J771" s="121">
        <v>-870401.35999999905</v>
      </c>
      <c r="K771" s="121">
        <v>-984322.99999999895</v>
      </c>
      <c r="L771" s="121">
        <v>-948538.21999999904</v>
      </c>
      <c r="M771" s="121">
        <v>-934117.28</v>
      </c>
      <c r="N771" s="121">
        <v>-1013722.99999999</v>
      </c>
      <c r="P771" s="99"/>
    </row>
    <row r="772" spans="1:16" x14ac:dyDescent="0.2">
      <c r="A772" s="123" t="s">
        <v>3093</v>
      </c>
      <c r="B772" s="121">
        <v>-32768978.739999998</v>
      </c>
      <c r="C772" s="121">
        <v>-32577990.640000001</v>
      </c>
      <c r="D772" s="121">
        <v>-32396147.919999901</v>
      </c>
      <c r="E772" s="121">
        <v>-32013391.66</v>
      </c>
      <c r="F772" s="121">
        <v>-31549838.669999901</v>
      </c>
      <c r="G772" s="121">
        <v>-31425746.3199999</v>
      </c>
      <c r="H772" s="121">
        <v>-31576107.699999999</v>
      </c>
      <c r="I772" s="121">
        <v>-31488387.059999999</v>
      </c>
      <c r="J772" s="121">
        <v>-31411835.039999999</v>
      </c>
      <c r="K772" s="121">
        <v>-31407816.059999999</v>
      </c>
      <c r="L772" s="121">
        <v>-31241546.02</v>
      </c>
      <c r="M772" s="121">
        <v>-33810664.030000001</v>
      </c>
      <c r="N772" s="121">
        <v>-32473481.719999898</v>
      </c>
      <c r="O772" s="97">
        <f t="shared" ref="O772" si="70">AVERAGE(B772:N772)</f>
        <v>-32010917.813846119</v>
      </c>
      <c r="P772" s="99" t="str">
        <f>MID($A772,11,5)</f>
        <v>228.4</v>
      </c>
    </row>
    <row r="773" spans="1:16" x14ac:dyDescent="0.2">
      <c r="A773" s="123" t="s">
        <v>3094</v>
      </c>
      <c r="B773" s="124">
        <f>+B772+B761</f>
        <v>-213322242.48000002</v>
      </c>
      <c r="C773" s="124">
        <f t="shared" ref="C773:N773" si="71">+C772+C761</f>
        <v>-212940557.73999995</v>
      </c>
      <c r="D773" s="124">
        <f t="shared" si="71"/>
        <v>-210503161.76999992</v>
      </c>
      <c r="E773" s="124">
        <f t="shared" si="71"/>
        <v>-208492864.14999998</v>
      </c>
      <c r="F773" s="124">
        <f t="shared" si="71"/>
        <v>-206377187.08999991</v>
      </c>
      <c r="G773" s="124">
        <f t="shared" si="71"/>
        <v>-204789691.14999992</v>
      </c>
      <c r="H773" s="124">
        <f t="shared" si="71"/>
        <v>-206105638.41999999</v>
      </c>
      <c r="I773" s="124">
        <f t="shared" si="71"/>
        <v>-204608912.49000001</v>
      </c>
      <c r="J773" s="124">
        <f t="shared" si="71"/>
        <v>-203105937.04999998</v>
      </c>
      <c r="K773" s="124">
        <f t="shared" si="71"/>
        <v>-201965948.18000001</v>
      </c>
      <c r="L773" s="124">
        <f t="shared" si="71"/>
        <v>-200182497.32999998</v>
      </c>
      <c r="M773" s="124">
        <f t="shared" si="71"/>
        <v>-204849900.03</v>
      </c>
      <c r="N773" s="124">
        <f t="shared" si="71"/>
        <v>-225747839.74999979</v>
      </c>
      <c r="P773" s="99"/>
    </row>
    <row r="774" spans="1:16" x14ac:dyDescent="0.2">
      <c r="A774" s="122" t="s">
        <v>3095</v>
      </c>
      <c r="O774" s="97">
        <f>SUM(O772,O761,O747,O741)</f>
        <v>-62455294.606153876</v>
      </c>
      <c r="P774" s="99">
        <v>228</v>
      </c>
    </row>
    <row r="775" spans="1:16" x14ac:dyDescent="0.2">
      <c r="A775" s="120" t="s">
        <v>3096</v>
      </c>
      <c r="P775" s="99"/>
    </row>
    <row r="776" spans="1:16" x14ac:dyDescent="0.2">
      <c r="A776" s="122" t="s">
        <v>3097</v>
      </c>
      <c r="B776" s="121">
        <v>-2793306</v>
      </c>
      <c r="C776" s="121">
        <v>-2793306</v>
      </c>
      <c r="D776" s="121">
        <v>-2793306</v>
      </c>
      <c r="E776" s="121">
        <v>0</v>
      </c>
      <c r="F776" s="121">
        <v>0</v>
      </c>
      <c r="G776" s="121">
        <v>0</v>
      </c>
      <c r="H776" s="121">
        <v>0</v>
      </c>
      <c r="I776" s="121">
        <v>0</v>
      </c>
      <c r="J776" s="121">
        <v>0</v>
      </c>
      <c r="K776" s="121">
        <v>0</v>
      </c>
      <c r="L776" s="121">
        <v>0</v>
      </c>
      <c r="M776" s="121">
        <v>0</v>
      </c>
      <c r="N776" s="121">
        <v>0</v>
      </c>
      <c r="P776" s="99"/>
    </row>
    <row r="777" spans="1:16" x14ac:dyDescent="0.2">
      <c r="A777" s="122" t="s">
        <v>3098</v>
      </c>
      <c r="B777" s="121">
        <v>0</v>
      </c>
      <c r="C777" s="121">
        <v>0</v>
      </c>
      <c r="D777" s="121">
        <v>0</v>
      </c>
      <c r="E777" s="121">
        <v>0</v>
      </c>
      <c r="F777" s="121">
        <v>0</v>
      </c>
      <c r="G777" s="121">
        <v>0</v>
      </c>
      <c r="H777" s="121">
        <v>0</v>
      </c>
      <c r="I777" s="121">
        <v>0</v>
      </c>
      <c r="J777" s="121">
        <v>0</v>
      </c>
      <c r="K777" s="121">
        <v>0</v>
      </c>
      <c r="L777" s="121">
        <v>0</v>
      </c>
      <c r="M777" s="121">
        <v>0</v>
      </c>
      <c r="N777" s="121">
        <v>0</v>
      </c>
      <c r="P777" s="99"/>
    </row>
    <row r="778" spans="1:16" x14ac:dyDescent="0.2">
      <c r="A778" s="123" t="s">
        <v>3099</v>
      </c>
      <c r="B778" s="124">
        <v>-2793306</v>
      </c>
      <c r="C778" s="124">
        <v>-2793306</v>
      </c>
      <c r="D778" s="124">
        <v>-2793306</v>
      </c>
      <c r="E778" s="124">
        <v>0</v>
      </c>
      <c r="F778" s="124">
        <v>0</v>
      </c>
      <c r="G778" s="124">
        <v>0</v>
      </c>
      <c r="H778" s="124">
        <v>0</v>
      </c>
      <c r="I778" s="124">
        <v>0</v>
      </c>
      <c r="J778" s="124">
        <v>0</v>
      </c>
      <c r="K778" s="124">
        <v>0</v>
      </c>
      <c r="L778" s="124">
        <v>0</v>
      </c>
      <c r="M778" s="124">
        <v>0</v>
      </c>
      <c r="N778" s="124">
        <v>0</v>
      </c>
      <c r="O778" s="97">
        <f t="shared" ref="O778" si="72">AVERAGE(B778:N778)</f>
        <v>-644609.07692307688</v>
      </c>
      <c r="P778" s="99" t="str">
        <f>MID($A778,11,3)</f>
        <v>229</v>
      </c>
    </row>
    <row r="779" spans="1:16" x14ac:dyDescent="0.2">
      <c r="A779" s="122" t="s">
        <v>3100</v>
      </c>
      <c r="P779" s="99"/>
    </row>
    <row r="780" spans="1:16" x14ac:dyDescent="0.2">
      <c r="A780" s="120" t="s">
        <v>3101</v>
      </c>
      <c r="P780" s="99"/>
    </row>
    <row r="781" spans="1:16" x14ac:dyDescent="0.2">
      <c r="A781" s="122" t="s">
        <v>3102</v>
      </c>
      <c r="B781" s="121">
        <v>0</v>
      </c>
      <c r="C781" s="121">
        <v>0</v>
      </c>
      <c r="D781" s="121">
        <v>0</v>
      </c>
      <c r="E781" s="121">
        <v>0</v>
      </c>
      <c r="F781" s="121">
        <v>0</v>
      </c>
      <c r="G781" s="121">
        <v>0</v>
      </c>
      <c r="H781" s="121">
        <v>0</v>
      </c>
      <c r="I781" s="121">
        <v>0</v>
      </c>
      <c r="J781" s="121">
        <v>0</v>
      </c>
      <c r="K781" s="121">
        <v>0</v>
      </c>
      <c r="L781" s="121">
        <v>0</v>
      </c>
      <c r="M781" s="121">
        <v>0</v>
      </c>
      <c r="N781" s="121">
        <v>0</v>
      </c>
      <c r="P781" s="99"/>
    </row>
    <row r="782" spans="1:16" x14ac:dyDescent="0.2">
      <c r="A782" s="122" t="s">
        <v>3103</v>
      </c>
      <c r="B782" s="121">
        <v>0</v>
      </c>
      <c r="C782" s="121">
        <v>0</v>
      </c>
      <c r="D782" s="121">
        <v>0</v>
      </c>
      <c r="E782" s="121">
        <v>0</v>
      </c>
      <c r="F782" s="121">
        <v>0</v>
      </c>
      <c r="G782" s="121">
        <v>0</v>
      </c>
      <c r="H782" s="121">
        <v>0</v>
      </c>
      <c r="I782" s="121">
        <v>0</v>
      </c>
      <c r="J782" s="121">
        <v>0</v>
      </c>
      <c r="K782" s="121">
        <v>0</v>
      </c>
      <c r="L782" s="121">
        <v>0</v>
      </c>
      <c r="M782" s="121">
        <v>0</v>
      </c>
      <c r="N782" s="121">
        <v>0</v>
      </c>
      <c r="P782" s="99"/>
    </row>
    <row r="783" spans="1:16" x14ac:dyDescent="0.2">
      <c r="A783" s="122" t="s">
        <v>3104</v>
      </c>
      <c r="B783" s="121">
        <v>-15787137.369999999</v>
      </c>
      <c r="C783" s="121">
        <v>-15830231.5</v>
      </c>
      <c r="D783" s="121">
        <v>-15734015.74</v>
      </c>
      <c r="E783" s="121">
        <v>-15741387.75</v>
      </c>
      <c r="F783" s="121">
        <v>-15766432.99</v>
      </c>
      <c r="G783" s="121">
        <v>-15796968.43</v>
      </c>
      <c r="H783" s="121">
        <v>-15804624.460000001</v>
      </c>
      <c r="I783" s="121">
        <v>-15779023.76</v>
      </c>
      <c r="J783" s="121">
        <v>-15881699.779999999</v>
      </c>
      <c r="K783" s="121">
        <v>-22175990.48</v>
      </c>
      <c r="L783" s="121">
        <v>-22224539.350000001</v>
      </c>
      <c r="M783" s="121">
        <v>-22264516.359999999</v>
      </c>
      <c r="N783" s="121">
        <v>-23279466.66</v>
      </c>
      <c r="P783" s="99"/>
    </row>
    <row r="784" spans="1:16" x14ac:dyDescent="0.2">
      <c r="A784" s="122" t="s">
        <v>3105</v>
      </c>
      <c r="B784" s="121">
        <v>-561585817.07999897</v>
      </c>
      <c r="C784" s="121">
        <v>-561550810.56999898</v>
      </c>
      <c r="D784" s="121">
        <v>-562399580.57000005</v>
      </c>
      <c r="E784" s="121">
        <v>-562318940.78999996</v>
      </c>
      <c r="F784" s="121">
        <v>-563267830.95999897</v>
      </c>
      <c r="G784" s="121">
        <v>-565686669.01999903</v>
      </c>
      <c r="H784" s="121">
        <v>-564640669.58000004</v>
      </c>
      <c r="I784" s="121">
        <v>-563974383.06999898</v>
      </c>
      <c r="J784" s="121">
        <v>-560388267.84999895</v>
      </c>
      <c r="K784" s="121">
        <v>-533996759.92999899</v>
      </c>
      <c r="L784" s="121">
        <v>-513209568.65999901</v>
      </c>
      <c r="M784" s="121">
        <v>-507869015.12</v>
      </c>
      <c r="N784" s="121">
        <v>-490911160.419999</v>
      </c>
      <c r="P784" s="99"/>
    </row>
    <row r="785" spans="1:16" x14ac:dyDescent="0.2">
      <c r="A785" s="123" t="s">
        <v>3106</v>
      </c>
      <c r="B785" s="124">
        <v>-577372954.44999897</v>
      </c>
      <c r="C785" s="124">
        <v>-577381042.06999898</v>
      </c>
      <c r="D785" s="124">
        <v>-578133596.30999994</v>
      </c>
      <c r="E785" s="124">
        <v>-578060328.53999901</v>
      </c>
      <c r="F785" s="124">
        <v>-579034263.94999897</v>
      </c>
      <c r="G785" s="124">
        <v>-581483637.44999897</v>
      </c>
      <c r="H785" s="124">
        <v>-580445294.03999996</v>
      </c>
      <c r="I785" s="124">
        <v>-579753406.83000004</v>
      </c>
      <c r="J785" s="124">
        <v>-576269967.63</v>
      </c>
      <c r="K785" s="124">
        <v>-556172750.40999997</v>
      </c>
      <c r="L785" s="124">
        <v>-535434108.00999999</v>
      </c>
      <c r="M785" s="124">
        <v>-530133531.48000002</v>
      </c>
      <c r="N785" s="124">
        <v>-514190627.07999903</v>
      </c>
      <c r="O785" s="97">
        <f t="shared" ref="O785" si="73">AVERAGE(B785:N785)</f>
        <v>-564912731.40384567</v>
      </c>
      <c r="P785" s="99" t="str">
        <f>MID($A785,11,3)</f>
        <v>230</v>
      </c>
    </row>
    <row r="786" spans="1:16" x14ac:dyDescent="0.2">
      <c r="A786" s="122" t="s">
        <v>3107</v>
      </c>
      <c r="P786" s="99"/>
    </row>
    <row r="787" spans="1:16" x14ac:dyDescent="0.2">
      <c r="A787" s="120" t="s">
        <v>3108</v>
      </c>
      <c r="P787" s="99"/>
    </row>
    <row r="788" spans="1:16" x14ac:dyDescent="0.2">
      <c r="A788" s="122" t="s">
        <v>3109</v>
      </c>
      <c r="B788" s="121">
        <v>0</v>
      </c>
      <c r="C788" s="121">
        <v>-17550364</v>
      </c>
      <c r="D788" s="121">
        <v>0</v>
      </c>
      <c r="E788" s="121">
        <v>0</v>
      </c>
      <c r="F788" s="121">
        <v>0</v>
      </c>
      <c r="G788" s="121">
        <v>-172193.09</v>
      </c>
      <c r="H788" s="121">
        <v>-61570</v>
      </c>
      <c r="I788" s="121">
        <v>0</v>
      </c>
      <c r="J788" s="121">
        <v>0</v>
      </c>
      <c r="K788" s="121">
        <v>-929324</v>
      </c>
      <c r="L788" s="121">
        <v>0</v>
      </c>
      <c r="M788" s="121">
        <v>0</v>
      </c>
      <c r="N788" s="121">
        <v>-26851.34</v>
      </c>
      <c r="P788" s="99"/>
    </row>
    <row r="789" spans="1:16" x14ac:dyDescent="0.2">
      <c r="A789" s="122" t="s">
        <v>3110</v>
      </c>
      <c r="B789" s="121">
        <v>0</v>
      </c>
      <c r="C789" s="121">
        <v>0</v>
      </c>
      <c r="D789" s="121">
        <v>0</v>
      </c>
      <c r="E789" s="121">
        <v>0</v>
      </c>
      <c r="F789" s="121">
        <v>0</v>
      </c>
      <c r="G789" s="121">
        <v>0</v>
      </c>
      <c r="H789" s="121">
        <v>0</v>
      </c>
      <c r="I789" s="121">
        <v>0</v>
      </c>
      <c r="J789" s="121">
        <v>0</v>
      </c>
      <c r="K789" s="121">
        <v>0</v>
      </c>
      <c r="L789" s="121">
        <v>0</v>
      </c>
      <c r="M789" s="121">
        <v>0</v>
      </c>
      <c r="N789" s="121">
        <v>0</v>
      </c>
      <c r="P789" s="99"/>
    </row>
    <row r="790" spans="1:16" x14ac:dyDescent="0.2">
      <c r="A790" s="122" t="s">
        <v>3111</v>
      </c>
      <c r="B790" s="121">
        <v>-59560158.079999998</v>
      </c>
      <c r="C790" s="121">
        <v>-41172522.789999999</v>
      </c>
      <c r="D790" s="121">
        <v>-31244673.02</v>
      </c>
      <c r="E790" s="121">
        <v>-22670926.460000001</v>
      </c>
      <c r="F790" s="121">
        <v>-21011691.09</v>
      </c>
      <c r="G790" s="121">
        <v>-18732999.579999998</v>
      </c>
      <c r="H790" s="121">
        <v>-12709590.449999999</v>
      </c>
      <c r="I790" s="121">
        <v>-14110260.4599999</v>
      </c>
      <c r="J790" s="121">
        <v>-14990264.869999999</v>
      </c>
      <c r="K790" s="121">
        <v>-22262229.929999899</v>
      </c>
      <c r="L790" s="121">
        <v>-22802732.960000001</v>
      </c>
      <c r="M790" s="121">
        <v>-38619542.199999899</v>
      </c>
      <c r="N790" s="121">
        <v>-37924260.989999898</v>
      </c>
      <c r="P790" s="99"/>
    </row>
    <row r="791" spans="1:16" x14ac:dyDescent="0.2">
      <c r="A791" s="122" t="s">
        <v>3112</v>
      </c>
      <c r="B791" s="121">
        <v>6404.19</v>
      </c>
      <c r="C791" s="121">
        <v>-472.93</v>
      </c>
      <c r="D791" s="121">
        <v>1228.32</v>
      </c>
      <c r="E791" s="121">
        <v>2913.19</v>
      </c>
      <c r="F791" s="121">
        <v>4306.8500000000004</v>
      </c>
      <c r="G791" s="121">
        <v>5913.09</v>
      </c>
      <c r="H791" s="121">
        <v>7691.98</v>
      </c>
      <c r="I791" s="121">
        <v>843.78</v>
      </c>
      <c r="J791" s="121">
        <v>2451.83</v>
      </c>
      <c r="K791" s="121">
        <v>4110.68</v>
      </c>
      <c r="L791" s="121">
        <v>6131.94</v>
      </c>
      <c r="M791" s="121">
        <v>8015.2</v>
      </c>
      <c r="N791" s="121">
        <v>9496.74</v>
      </c>
      <c r="P791" s="99"/>
    </row>
    <row r="792" spans="1:16" x14ac:dyDescent="0.2">
      <c r="A792" s="122" t="s">
        <v>3113</v>
      </c>
      <c r="B792" s="121">
        <v>-44907.82</v>
      </c>
      <c r="C792" s="121">
        <v>-58776.42</v>
      </c>
      <c r="D792" s="121">
        <v>-56238.54</v>
      </c>
      <c r="E792" s="121">
        <v>-53655.48</v>
      </c>
      <c r="F792" s="121">
        <v>-51130.96</v>
      </c>
      <c r="G792" s="121">
        <v>-48706.99</v>
      </c>
      <c r="H792" s="121">
        <v>-46258.89</v>
      </c>
      <c r="I792" s="121">
        <v>-55996.81</v>
      </c>
      <c r="J792" s="121">
        <v>-53618.38</v>
      </c>
      <c r="K792" s="121">
        <v>-51363.28</v>
      </c>
      <c r="L792" s="121">
        <v>-48385.32</v>
      </c>
      <c r="M792" s="121">
        <v>-46109.51</v>
      </c>
      <c r="N792" s="121">
        <v>-43943.79</v>
      </c>
      <c r="P792" s="99"/>
    </row>
    <row r="793" spans="1:16" x14ac:dyDescent="0.2">
      <c r="A793" s="122" t="s">
        <v>3114</v>
      </c>
      <c r="B793" s="121">
        <v>-129611088.66</v>
      </c>
      <c r="C793" s="121">
        <v>-149269017.06999999</v>
      </c>
      <c r="D793" s="121">
        <v>-128307068.48</v>
      </c>
      <c r="E793" s="121">
        <v>-142052136.13999999</v>
      </c>
      <c r="F793" s="121">
        <v>-163383843.68000001</v>
      </c>
      <c r="G793" s="121">
        <v>-112196836.58</v>
      </c>
      <c r="H793" s="121">
        <v>-113438177.70999999</v>
      </c>
      <c r="I793" s="121">
        <v>-116528260.69</v>
      </c>
      <c r="J793" s="121">
        <v>-110623032.90000001</v>
      </c>
      <c r="K793" s="121">
        <v>-113790104.81999999</v>
      </c>
      <c r="L793" s="121">
        <v>-115624118.26000001</v>
      </c>
      <c r="M793" s="121">
        <v>-114106483.05</v>
      </c>
      <c r="N793" s="121">
        <v>-129702815.2</v>
      </c>
      <c r="P793" s="99"/>
    </row>
    <row r="794" spans="1:16" x14ac:dyDescent="0.2">
      <c r="A794" s="122" t="s">
        <v>3115</v>
      </c>
      <c r="B794" s="121">
        <v>0</v>
      </c>
      <c r="C794" s="121">
        <v>0</v>
      </c>
      <c r="D794" s="121">
        <v>0</v>
      </c>
      <c r="E794" s="121">
        <v>0</v>
      </c>
      <c r="F794" s="121">
        <v>0</v>
      </c>
      <c r="G794" s="121">
        <v>0</v>
      </c>
      <c r="H794" s="121">
        <v>0</v>
      </c>
      <c r="I794" s="121">
        <v>0</v>
      </c>
      <c r="J794" s="121">
        <v>0</v>
      </c>
      <c r="K794" s="121">
        <v>0</v>
      </c>
      <c r="L794" s="121">
        <v>0</v>
      </c>
      <c r="M794" s="121">
        <v>0</v>
      </c>
      <c r="N794" s="121">
        <v>269316.2</v>
      </c>
      <c r="P794" s="99"/>
    </row>
    <row r="795" spans="1:16" x14ac:dyDescent="0.2">
      <c r="A795" s="122" t="s">
        <v>3116</v>
      </c>
      <c r="B795" s="121">
        <v>0</v>
      </c>
      <c r="C795" s="121">
        <v>0</v>
      </c>
      <c r="D795" s="121">
        <v>0</v>
      </c>
      <c r="E795" s="121">
        <v>0</v>
      </c>
      <c r="F795" s="121">
        <v>0</v>
      </c>
      <c r="G795" s="121">
        <v>0</v>
      </c>
      <c r="H795" s="121">
        <v>0</v>
      </c>
      <c r="I795" s="121">
        <v>0</v>
      </c>
      <c r="J795" s="121">
        <v>0</v>
      </c>
      <c r="K795" s="121">
        <v>0</v>
      </c>
      <c r="L795" s="121">
        <v>0</v>
      </c>
      <c r="M795" s="121">
        <v>0</v>
      </c>
      <c r="N795" s="121">
        <v>0</v>
      </c>
      <c r="P795" s="99"/>
    </row>
    <row r="796" spans="1:16" x14ac:dyDescent="0.2">
      <c r="A796" s="122" t="s">
        <v>3117</v>
      </c>
      <c r="B796" s="121">
        <v>-1840009.32</v>
      </c>
      <c r="C796" s="121">
        <v>-1840009.32</v>
      </c>
      <c r="D796" s="121">
        <v>-2072339.32</v>
      </c>
      <c r="E796" s="121">
        <v>-346339.74</v>
      </c>
      <c r="F796" s="121">
        <v>-460132.74</v>
      </c>
      <c r="G796" s="121">
        <v>-570511.74</v>
      </c>
      <c r="H796" s="121">
        <v>-408181.74</v>
      </c>
      <c r="I796" s="121">
        <v>-408013.74</v>
      </c>
      <c r="J796" s="121">
        <v>-684998.74</v>
      </c>
      <c r="K796" s="121">
        <v>-449226.74</v>
      </c>
      <c r="L796" s="121">
        <v>-421481.74</v>
      </c>
      <c r="M796" s="121">
        <v>-519113.74</v>
      </c>
      <c r="N796" s="121">
        <v>-1105629.74</v>
      </c>
      <c r="P796" s="99"/>
    </row>
    <row r="797" spans="1:16" x14ac:dyDescent="0.2">
      <c r="A797" s="122" t="s">
        <v>3118</v>
      </c>
      <c r="B797" s="121">
        <v>-160672.94</v>
      </c>
      <c r="C797" s="121">
        <v>-210667.34</v>
      </c>
      <c r="D797" s="121">
        <v>-200888.14</v>
      </c>
      <c r="E797" s="121">
        <v>-192770.03</v>
      </c>
      <c r="F797" s="121">
        <v>-185122.95</v>
      </c>
      <c r="G797" s="121">
        <v>-176687.01</v>
      </c>
      <c r="H797" s="121">
        <v>-168313.36</v>
      </c>
      <c r="I797" s="121">
        <v>-199653.22</v>
      </c>
      <c r="J797" s="121">
        <v>-192643.37</v>
      </c>
      <c r="K797" s="121">
        <v>-184897.18</v>
      </c>
      <c r="L797" s="121">
        <v>-174318.76</v>
      </c>
      <c r="M797" s="121">
        <v>-166239.21</v>
      </c>
      <c r="N797" s="121">
        <v>-159990.35999999999</v>
      </c>
      <c r="P797" s="99"/>
    </row>
    <row r="798" spans="1:16" x14ac:dyDescent="0.2">
      <c r="A798" s="122" t="s">
        <v>3119</v>
      </c>
      <c r="B798" s="121">
        <v>-18989.75</v>
      </c>
      <c r="C798" s="121">
        <v>-24498.53</v>
      </c>
      <c r="D798" s="121">
        <v>-23364.89</v>
      </c>
      <c r="E798" s="121">
        <v>-22257.51</v>
      </c>
      <c r="F798" s="121">
        <v>-21429.35</v>
      </c>
      <c r="G798" s="121">
        <v>-20334.740000000002</v>
      </c>
      <c r="H798" s="121">
        <v>-19173.169999999998</v>
      </c>
      <c r="I798" s="121">
        <v>-23495.72</v>
      </c>
      <c r="J798" s="121">
        <v>-22522.87</v>
      </c>
      <c r="K798" s="121">
        <v>-21408.23</v>
      </c>
      <c r="L798" s="121">
        <v>-20240.79</v>
      </c>
      <c r="M798" s="121">
        <v>-19248.650000000001</v>
      </c>
      <c r="N798" s="121">
        <v>-18315.48</v>
      </c>
      <c r="P798" s="99"/>
    </row>
    <row r="799" spans="1:16" x14ac:dyDescent="0.2">
      <c r="A799" s="122" t="s">
        <v>3120</v>
      </c>
      <c r="B799" s="121">
        <v>-42.11</v>
      </c>
      <c r="C799" s="121">
        <v>-152265.39000000001</v>
      </c>
      <c r="D799" s="121">
        <v>151004.9</v>
      </c>
      <c r="E799" s="121">
        <v>46844.55</v>
      </c>
      <c r="F799" s="121">
        <v>-88.27</v>
      </c>
      <c r="G799" s="121">
        <v>-88.27</v>
      </c>
      <c r="H799" s="121">
        <v>-88.27</v>
      </c>
      <c r="I799" s="121">
        <v>-88.27</v>
      </c>
      <c r="J799" s="121">
        <v>-88.27</v>
      </c>
      <c r="K799" s="121">
        <v>-277.7</v>
      </c>
      <c r="L799" s="121">
        <v>-394.97</v>
      </c>
      <c r="M799" s="121">
        <v>126573.32</v>
      </c>
      <c r="N799" s="121">
        <v>-254.2</v>
      </c>
      <c r="P799" s="99"/>
    </row>
    <row r="800" spans="1:16" x14ac:dyDescent="0.2">
      <c r="A800" s="122" t="s">
        <v>3121</v>
      </c>
      <c r="B800" s="121">
        <v>0</v>
      </c>
      <c r="C800" s="121">
        <v>0</v>
      </c>
      <c r="D800" s="121">
        <v>0</v>
      </c>
      <c r="E800" s="121">
        <v>0</v>
      </c>
      <c r="F800" s="121">
        <v>0</v>
      </c>
      <c r="G800" s="121">
        <v>0</v>
      </c>
      <c r="H800" s="121">
        <v>0</v>
      </c>
      <c r="I800" s="121">
        <v>0</v>
      </c>
      <c r="J800" s="121">
        <v>0</v>
      </c>
      <c r="K800" s="121">
        <v>0</v>
      </c>
      <c r="L800" s="121">
        <v>0</v>
      </c>
      <c r="M800" s="121">
        <v>-12633.96</v>
      </c>
      <c r="N800" s="121">
        <v>0</v>
      </c>
      <c r="P800" s="99"/>
    </row>
    <row r="801" spans="1:16" x14ac:dyDescent="0.2">
      <c r="A801" s="122" t="s">
        <v>3122</v>
      </c>
      <c r="B801" s="121">
        <v>0</v>
      </c>
      <c r="C801" s="121">
        <v>0</v>
      </c>
      <c r="D801" s="121">
        <v>0</v>
      </c>
      <c r="E801" s="121">
        <v>0</v>
      </c>
      <c r="F801" s="121">
        <v>0</v>
      </c>
      <c r="G801" s="121">
        <v>0</v>
      </c>
      <c r="H801" s="121">
        <v>0</v>
      </c>
      <c r="I801" s="121">
        <v>0</v>
      </c>
      <c r="J801" s="121">
        <v>0</v>
      </c>
      <c r="K801" s="121">
        <v>0</v>
      </c>
      <c r="L801" s="121">
        <v>0</v>
      </c>
      <c r="M801" s="121">
        <v>-5884.01</v>
      </c>
      <c r="N801" s="121">
        <v>0</v>
      </c>
      <c r="P801" s="99"/>
    </row>
    <row r="802" spans="1:16" x14ac:dyDescent="0.2">
      <c r="A802" s="122" t="s">
        <v>3123</v>
      </c>
      <c r="B802" s="121">
        <v>0</v>
      </c>
      <c r="C802" s="121">
        <v>-14823198.449999999</v>
      </c>
      <c r="D802" s="121">
        <v>-10397953.58</v>
      </c>
      <c r="E802" s="121">
        <v>0</v>
      </c>
      <c r="F802" s="121">
        <v>0</v>
      </c>
      <c r="G802" s="121">
        <v>-14175820.84</v>
      </c>
      <c r="H802" s="121">
        <v>-0.05</v>
      </c>
      <c r="I802" s="121">
        <v>-1825418.45</v>
      </c>
      <c r="J802" s="121">
        <v>-0.05</v>
      </c>
      <c r="K802" s="121">
        <v>-0.05</v>
      </c>
      <c r="L802" s="121">
        <v>-5852733.4699999997</v>
      </c>
      <c r="M802" s="121">
        <v>-125639960.40000001</v>
      </c>
      <c r="N802" s="121">
        <v>-28949250.149999999</v>
      </c>
      <c r="P802" s="99"/>
    </row>
    <row r="803" spans="1:16" x14ac:dyDescent="0.2">
      <c r="A803" s="122" t="s">
        <v>3124</v>
      </c>
      <c r="B803" s="121">
        <v>0</v>
      </c>
      <c r="C803" s="121">
        <v>334794.3</v>
      </c>
      <c r="D803" s="121">
        <v>-334794.3</v>
      </c>
      <c r="E803" s="121">
        <v>6</v>
      </c>
      <c r="F803" s="121">
        <v>0</v>
      </c>
      <c r="G803" s="121">
        <v>0</v>
      </c>
      <c r="H803" s="121">
        <v>0</v>
      </c>
      <c r="I803" s="121">
        <v>0</v>
      </c>
      <c r="J803" s="121">
        <v>0</v>
      </c>
      <c r="K803" s="121">
        <v>37.380000000000003</v>
      </c>
      <c r="L803" s="121">
        <v>0</v>
      </c>
      <c r="M803" s="121">
        <v>0</v>
      </c>
      <c r="N803" s="121">
        <v>0</v>
      </c>
      <c r="P803" s="99"/>
    </row>
    <row r="804" spans="1:16" x14ac:dyDescent="0.2">
      <c r="A804" s="122" t="s">
        <v>3125</v>
      </c>
      <c r="B804" s="121">
        <v>0</v>
      </c>
      <c r="C804" s="121">
        <v>0</v>
      </c>
      <c r="D804" s="121">
        <v>0</v>
      </c>
      <c r="E804" s="121">
        <v>0</v>
      </c>
      <c r="F804" s="121">
        <v>0</v>
      </c>
      <c r="G804" s="121">
        <v>0</v>
      </c>
      <c r="H804" s="121">
        <v>0</v>
      </c>
      <c r="I804" s="121">
        <v>0</v>
      </c>
      <c r="J804" s="121">
        <v>0</v>
      </c>
      <c r="K804" s="121">
        <v>0</v>
      </c>
      <c r="L804" s="121">
        <v>0</v>
      </c>
      <c r="M804" s="121">
        <v>0</v>
      </c>
      <c r="N804" s="121">
        <v>0</v>
      </c>
      <c r="P804" s="99"/>
    </row>
    <row r="805" spans="1:16" x14ac:dyDescent="0.2">
      <c r="A805" s="122" t="s">
        <v>3126</v>
      </c>
      <c r="B805" s="121">
        <v>0</v>
      </c>
      <c r="C805" s="121">
        <v>0</v>
      </c>
      <c r="D805" s="121">
        <v>0</v>
      </c>
      <c r="E805" s="121">
        <v>0</v>
      </c>
      <c r="F805" s="121">
        <v>0</v>
      </c>
      <c r="G805" s="121">
        <v>0</v>
      </c>
      <c r="H805" s="121">
        <v>0</v>
      </c>
      <c r="I805" s="121">
        <v>0</v>
      </c>
      <c r="J805" s="121">
        <v>0</v>
      </c>
      <c r="K805" s="121">
        <v>0</v>
      </c>
      <c r="L805" s="121">
        <v>0</v>
      </c>
      <c r="M805" s="121">
        <v>0</v>
      </c>
      <c r="N805" s="121">
        <v>0</v>
      </c>
      <c r="P805" s="99"/>
    </row>
    <row r="806" spans="1:16" x14ac:dyDescent="0.2">
      <c r="A806" s="122" t="s">
        <v>3127</v>
      </c>
      <c r="B806" s="121">
        <v>0</v>
      </c>
      <c r="C806" s="121">
        <v>0</v>
      </c>
      <c r="D806" s="121">
        <v>0</v>
      </c>
      <c r="E806" s="121">
        <v>0</v>
      </c>
      <c r="F806" s="121">
        <v>0</v>
      </c>
      <c r="G806" s="121">
        <v>0</v>
      </c>
      <c r="H806" s="121">
        <v>0</v>
      </c>
      <c r="I806" s="121">
        <v>0</v>
      </c>
      <c r="J806" s="121">
        <v>0</v>
      </c>
      <c r="K806" s="121">
        <v>0</v>
      </c>
      <c r="L806" s="121">
        <v>0</v>
      </c>
      <c r="M806" s="121">
        <v>0</v>
      </c>
      <c r="N806" s="121">
        <v>0</v>
      </c>
      <c r="P806" s="99"/>
    </row>
    <row r="807" spans="1:16" x14ac:dyDescent="0.2">
      <c r="A807" s="122" t="s">
        <v>3128</v>
      </c>
      <c r="B807" s="121">
        <v>0</v>
      </c>
      <c r="C807" s="121">
        <v>0</v>
      </c>
      <c r="D807" s="121">
        <v>0</v>
      </c>
      <c r="E807" s="121">
        <v>0</v>
      </c>
      <c r="F807" s="121">
        <v>0</v>
      </c>
      <c r="G807" s="121">
        <v>0</v>
      </c>
      <c r="H807" s="121">
        <v>0</v>
      </c>
      <c r="I807" s="121">
        <v>0</v>
      </c>
      <c r="J807" s="121">
        <v>0</v>
      </c>
      <c r="K807" s="121">
        <v>0</v>
      </c>
      <c r="L807" s="121">
        <v>0</v>
      </c>
      <c r="M807" s="121">
        <v>0</v>
      </c>
      <c r="N807" s="121">
        <v>0</v>
      </c>
      <c r="P807" s="99"/>
    </row>
    <row r="808" spans="1:16" x14ac:dyDescent="0.2">
      <c r="A808" s="122" t="s">
        <v>3129</v>
      </c>
      <c r="B808" s="121">
        <v>-34517786.210000001</v>
      </c>
      <c r="C808" s="121">
        <v>-35167838.520000003</v>
      </c>
      <c r="D808" s="121">
        <v>-69387576.370000005</v>
      </c>
      <c r="E808" s="121">
        <v>-32412606.640000001</v>
      </c>
      <c r="F808" s="121">
        <v>-32687952.23</v>
      </c>
      <c r="G808" s="121">
        <v>-34796033.869999997</v>
      </c>
      <c r="H808" s="121">
        <v>-34649585.049999997</v>
      </c>
      <c r="I808" s="121">
        <v>-34255652.020000003</v>
      </c>
      <c r="J808" s="121">
        <v>-34583265.490000002</v>
      </c>
      <c r="K808" s="121">
        <v>-34253276.57</v>
      </c>
      <c r="L808" s="121">
        <v>-34059910.890000001</v>
      </c>
      <c r="M808" s="121">
        <v>-68751532.950000003</v>
      </c>
      <c r="N808" s="121">
        <v>-35165270.140000001</v>
      </c>
      <c r="P808" s="99"/>
    </row>
    <row r="809" spans="1:16" x14ac:dyDescent="0.2">
      <c r="A809" s="122" t="s">
        <v>3130</v>
      </c>
      <c r="B809" s="121">
        <v>-11249634.109999999</v>
      </c>
      <c r="C809" s="121">
        <v>-11085687.439999999</v>
      </c>
      <c r="D809" s="121">
        <v>-12445118.65</v>
      </c>
      <c r="E809" s="121">
        <v>-13938466.970000001</v>
      </c>
      <c r="F809" s="121">
        <v>-10467684.17</v>
      </c>
      <c r="G809" s="121">
        <v>-13592457.26</v>
      </c>
      <c r="H809" s="121">
        <v>-18841142.699999999</v>
      </c>
      <c r="I809" s="121">
        <v>-19303361.699999999</v>
      </c>
      <c r="J809" s="121">
        <v>-20396121.969999999</v>
      </c>
      <c r="K809" s="121">
        <v>-13241338.98</v>
      </c>
      <c r="L809" s="121">
        <v>-9053955.7400000002</v>
      </c>
      <c r="M809" s="121">
        <v>-7916440.1100000003</v>
      </c>
      <c r="N809" s="121">
        <v>-10938384.6</v>
      </c>
      <c r="P809" s="99"/>
    </row>
    <row r="810" spans="1:16" x14ac:dyDescent="0.2">
      <c r="A810" s="122" t="s">
        <v>3131</v>
      </c>
      <c r="B810" s="121">
        <v>0</v>
      </c>
      <c r="C810" s="121">
        <v>0</v>
      </c>
      <c r="D810" s="121">
        <v>-257081.84</v>
      </c>
      <c r="E810" s="121">
        <v>-260898.91</v>
      </c>
      <c r="F810" s="121">
        <v>0</v>
      </c>
      <c r="G810" s="121">
        <v>0</v>
      </c>
      <c r="H810" s="121">
        <v>-261534.209999999</v>
      </c>
      <c r="I810" s="121">
        <v>-263527.5</v>
      </c>
      <c r="J810" s="121">
        <v>-251171.42</v>
      </c>
      <c r="K810" s="121">
        <v>-240816.09</v>
      </c>
      <c r="L810" s="121">
        <v>-243364.17</v>
      </c>
      <c r="M810" s="121">
        <v>-229377.9</v>
      </c>
      <c r="N810" s="121">
        <v>-225223.23</v>
      </c>
      <c r="P810" s="99"/>
    </row>
    <row r="811" spans="1:16" x14ac:dyDescent="0.2">
      <c r="A811" s="122" t="s">
        <v>3132</v>
      </c>
      <c r="B811" s="121">
        <v>0</v>
      </c>
      <c r="C811" s="121">
        <v>0</v>
      </c>
      <c r="D811" s="121">
        <v>0</v>
      </c>
      <c r="E811" s="121">
        <v>0</v>
      </c>
      <c r="F811" s="121">
        <v>0</v>
      </c>
      <c r="G811" s="121">
        <v>0</v>
      </c>
      <c r="H811" s="121">
        <v>0</v>
      </c>
      <c r="I811" s="121">
        <v>0</v>
      </c>
      <c r="J811" s="121">
        <v>0</v>
      </c>
      <c r="K811" s="121">
        <v>0</v>
      </c>
      <c r="L811" s="121">
        <v>0</v>
      </c>
      <c r="M811" s="121">
        <v>0</v>
      </c>
      <c r="N811" s="121">
        <v>0</v>
      </c>
      <c r="P811" s="99"/>
    </row>
    <row r="812" spans="1:16" x14ac:dyDescent="0.2">
      <c r="A812" s="122" t="s">
        <v>3133</v>
      </c>
      <c r="B812" s="121">
        <v>0</v>
      </c>
      <c r="C812" s="121">
        <v>0</v>
      </c>
      <c r="D812" s="121">
        <v>0</v>
      </c>
      <c r="E812" s="121">
        <v>0</v>
      </c>
      <c r="F812" s="121">
        <v>0</v>
      </c>
      <c r="G812" s="121">
        <v>0</v>
      </c>
      <c r="H812" s="121">
        <v>0</v>
      </c>
      <c r="I812" s="121">
        <v>0</v>
      </c>
      <c r="J812" s="121">
        <v>0</v>
      </c>
      <c r="K812" s="121">
        <v>0</v>
      </c>
      <c r="L812" s="121">
        <v>0</v>
      </c>
      <c r="M812" s="121">
        <v>0</v>
      </c>
      <c r="N812" s="121">
        <v>0</v>
      </c>
      <c r="P812" s="99"/>
    </row>
    <row r="813" spans="1:16" x14ac:dyDescent="0.2">
      <c r="A813" s="122" t="s">
        <v>3134</v>
      </c>
      <c r="B813" s="121">
        <v>-414277.56</v>
      </c>
      <c r="C813" s="121">
        <v>-7661.86</v>
      </c>
      <c r="D813" s="121">
        <v>-13091</v>
      </c>
      <c r="E813" s="121">
        <v>-2495.62</v>
      </c>
      <c r="F813" s="121">
        <v>-2750.25</v>
      </c>
      <c r="G813" s="121">
        <v>-51139.62</v>
      </c>
      <c r="H813" s="121">
        <v>-2537.62</v>
      </c>
      <c r="I813" s="121">
        <v>-4155.62</v>
      </c>
      <c r="J813" s="121">
        <v>-11639.28</v>
      </c>
      <c r="K813" s="121">
        <v>-797233.27</v>
      </c>
      <c r="L813" s="121">
        <v>-2537.62</v>
      </c>
      <c r="M813" s="121">
        <v>-2537.62</v>
      </c>
      <c r="N813" s="121">
        <v>-3227.29</v>
      </c>
      <c r="P813" s="99"/>
    </row>
    <row r="814" spans="1:16" x14ac:dyDescent="0.2">
      <c r="A814" s="122" t="s">
        <v>3135</v>
      </c>
      <c r="B814" s="121">
        <v>-201654.84</v>
      </c>
      <c r="C814" s="121">
        <v>-201654.84</v>
      </c>
      <c r="D814" s="121">
        <v>-201654.84</v>
      </c>
      <c r="E814" s="121">
        <v>-201533.8</v>
      </c>
      <c r="F814" s="121">
        <v>-201533.8</v>
      </c>
      <c r="G814" s="121">
        <v>-201533.8</v>
      </c>
      <c r="H814" s="121">
        <v>-201533.8</v>
      </c>
      <c r="I814" s="121">
        <v>-201649.26</v>
      </c>
      <c r="J814" s="121">
        <v>-201649.26</v>
      </c>
      <c r="K814" s="121">
        <v>-201876.44</v>
      </c>
      <c r="L814" s="121">
        <v>-201995.62</v>
      </c>
      <c r="M814" s="121">
        <v>-201995.62</v>
      </c>
      <c r="N814" s="121">
        <v>-201995.62</v>
      </c>
      <c r="P814" s="99"/>
    </row>
    <row r="815" spans="1:16" x14ac:dyDescent="0.2">
      <c r="A815" s="122" t="s">
        <v>3136</v>
      </c>
      <c r="B815" s="121">
        <v>-19800</v>
      </c>
      <c r="C815" s="121">
        <v>-19800</v>
      </c>
      <c r="D815" s="121">
        <v>-19800</v>
      </c>
      <c r="E815" s="121">
        <v>-19800</v>
      </c>
      <c r="F815" s="121">
        <v>-19800</v>
      </c>
      <c r="G815" s="121">
        <v>-19800</v>
      </c>
      <c r="H815" s="121">
        <v>-19800</v>
      </c>
      <c r="I815" s="121">
        <v>-19800</v>
      </c>
      <c r="J815" s="121">
        <v>-19800</v>
      </c>
      <c r="K815" s="121">
        <v>-19800</v>
      </c>
      <c r="L815" s="121">
        <v>-19800</v>
      </c>
      <c r="M815" s="121">
        <v>-19800</v>
      </c>
      <c r="N815" s="121">
        <v>-19800</v>
      </c>
      <c r="P815" s="99"/>
    </row>
    <row r="816" spans="1:16" x14ac:dyDescent="0.2">
      <c r="A816" s="122" t="s">
        <v>3137</v>
      </c>
      <c r="B816" s="121">
        <v>-2499452.15</v>
      </c>
      <c r="C816" s="121">
        <v>-2320412.0499999998</v>
      </c>
      <c r="D816" s="121">
        <v>-2889444.4299999899</v>
      </c>
      <c r="E816" s="121">
        <v>-1073983.6100000001</v>
      </c>
      <c r="F816" s="121">
        <v>-847987.68</v>
      </c>
      <c r="G816" s="121">
        <v>-983856.57</v>
      </c>
      <c r="H816" s="121">
        <v>-1226863.4299999899</v>
      </c>
      <c r="I816" s="121">
        <v>-2682543.5799999898</v>
      </c>
      <c r="J816" s="121">
        <v>-2310598.29</v>
      </c>
      <c r="K816" s="121">
        <v>-5671755.8600000003</v>
      </c>
      <c r="L816" s="121">
        <v>-2838072.4099999899</v>
      </c>
      <c r="M816" s="121">
        <v>-4429893.38</v>
      </c>
      <c r="N816" s="121">
        <v>-1444909.82</v>
      </c>
      <c r="P816" s="99"/>
    </row>
    <row r="817" spans="1:16" x14ac:dyDescent="0.2">
      <c r="A817" s="122" t="s">
        <v>3138</v>
      </c>
      <c r="B817" s="121">
        <v>-3096134.39</v>
      </c>
      <c r="C817" s="121">
        <v>0</v>
      </c>
      <c r="D817" s="121">
        <v>0</v>
      </c>
      <c r="E817" s="121">
        <v>-2298631.2000000002</v>
      </c>
      <c r="F817" s="121">
        <v>0</v>
      </c>
      <c r="G817" s="121">
        <v>0</v>
      </c>
      <c r="H817" s="121">
        <v>-887625.71</v>
      </c>
      <c r="I817" s="121">
        <v>0</v>
      </c>
      <c r="J817" s="121">
        <v>0</v>
      </c>
      <c r="K817" s="121">
        <v>-5670080.4299999997</v>
      </c>
      <c r="L817" s="121">
        <v>0</v>
      </c>
      <c r="M817" s="121">
        <v>0</v>
      </c>
      <c r="N817" s="121">
        <v>-2496187.2999999998</v>
      </c>
      <c r="P817" s="99"/>
    </row>
    <row r="818" spans="1:16" x14ac:dyDescent="0.2">
      <c r="A818" s="122" t="s">
        <v>3139</v>
      </c>
      <c r="B818" s="121">
        <v>0</v>
      </c>
      <c r="C818" s="121">
        <v>0</v>
      </c>
      <c r="D818" s="121">
        <v>0</v>
      </c>
      <c r="E818" s="121">
        <v>-28069.87</v>
      </c>
      <c r="F818" s="121">
        <v>-108742.89</v>
      </c>
      <c r="G818" s="121">
        <v>-284581.96999999997</v>
      </c>
      <c r="H818" s="121">
        <v>-362646.2</v>
      </c>
      <c r="I818" s="121">
        <v>-583355.77</v>
      </c>
      <c r="J818" s="121">
        <v>-853971.77</v>
      </c>
      <c r="K818" s="121">
        <v>-540230.51</v>
      </c>
      <c r="L818" s="121">
        <v>-588380.4</v>
      </c>
      <c r="M818" s="121">
        <v>-126569.57</v>
      </c>
      <c r="N818" s="121">
        <v>-201882.66</v>
      </c>
      <c r="P818" s="99"/>
    </row>
    <row r="819" spans="1:16" x14ac:dyDescent="0.2">
      <c r="A819" s="122" t="s">
        <v>3140</v>
      </c>
      <c r="B819" s="121">
        <v>-55491.2599999999</v>
      </c>
      <c r="C819" s="121">
        <v>-44738.629999999903</v>
      </c>
      <c r="D819" s="121">
        <v>-36405.359999999899</v>
      </c>
      <c r="E819" s="121">
        <v>-56068.62</v>
      </c>
      <c r="F819" s="121">
        <v>-139128.22999999899</v>
      </c>
      <c r="G819" s="121">
        <v>-170858.16</v>
      </c>
      <c r="H819" s="121">
        <v>-229478.89</v>
      </c>
      <c r="I819" s="121">
        <v>-341223.92</v>
      </c>
      <c r="J819" s="121">
        <v>-448164.6</v>
      </c>
      <c r="K819" s="121">
        <v>-428551.79</v>
      </c>
      <c r="L819" s="121">
        <v>-430278.17</v>
      </c>
      <c r="M819" s="121">
        <v>-201810.359999999</v>
      </c>
      <c r="N819" s="121">
        <v>-80214.959999999905</v>
      </c>
      <c r="P819" s="99"/>
    </row>
    <row r="820" spans="1:16" x14ac:dyDescent="0.2">
      <c r="A820" s="122" t="s">
        <v>3141</v>
      </c>
      <c r="B820" s="121">
        <v>0.47000000085972699</v>
      </c>
      <c r="C820" s="121">
        <v>0</v>
      </c>
      <c r="D820" s="121">
        <v>0</v>
      </c>
      <c r="E820" s="121">
        <v>0.12999999853491301</v>
      </c>
      <c r="F820" s="121">
        <v>129312.039999998</v>
      </c>
      <c r="G820" s="121">
        <v>237620.38</v>
      </c>
      <c r="H820" s="121">
        <v>0.32000000101106701</v>
      </c>
      <c r="I820" s="121">
        <v>940495.45</v>
      </c>
      <c r="J820" s="121">
        <v>1505046.25</v>
      </c>
      <c r="K820" s="121">
        <v>-0.49000000035448399</v>
      </c>
      <c r="L820" s="121">
        <v>22.799999998824202</v>
      </c>
      <c r="M820" s="121">
        <v>421202.140000001</v>
      </c>
      <c r="N820" s="121">
        <v>0.29999999969732</v>
      </c>
      <c r="P820" s="99"/>
    </row>
    <row r="821" spans="1:16" x14ac:dyDescent="0.2">
      <c r="A821" s="122" t="s">
        <v>3142</v>
      </c>
      <c r="B821" s="121">
        <v>0</v>
      </c>
      <c r="C821" s="121">
        <v>0</v>
      </c>
      <c r="D821" s="121">
        <v>0</v>
      </c>
      <c r="E821" s="121">
        <v>0</v>
      </c>
      <c r="F821" s="121">
        <v>0</v>
      </c>
      <c r="G821" s="121">
        <v>0</v>
      </c>
      <c r="H821" s="121">
        <v>0</v>
      </c>
      <c r="I821" s="121">
        <v>0</v>
      </c>
      <c r="J821" s="121">
        <v>0</v>
      </c>
      <c r="K821" s="121">
        <v>0</v>
      </c>
      <c r="L821" s="121">
        <v>0</v>
      </c>
      <c r="M821" s="121">
        <v>0</v>
      </c>
      <c r="N821" s="121">
        <v>0</v>
      </c>
      <c r="P821" s="99"/>
    </row>
    <row r="822" spans="1:16" x14ac:dyDescent="0.2">
      <c r="A822" s="122" t="s">
        <v>3143</v>
      </c>
      <c r="B822" s="121">
        <v>3.5527136788005001E-12</v>
      </c>
      <c r="C822" s="121">
        <v>3.5527136788005001E-12</v>
      </c>
      <c r="D822" s="121">
        <v>3.5527136788005001E-12</v>
      </c>
      <c r="E822" s="121">
        <v>3.5527136788005001E-12</v>
      </c>
      <c r="F822" s="121">
        <v>-2336.6099999999901</v>
      </c>
      <c r="G822" s="121">
        <v>-163418.97</v>
      </c>
      <c r="H822" s="121">
        <v>-7119.2</v>
      </c>
      <c r="I822" s="121">
        <v>-8710.74</v>
      </c>
      <c r="J822" s="121">
        <v>-15634.3199999999</v>
      </c>
      <c r="K822" s="121">
        <v>-3284.99999999999</v>
      </c>
      <c r="L822" s="121">
        <v>-2901.0899999999901</v>
      </c>
      <c r="M822" s="121">
        <v>-14135.119999999901</v>
      </c>
      <c r="N822" s="121">
        <v>-3510.03999999999</v>
      </c>
      <c r="P822" s="99"/>
    </row>
    <row r="823" spans="1:16" x14ac:dyDescent="0.2">
      <c r="A823" s="122" t="s">
        <v>3144</v>
      </c>
      <c r="B823" s="121">
        <v>-81271522.760000005</v>
      </c>
      <c r="C823" s="121">
        <v>-74482320.280000001</v>
      </c>
      <c r="D823" s="121">
        <v>-64272550.029999897</v>
      </c>
      <c r="E823" s="121">
        <v>-73515458.510000005</v>
      </c>
      <c r="F823" s="121">
        <v>-66121817.159999996</v>
      </c>
      <c r="G823" s="121">
        <v>-75636315.670000002</v>
      </c>
      <c r="H823" s="121">
        <v>-81174816.5</v>
      </c>
      <c r="I823" s="121">
        <v>-83630679.709999993</v>
      </c>
      <c r="J823" s="121">
        <v>-87044225.040000007</v>
      </c>
      <c r="K823" s="121">
        <v>-97509318.730000004</v>
      </c>
      <c r="L823" s="121">
        <v>-82730085.25</v>
      </c>
      <c r="M823" s="121">
        <v>-93649165.510000005</v>
      </c>
      <c r="N823" s="121">
        <v>-93625627.75</v>
      </c>
      <c r="P823" s="99"/>
    </row>
    <row r="824" spans="1:16" x14ac:dyDescent="0.2">
      <c r="A824" s="122" t="s">
        <v>3145</v>
      </c>
      <c r="B824" s="121">
        <v>-3335212.6899999902</v>
      </c>
      <c r="C824" s="121">
        <v>-2282293.6799999899</v>
      </c>
      <c r="D824" s="121">
        <v>-1862796.54999999</v>
      </c>
      <c r="E824" s="121">
        <v>-1695959.04999999</v>
      </c>
      <c r="F824" s="121">
        <v>-1964391.78</v>
      </c>
      <c r="G824" s="121">
        <v>-2553489.8699999899</v>
      </c>
      <c r="H824" s="121">
        <v>-2806208.6999999899</v>
      </c>
      <c r="I824" s="121">
        <v>-3024275.13</v>
      </c>
      <c r="J824" s="121">
        <v>-4049096.31</v>
      </c>
      <c r="K824" s="121">
        <v>-6092862.4199999999</v>
      </c>
      <c r="L824" s="121">
        <v>-6051064.6600000001</v>
      </c>
      <c r="M824" s="121">
        <v>-4753179.37</v>
      </c>
      <c r="N824" s="121">
        <v>-4310799.3600000003</v>
      </c>
      <c r="P824" s="99"/>
    </row>
    <row r="825" spans="1:16" x14ac:dyDescent="0.2">
      <c r="A825" s="122" t="s">
        <v>3146</v>
      </c>
      <c r="B825" s="121">
        <v>0</v>
      </c>
      <c r="C825" s="121">
        <v>0</v>
      </c>
      <c r="D825" s="121">
        <v>-17050.689999999999</v>
      </c>
      <c r="E825" s="121">
        <v>0</v>
      </c>
      <c r="F825" s="121">
        <v>0</v>
      </c>
      <c r="G825" s="121">
        <v>0</v>
      </c>
      <c r="H825" s="121">
        <v>3283.22</v>
      </c>
      <c r="I825" s="121">
        <v>0</v>
      </c>
      <c r="J825" s="121">
        <v>943.02</v>
      </c>
      <c r="K825" s="121">
        <v>0</v>
      </c>
      <c r="L825" s="121">
        <v>0</v>
      </c>
      <c r="M825" s="121">
        <v>0</v>
      </c>
      <c r="N825" s="121">
        <v>-88963.97</v>
      </c>
      <c r="P825" s="99"/>
    </row>
    <row r="826" spans="1:16" x14ac:dyDescent="0.2">
      <c r="A826" s="122" t="s">
        <v>3147</v>
      </c>
      <c r="B826" s="121">
        <v>0</v>
      </c>
      <c r="C826" s="121">
        <v>1912994.2</v>
      </c>
      <c r="D826" s="121">
        <v>3825988.4</v>
      </c>
      <c r="E826" s="121">
        <v>0</v>
      </c>
      <c r="F826" s="121">
        <v>1912994.2</v>
      </c>
      <c r="G826" s="121">
        <v>3825988.4</v>
      </c>
      <c r="H826" s="121">
        <v>0</v>
      </c>
      <c r="I826" s="121">
        <v>1912994.2</v>
      </c>
      <c r="J826" s="121">
        <v>3825988.4</v>
      </c>
      <c r="K826" s="121">
        <v>0</v>
      </c>
      <c r="L826" s="121">
        <v>0</v>
      </c>
      <c r="M826" s="121">
        <v>0</v>
      </c>
      <c r="N826" s="121">
        <v>0</v>
      </c>
      <c r="P826" s="99"/>
    </row>
    <row r="827" spans="1:16" x14ac:dyDescent="0.2">
      <c r="A827" s="122" t="s">
        <v>3148</v>
      </c>
      <c r="B827" s="121">
        <v>0</v>
      </c>
      <c r="C827" s="121">
        <v>0</v>
      </c>
      <c r="D827" s="121">
        <v>0</v>
      </c>
      <c r="E827" s="121">
        <v>0</v>
      </c>
      <c r="F827" s="121">
        <v>0</v>
      </c>
      <c r="G827" s="121">
        <v>0</v>
      </c>
      <c r="H827" s="121">
        <v>0</v>
      </c>
      <c r="I827" s="121">
        <v>0</v>
      </c>
      <c r="J827" s="121">
        <v>0</v>
      </c>
      <c r="K827" s="121">
        <v>0</v>
      </c>
      <c r="L827" s="121">
        <v>0</v>
      </c>
      <c r="M827" s="121">
        <v>0</v>
      </c>
      <c r="N827" s="121">
        <v>0</v>
      </c>
      <c r="P827" s="99"/>
    </row>
    <row r="828" spans="1:16" x14ac:dyDescent="0.2">
      <c r="A828" s="122" t="s">
        <v>3149</v>
      </c>
      <c r="B828" s="121">
        <v>0</v>
      </c>
      <c r="C828" s="121">
        <v>0</v>
      </c>
      <c r="D828" s="121">
        <v>0</v>
      </c>
      <c r="E828" s="121">
        <v>0</v>
      </c>
      <c r="F828" s="121">
        <v>0</v>
      </c>
      <c r="G828" s="121">
        <v>0</v>
      </c>
      <c r="H828" s="121">
        <v>0</v>
      </c>
      <c r="I828" s="121">
        <v>0</v>
      </c>
      <c r="J828" s="121">
        <v>0</v>
      </c>
      <c r="K828" s="121">
        <v>0</v>
      </c>
      <c r="L828" s="121">
        <v>0</v>
      </c>
      <c r="M828" s="121">
        <v>0</v>
      </c>
      <c r="N828" s="121">
        <v>0</v>
      </c>
      <c r="P828" s="99"/>
    </row>
    <row r="829" spans="1:16" x14ac:dyDescent="0.2">
      <c r="A829" s="122" t="s">
        <v>3150</v>
      </c>
      <c r="B829" s="121">
        <v>-1244865.04999999</v>
      </c>
      <c r="C829" s="121">
        <v>-1249737.54999999</v>
      </c>
      <c r="D829" s="121">
        <v>-1249737.54999999</v>
      </c>
      <c r="E829" s="121">
        <v>-1244865.04999999</v>
      </c>
      <c r="F829" s="121">
        <v>-1244865.04999999</v>
      </c>
      <c r="G829" s="121">
        <v>0</v>
      </c>
      <c r="H829" s="121">
        <v>0</v>
      </c>
      <c r="I829" s="121">
        <v>0</v>
      </c>
      <c r="J829" s="121">
        <v>0</v>
      </c>
      <c r="K829" s="121">
        <v>0</v>
      </c>
      <c r="L829" s="121">
        <v>0</v>
      </c>
      <c r="M829" s="121">
        <v>0</v>
      </c>
      <c r="N829" s="121">
        <v>0</v>
      </c>
      <c r="P829" s="99"/>
    </row>
    <row r="830" spans="1:16" x14ac:dyDescent="0.2">
      <c r="A830" s="122" t="s">
        <v>3151</v>
      </c>
      <c r="B830" s="121">
        <v>-20876.539999999899</v>
      </c>
      <c r="C830" s="121">
        <v>-17421.3999999999</v>
      </c>
      <c r="D830" s="121">
        <v>-14323.75</v>
      </c>
      <c r="E830" s="121">
        <v>-13490.75</v>
      </c>
      <c r="F830" s="121">
        <v>-13860.75</v>
      </c>
      <c r="G830" s="121">
        <v>-13293.75</v>
      </c>
      <c r="H830" s="121">
        <v>-13447.75</v>
      </c>
      <c r="I830" s="121">
        <v>-13157.75</v>
      </c>
      <c r="J830" s="121">
        <v>-13278.75</v>
      </c>
      <c r="K830" s="121">
        <v>-13061.75</v>
      </c>
      <c r="L830" s="121">
        <v>-12978.75</v>
      </c>
      <c r="M830" s="121">
        <v>-18358.55</v>
      </c>
      <c r="N830" s="121">
        <v>-31531.769999999899</v>
      </c>
      <c r="P830" s="99"/>
    </row>
    <row r="831" spans="1:16" x14ac:dyDescent="0.2">
      <c r="A831" s="122" t="s">
        <v>3152</v>
      </c>
      <c r="B831" s="121">
        <v>-142779.06</v>
      </c>
      <c r="C831" s="121">
        <v>-142779.06</v>
      </c>
      <c r="D831" s="121">
        <v>-142779.06</v>
      </c>
      <c r="E831" s="121">
        <v>-142779.06</v>
      </c>
      <c r="F831" s="121">
        <v>-142779.06</v>
      </c>
      <c r="G831" s="121">
        <v>-142779.06</v>
      </c>
      <c r="H831" s="121">
        <v>-142779.06</v>
      </c>
      <c r="I831" s="121">
        <v>-142779.06</v>
      </c>
      <c r="J831" s="121">
        <v>-142779.06</v>
      </c>
      <c r="K831" s="121">
        <v>-142779.06</v>
      </c>
      <c r="L831" s="121">
        <v>-142779.06</v>
      </c>
      <c r="M831" s="121">
        <v>-142779.06</v>
      </c>
      <c r="N831" s="121">
        <v>-142779.06</v>
      </c>
      <c r="P831" s="99"/>
    </row>
    <row r="832" spans="1:16" x14ac:dyDescent="0.2">
      <c r="A832" s="122" t="s">
        <v>3153</v>
      </c>
      <c r="B832" s="121">
        <v>0</v>
      </c>
      <c r="C832" s="121">
        <v>0</v>
      </c>
      <c r="D832" s="121">
        <v>0</v>
      </c>
      <c r="E832" s="121">
        <v>0</v>
      </c>
      <c r="F832" s="121">
        <v>0</v>
      </c>
      <c r="G832" s="121">
        <v>0</v>
      </c>
      <c r="H832" s="121">
        <v>0</v>
      </c>
      <c r="I832" s="121">
        <v>0</v>
      </c>
      <c r="J832" s="121">
        <v>0</v>
      </c>
      <c r="K832" s="121">
        <v>0</v>
      </c>
      <c r="L832" s="121">
        <v>0</v>
      </c>
      <c r="M832" s="121">
        <v>0</v>
      </c>
      <c r="N832" s="121">
        <v>0</v>
      </c>
      <c r="P832" s="99"/>
    </row>
    <row r="833" spans="1:16" x14ac:dyDescent="0.2">
      <c r="A833" s="122" t="s">
        <v>3154</v>
      </c>
      <c r="B833" s="121">
        <v>0</v>
      </c>
      <c r="C833" s="121">
        <v>0</v>
      </c>
      <c r="D833" s="121">
        <v>0</v>
      </c>
      <c r="E833" s="121">
        <v>0</v>
      </c>
      <c r="F833" s="121">
        <v>0</v>
      </c>
      <c r="G833" s="121">
        <v>0</v>
      </c>
      <c r="H833" s="121">
        <v>0</v>
      </c>
      <c r="I833" s="121">
        <v>0</v>
      </c>
      <c r="J833" s="121">
        <v>0</v>
      </c>
      <c r="K833" s="121">
        <v>0</v>
      </c>
      <c r="L833" s="121">
        <v>0</v>
      </c>
      <c r="M833" s="121">
        <v>0</v>
      </c>
      <c r="N833" s="121">
        <v>0</v>
      </c>
      <c r="P833" s="99"/>
    </row>
    <row r="834" spans="1:16" x14ac:dyDescent="0.2">
      <c r="A834" s="122" t="s">
        <v>3155</v>
      </c>
      <c r="B834" s="121">
        <v>0</v>
      </c>
      <c r="C834" s="121">
        <v>0</v>
      </c>
      <c r="D834" s="121">
        <v>0</v>
      </c>
      <c r="E834" s="121">
        <v>0</v>
      </c>
      <c r="F834" s="121">
        <v>0</v>
      </c>
      <c r="G834" s="121">
        <v>0</v>
      </c>
      <c r="H834" s="121">
        <v>0</v>
      </c>
      <c r="I834" s="121">
        <v>0</v>
      </c>
      <c r="J834" s="121">
        <v>0</v>
      </c>
      <c r="K834" s="121">
        <v>0</v>
      </c>
      <c r="L834" s="121">
        <v>0</v>
      </c>
      <c r="M834" s="121">
        <v>0</v>
      </c>
      <c r="N834" s="121">
        <v>0</v>
      </c>
      <c r="P834" s="99"/>
    </row>
    <row r="835" spans="1:16" x14ac:dyDescent="0.2">
      <c r="A835" s="122" t="s">
        <v>3156</v>
      </c>
      <c r="B835" s="121">
        <v>0</v>
      </c>
      <c r="C835" s="121">
        <v>0</v>
      </c>
      <c r="D835" s="121">
        <v>0</v>
      </c>
      <c r="E835" s="121">
        <v>0</v>
      </c>
      <c r="F835" s="121">
        <v>0</v>
      </c>
      <c r="G835" s="121">
        <v>0</v>
      </c>
      <c r="H835" s="121">
        <v>0</v>
      </c>
      <c r="I835" s="121">
        <v>0</v>
      </c>
      <c r="J835" s="121">
        <v>0</v>
      </c>
      <c r="K835" s="121">
        <v>0</v>
      </c>
      <c r="L835" s="121">
        <v>0</v>
      </c>
      <c r="M835" s="121">
        <v>0</v>
      </c>
      <c r="N835" s="121">
        <v>0</v>
      </c>
      <c r="P835" s="99"/>
    </row>
    <row r="836" spans="1:16" x14ac:dyDescent="0.2">
      <c r="A836" s="122" t="s">
        <v>3157</v>
      </c>
      <c r="B836" s="121">
        <v>0</v>
      </c>
      <c r="C836" s="121">
        <v>0</v>
      </c>
      <c r="D836" s="121">
        <v>0</v>
      </c>
      <c r="E836" s="121">
        <v>0</v>
      </c>
      <c r="F836" s="121">
        <v>0</v>
      </c>
      <c r="G836" s="121">
        <v>0</v>
      </c>
      <c r="H836" s="121">
        <v>0</v>
      </c>
      <c r="I836" s="121">
        <v>0</v>
      </c>
      <c r="J836" s="121">
        <v>0</v>
      </c>
      <c r="K836" s="121">
        <v>0</v>
      </c>
      <c r="L836" s="121">
        <v>0</v>
      </c>
      <c r="M836" s="121">
        <v>0</v>
      </c>
      <c r="N836" s="121">
        <v>0</v>
      </c>
      <c r="P836" s="99"/>
    </row>
    <row r="837" spans="1:16" x14ac:dyDescent="0.2">
      <c r="A837" s="122" t="s">
        <v>3158</v>
      </c>
      <c r="B837" s="121">
        <v>0</v>
      </c>
      <c r="C837" s="121">
        <v>0</v>
      </c>
      <c r="D837" s="121">
        <v>0</v>
      </c>
      <c r="E837" s="121">
        <v>0</v>
      </c>
      <c r="F837" s="121">
        <v>0</v>
      </c>
      <c r="G837" s="121">
        <v>0</v>
      </c>
      <c r="H837" s="121">
        <v>0</v>
      </c>
      <c r="I837" s="121">
        <v>0</v>
      </c>
      <c r="J837" s="121">
        <v>0</v>
      </c>
      <c r="K837" s="121">
        <v>0</v>
      </c>
      <c r="L837" s="121">
        <v>0</v>
      </c>
      <c r="M837" s="121">
        <v>0</v>
      </c>
      <c r="N837" s="121">
        <v>0</v>
      </c>
      <c r="P837" s="99"/>
    </row>
    <row r="838" spans="1:16" x14ac:dyDescent="0.2">
      <c r="A838" s="122" t="s">
        <v>3159</v>
      </c>
      <c r="B838" s="121">
        <v>80288.77</v>
      </c>
      <c r="C838" s="121">
        <v>86441.19</v>
      </c>
      <c r="D838" s="121">
        <v>193513.68</v>
      </c>
      <c r="E838" s="121">
        <v>307933.42</v>
      </c>
      <c r="F838" s="121">
        <v>338516.56</v>
      </c>
      <c r="G838" s="121">
        <v>299970.46000000002</v>
      </c>
      <c r="H838" s="121">
        <v>275762.61</v>
      </c>
      <c r="I838" s="121">
        <v>313334.86</v>
      </c>
      <c r="J838" s="121">
        <v>263630.59999999998</v>
      </c>
      <c r="K838" s="121">
        <v>214231.46</v>
      </c>
      <c r="L838" s="121">
        <v>191283.52</v>
      </c>
      <c r="M838" s="121">
        <v>184504.78</v>
      </c>
      <c r="N838" s="121">
        <v>90847.16</v>
      </c>
      <c r="P838" s="99"/>
    </row>
    <row r="839" spans="1:16" x14ac:dyDescent="0.2">
      <c r="A839" s="122" t="s">
        <v>3160</v>
      </c>
      <c r="B839" s="121">
        <v>-42214.16</v>
      </c>
      <c r="C839" s="121">
        <v>-5820.97</v>
      </c>
      <c r="D839" s="121">
        <v>-5820.97</v>
      </c>
      <c r="E839" s="121">
        <v>0</v>
      </c>
      <c r="F839" s="121">
        <v>0</v>
      </c>
      <c r="G839" s="121">
        <v>0</v>
      </c>
      <c r="H839" s="121">
        <v>-128033.12</v>
      </c>
      <c r="I839" s="121">
        <v>0</v>
      </c>
      <c r="J839" s="121">
        <v>0</v>
      </c>
      <c r="K839" s="121">
        <v>0</v>
      </c>
      <c r="L839" s="121">
        <v>0</v>
      </c>
      <c r="M839" s="121">
        <v>-69757.8</v>
      </c>
      <c r="N839" s="121">
        <v>0</v>
      </c>
      <c r="P839" s="99"/>
    </row>
    <row r="840" spans="1:16" x14ac:dyDescent="0.2">
      <c r="A840" s="122" t="s">
        <v>3161</v>
      </c>
      <c r="B840" s="121">
        <v>0</v>
      </c>
      <c r="C840" s="121">
        <v>0</v>
      </c>
      <c r="D840" s="121">
        <v>0</v>
      </c>
      <c r="E840" s="121">
        <v>0</v>
      </c>
      <c r="F840" s="121">
        <v>0</v>
      </c>
      <c r="G840" s="121">
        <v>0</v>
      </c>
      <c r="H840" s="121">
        <v>0</v>
      </c>
      <c r="I840" s="121">
        <v>0</v>
      </c>
      <c r="J840" s="121">
        <v>0</v>
      </c>
      <c r="K840" s="121">
        <v>0</v>
      </c>
      <c r="L840" s="121">
        <v>0</v>
      </c>
      <c r="M840" s="121">
        <v>0</v>
      </c>
      <c r="N840" s="121">
        <v>0</v>
      </c>
      <c r="P840" s="99"/>
    </row>
    <row r="841" spans="1:16" x14ac:dyDescent="0.2">
      <c r="A841" s="122" t="s">
        <v>3162</v>
      </c>
      <c r="B841" s="121">
        <v>0</v>
      </c>
      <c r="C841" s="121">
        <v>0</v>
      </c>
      <c r="D841" s="121">
        <v>0</v>
      </c>
      <c r="E841" s="121">
        <v>0</v>
      </c>
      <c r="F841" s="121">
        <v>0</v>
      </c>
      <c r="G841" s="121">
        <v>0</v>
      </c>
      <c r="H841" s="121">
        <v>0</v>
      </c>
      <c r="I841" s="121">
        <v>0</v>
      </c>
      <c r="J841" s="121">
        <v>0</v>
      </c>
      <c r="K841" s="121">
        <v>0</v>
      </c>
      <c r="L841" s="121">
        <v>0</v>
      </c>
      <c r="M841" s="121">
        <v>0</v>
      </c>
      <c r="N841" s="121">
        <v>0</v>
      </c>
      <c r="P841" s="99"/>
    </row>
    <row r="842" spans="1:16" x14ac:dyDescent="0.2">
      <c r="A842" s="122" t="s">
        <v>3163</v>
      </c>
      <c r="B842" s="121">
        <v>-14660233.49</v>
      </c>
      <c r="C842" s="121">
        <v>-14713479.91</v>
      </c>
      <c r="D842" s="121">
        <v>-19098903.289999999</v>
      </c>
      <c r="E842" s="121">
        <v>-21291971.109999999</v>
      </c>
      <c r="F842" s="121">
        <v>-19918710.8899999</v>
      </c>
      <c r="G842" s="121">
        <v>-23551563.640000001</v>
      </c>
      <c r="H842" s="121">
        <v>-24526053.829999998</v>
      </c>
      <c r="I842" s="121">
        <v>-17284388.370000001</v>
      </c>
      <c r="J842" s="121">
        <v>-13844732.43</v>
      </c>
      <c r="K842" s="121">
        <v>-16399448.27</v>
      </c>
      <c r="L842" s="121">
        <v>-15501276</v>
      </c>
      <c r="M842" s="121">
        <v>-12842246.810000001</v>
      </c>
      <c r="N842" s="121">
        <v>-14788840.74</v>
      </c>
      <c r="P842" s="99"/>
    </row>
    <row r="843" spans="1:16" x14ac:dyDescent="0.2">
      <c r="A843" s="122" t="s">
        <v>3164</v>
      </c>
      <c r="B843" s="121">
        <v>0</v>
      </c>
      <c r="C843" s="121">
        <v>0</v>
      </c>
      <c r="D843" s="121">
        <v>0</v>
      </c>
      <c r="E843" s="121">
        <v>0</v>
      </c>
      <c r="F843" s="121">
        <v>0</v>
      </c>
      <c r="G843" s="121">
        <v>0</v>
      </c>
      <c r="H843" s="121">
        <v>0</v>
      </c>
      <c r="I843" s="121">
        <v>0</v>
      </c>
      <c r="J843" s="121">
        <v>0</v>
      </c>
      <c r="K843" s="121">
        <v>0</v>
      </c>
      <c r="L843" s="121">
        <v>0</v>
      </c>
      <c r="M843" s="121">
        <v>0</v>
      </c>
      <c r="N843" s="121">
        <v>0</v>
      </c>
      <c r="P843" s="99"/>
    </row>
    <row r="844" spans="1:16" x14ac:dyDescent="0.2">
      <c r="A844" s="122" t="s">
        <v>3165</v>
      </c>
      <c r="B844" s="121">
        <v>-129669627.42999899</v>
      </c>
      <c r="C844" s="121">
        <v>-82562650.230000004</v>
      </c>
      <c r="D844" s="121">
        <v>-110161341.26000001</v>
      </c>
      <c r="E844" s="121">
        <v>-95296231.260000005</v>
      </c>
      <c r="F844" s="121">
        <v>-93672417.819999993</v>
      </c>
      <c r="G844" s="121">
        <v>-103758888.23999999</v>
      </c>
      <c r="H844" s="121">
        <v>-94396826.039999902</v>
      </c>
      <c r="I844" s="121">
        <v>-88466829.8699999</v>
      </c>
      <c r="J844" s="121">
        <v>-85596063.7299999</v>
      </c>
      <c r="K844" s="121">
        <v>-103822730.45999999</v>
      </c>
      <c r="L844" s="121">
        <v>-131255770.34</v>
      </c>
      <c r="M844" s="121">
        <v>-103459479.98999999</v>
      </c>
      <c r="N844" s="121">
        <v>-102164725.42</v>
      </c>
      <c r="P844" s="99"/>
    </row>
    <row r="845" spans="1:16" x14ac:dyDescent="0.2">
      <c r="A845" s="123" t="s">
        <v>3166</v>
      </c>
      <c r="B845" s="124">
        <f>SUM(B788:B844)</f>
        <v>-473590736.94999909</v>
      </c>
      <c r="C845" s="124">
        <f t="shared" ref="C845:N845" si="74">SUM(C788:C844)</f>
        <v>-447071858.97000003</v>
      </c>
      <c r="D845" s="124">
        <f t="shared" si="74"/>
        <v>-450541060.60999995</v>
      </c>
      <c r="E845" s="124">
        <f t="shared" si="74"/>
        <v>-408473698.10000002</v>
      </c>
      <c r="F845" s="124">
        <f t="shared" si="74"/>
        <v>-410285067.75999987</v>
      </c>
      <c r="G845" s="124">
        <f t="shared" si="74"/>
        <v>-397644696.96000004</v>
      </c>
      <c r="H845" s="124">
        <f t="shared" si="74"/>
        <v>-386442647.31999981</v>
      </c>
      <c r="I845" s="124">
        <f t="shared" si="74"/>
        <v>-380209609.06999975</v>
      </c>
      <c r="J845" s="124">
        <f t="shared" si="74"/>
        <v>-370751301.06999993</v>
      </c>
      <c r="K845" s="124">
        <f t="shared" si="74"/>
        <v>-422518898.52999991</v>
      </c>
      <c r="L845" s="124">
        <f t="shared" si="74"/>
        <v>-427882118.18000007</v>
      </c>
      <c r="M845" s="124">
        <f t="shared" si="74"/>
        <v>-575223979.00999999</v>
      </c>
      <c r="N845" s="124">
        <f t="shared" si="74"/>
        <v>-463495524.57999992</v>
      </c>
      <c r="O845" s="97">
        <f t="shared" ref="O845" si="75">AVERAGE(B845:N845)</f>
        <v>-431856245.93153834</v>
      </c>
      <c r="P845" s="99" t="str">
        <f>MID($A845,11,3)</f>
        <v>232</v>
      </c>
    </row>
    <row r="846" spans="1:16" x14ac:dyDescent="0.2">
      <c r="A846" s="122" t="s">
        <v>3167</v>
      </c>
      <c r="P846" s="99"/>
    </row>
    <row r="847" spans="1:16" x14ac:dyDescent="0.2">
      <c r="A847" s="120" t="s">
        <v>3168</v>
      </c>
      <c r="P847" s="99"/>
    </row>
    <row r="848" spans="1:16" x14ac:dyDescent="0.2">
      <c r="A848" s="122" t="s">
        <v>3169</v>
      </c>
      <c r="B848" s="121">
        <v>0</v>
      </c>
      <c r="C848" s="121">
        <v>0</v>
      </c>
      <c r="D848" s="121">
        <v>0</v>
      </c>
      <c r="E848" s="121">
        <v>0</v>
      </c>
      <c r="F848" s="121">
        <v>0</v>
      </c>
      <c r="G848" s="121">
        <v>0</v>
      </c>
      <c r="H848" s="121">
        <v>0</v>
      </c>
      <c r="I848" s="121">
        <v>0</v>
      </c>
      <c r="J848" s="121">
        <v>0</v>
      </c>
      <c r="K848" s="121">
        <v>0</v>
      </c>
      <c r="L848" s="121">
        <v>0</v>
      </c>
      <c r="M848" s="121">
        <v>0</v>
      </c>
      <c r="N848" s="121">
        <v>0</v>
      </c>
      <c r="P848" s="99"/>
    </row>
    <row r="849" spans="1:16" x14ac:dyDescent="0.2">
      <c r="A849" s="122" t="s">
        <v>3170</v>
      </c>
      <c r="B849" s="121">
        <v>0.09</v>
      </c>
      <c r="C849" s="121">
        <v>-185604999.91</v>
      </c>
      <c r="D849" s="121">
        <v>-295854999.91000003</v>
      </c>
      <c r="E849" s="121">
        <v>-305212999.91000003</v>
      </c>
      <c r="F849" s="121">
        <v>-608540999.90999997</v>
      </c>
      <c r="G849" s="121">
        <v>-661307999.90999997</v>
      </c>
      <c r="H849" s="121">
        <v>-231793999.91</v>
      </c>
      <c r="I849" s="121">
        <v>-176243999.91</v>
      </c>
      <c r="J849" s="121">
        <v>-108629999.91</v>
      </c>
      <c r="K849" s="121">
        <v>-65951999.909999996</v>
      </c>
      <c r="L849" s="121">
        <v>0.09</v>
      </c>
      <c r="M849" s="121">
        <v>0.09</v>
      </c>
      <c r="N849" s="121">
        <v>-195521999.91</v>
      </c>
      <c r="P849" s="99"/>
    </row>
    <row r="850" spans="1:16" x14ac:dyDescent="0.2">
      <c r="A850" s="123" t="s">
        <v>3171</v>
      </c>
      <c r="B850" s="124">
        <v>0.09</v>
      </c>
      <c r="C850" s="124">
        <v>-185604999.91</v>
      </c>
      <c r="D850" s="124">
        <v>-295854999.91000003</v>
      </c>
      <c r="E850" s="124">
        <v>-305212999.91000003</v>
      </c>
      <c r="F850" s="124">
        <v>-608540999.90999997</v>
      </c>
      <c r="G850" s="124">
        <v>-661307999.90999997</v>
      </c>
      <c r="H850" s="124">
        <v>-231793999.91</v>
      </c>
      <c r="I850" s="124">
        <v>-176243999.91</v>
      </c>
      <c r="J850" s="124">
        <v>-108629999.91</v>
      </c>
      <c r="K850" s="124">
        <v>-65951999.909999996</v>
      </c>
      <c r="L850" s="124">
        <v>0.09</v>
      </c>
      <c r="M850" s="124">
        <v>0.09</v>
      </c>
      <c r="N850" s="124">
        <v>-195521999.91</v>
      </c>
      <c r="O850" s="97">
        <f t="shared" ref="O850" si="76">AVERAGE(B850:N850)</f>
        <v>-218051076.83307683</v>
      </c>
      <c r="P850" s="99" t="str">
        <f>MID($A850,11,3)</f>
        <v>233</v>
      </c>
    </row>
    <row r="851" spans="1:16" x14ac:dyDescent="0.2">
      <c r="A851" s="122" t="s">
        <v>1005</v>
      </c>
      <c r="P851" s="99"/>
    </row>
    <row r="852" spans="1:16" x14ac:dyDescent="0.2">
      <c r="A852" s="120" t="s">
        <v>3172</v>
      </c>
      <c r="P852" s="99"/>
    </row>
    <row r="853" spans="1:16" x14ac:dyDescent="0.2">
      <c r="A853" s="122" t="s">
        <v>3173</v>
      </c>
      <c r="B853" s="121">
        <v>0</v>
      </c>
      <c r="C853" s="121">
        <v>-8830.9799999988099</v>
      </c>
      <c r="D853" s="121">
        <v>-28047.269999999098</v>
      </c>
      <c r="E853" s="121">
        <v>-16903.949999999801</v>
      </c>
      <c r="F853" s="121">
        <v>-16752.16</v>
      </c>
      <c r="G853" s="121">
        <v>-17401.7400000011</v>
      </c>
      <c r="H853" s="121">
        <v>-1378.66999999823</v>
      </c>
      <c r="I853" s="121">
        <v>-1236.41000000134</v>
      </c>
      <c r="J853" s="121">
        <v>-447.69000000087499</v>
      </c>
      <c r="K853" s="121">
        <v>-402.51999999963999</v>
      </c>
      <c r="L853" s="121">
        <v>0</v>
      </c>
      <c r="M853" s="121">
        <v>0</v>
      </c>
      <c r="N853" s="121">
        <v>-1409.9300000016201</v>
      </c>
      <c r="P853" s="99"/>
    </row>
    <row r="854" spans="1:16" x14ac:dyDescent="0.2">
      <c r="A854" s="122" t="s">
        <v>3174</v>
      </c>
      <c r="B854" s="121">
        <v>73.03</v>
      </c>
      <c r="C854" s="121">
        <v>73.03</v>
      </c>
      <c r="D854" s="121">
        <v>-3349.97</v>
      </c>
      <c r="E854" s="121">
        <v>79.03</v>
      </c>
      <c r="F854" s="121">
        <v>-3355.97</v>
      </c>
      <c r="G854" s="121">
        <v>73.03</v>
      </c>
      <c r="H854" s="121">
        <v>73.03</v>
      </c>
      <c r="I854" s="121">
        <v>251.1</v>
      </c>
      <c r="J854" s="121">
        <v>251.1</v>
      </c>
      <c r="K854" s="121">
        <v>251.1</v>
      </c>
      <c r="L854" s="121">
        <v>251.1</v>
      </c>
      <c r="M854" s="121">
        <v>251.1</v>
      </c>
      <c r="N854" s="121">
        <v>251.1</v>
      </c>
      <c r="P854" s="99"/>
    </row>
    <row r="855" spans="1:16" x14ac:dyDescent="0.2">
      <c r="A855" s="122" t="s">
        <v>3175</v>
      </c>
      <c r="B855" s="121">
        <v>277049.15999999997</v>
      </c>
      <c r="C855" s="121">
        <v>351927.25</v>
      </c>
      <c r="D855" s="121">
        <v>426805.34</v>
      </c>
      <c r="E855" s="121">
        <v>0</v>
      </c>
      <c r="F855" s="121">
        <v>0</v>
      </c>
      <c r="G855" s="121">
        <v>0</v>
      </c>
      <c r="H855" s="121">
        <v>0</v>
      </c>
      <c r="I855" s="121">
        <v>0</v>
      </c>
      <c r="J855" s="121">
        <v>0</v>
      </c>
      <c r="K855" s="121">
        <v>0</v>
      </c>
      <c r="L855" s="121">
        <v>0</v>
      </c>
      <c r="M855" s="121">
        <v>0</v>
      </c>
      <c r="N855" s="121">
        <v>0</v>
      </c>
      <c r="P855" s="99"/>
    </row>
    <row r="856" spans="1:16" x14ac:dyDescent="0.2">
      <c r="A856" s="122" t="s">
        <v>3176</v>
      </c>
      <c r="B856" s="121">
        <v>-120583909.62</v>
      </c>
      <c r="C856" s="121">
        <v>-78847919.890000001</v>
      </c>
      <c r="D856" s="121">
        <v>-10272040.6</v>
      </c>
      <c r="E856" s="121">
        <v>-101035011.8</v>
      </c>
      <c r="F856" s="121">
        <v>-79677868.239999995</v>
      </c>
      <c r="G856" s="121">
        <v>-70334160.719999999</v>
      </c>
      <c r="H856" s="121">
        <v>-69463853.400000006</v>
      </c>
      <c r="I856" s="121">
        <v>-88895881.010000005</v>
      </c>
      <c r="J856" s="121">
        <v>-135081691.63</v>
      </c>
      <c r="K856" s="121">
        <v>-69080803.349999994</v>
      </c>
      <c r="L856" s="121">
        <v>-82059398.879999995</v>
      </c>
      <c r="M856" s="121">
        <v>-179223477.62</v>
      </c>
      <c r="N856" s="121">
        <v>-75159308.680000007</v>
      </c>
      <c r="P856" s="99"/>
    </row>
    <row r="857" spans="1:16" x14ac:dyDescent="0.2">
      <c r="A857" s="122" t="s">
        <v>3177</v>
      </c>
      <c r="B857" s="121">
        <v>0</v>
      </c>
      <c r="C857" s="121">
        <v>0</v>
      </c>
      <c r="D857" s="121">
        <v>0</v>
      </c>
      <c r="E857" s="121">
        <v>0</v>
      </c>
      <c r="F857" s="121">
        <v>0</v>
      </c>
      <c r="G857" s="121">
        <v>0</v>
      </c>
      <c r="H857" s="121">
        <v>0</v>
      </c>
      <c r="I857" s="121">
        <v>0</v>
      </c>
      <c r="J857" s="121">
        <v>0</v>
      </c>
      <c r="K857" s="121">
        <v>0</v>
      </c>
      <c r="L857" s="121">
        <v>0</v>
      </c>
      <c r="M857" s="121">
        <v>0</v>
      </c>
      <c r="N857" s="121">
        <v>0</v>
      </c>
      <c r="P857" s="99"/>
    </row>
    <row r="858" spans="1:16" x14ac:dyDescent="0.2">
      <c r="A858" s="122" t="s">
        <v>3178</v>
      </c>
      <c r="B858" s="121">
        <v>58025.929999999898</v>
      </c>
      <c r="C858" s="121">
        <v>63185.929999999898</v>
      </c>
      <c r="D858" s="121">
        <v>62497.479999999901</v>
      </c>
      <c r="E858" s="121">
        <v>115548.09</v>
      </c>
      <c r="F858" s="121">
        <v>159719.48000000001</v>
      </c>
      <c r="G858" s="121">
        <v>181168.43</v>
      </c>
      <c r="H858" s="121">
        <v>201076.43</v>
      </c>
      <c r="I858" s="121">
        <v>-71896.519999999902</v>
      </c>
      <c r="J858" s="121">
        <v>-42333.519999999902</v>
      </c>
      <c r="K858" s="121">
        <v>-11491.68</v>
      </c>
      <c r="L858" s="121">
        <v>16111.32</v>
      </c>
      <c r="M858" s="121">
        <v>49257.32</v>
      </c>
      <c r="N858" s="121">
        <v>54708.479999999901</v>
      </c>
      <c r="P858" s="99"/>
    </row>
    <row r="859" spans="1:16" x14ac:dyDescent="0.2">
      <c r="A859" s="123" t="s">
        <v>3179</v>
      </c>
      <c r="B859" s="124">
        <f>SUM(B853:B858)</f>
        <v>-120248761.5</v>
      </c>
      <c r="C859" s="124">
        <f t="shared" ref="C859:N859" si="77">SUM(C853:C858)</f>
        <v>-78441564.659999996</v>
      </c>
      <c r="D859" s="124">
        <f t="shared" si="77"/>
        <v>-9814135.0199999977</v>
      </c>
      <c r="E859" s="124">
        <f t="shared" si="77"/>
        <v>-100936288.63</v>
      </c>
      <c r="F859" s="124">
        <f t="shared" si="77"/>
        <v>-79538256.889999986</v>
      </c>
      <c r="G859" s="124">
        <f t="shared" si="77"/>
        <v>-70170321</v>
      </c>
      <c r="H859" s="124">
        <f t="shared" si="77"/>
        <v>-69264082.609999999</v>
      </c>
      <c r="I859" s="124">
        <f t="shared" si="77"/>
        <v>-88968762.840000004</v>
      </c>
      <c r="J859" s="124">
        <f t="shared" si="77"/>
        <v>-135124221.74000001</v>
      </c>
      <c r="K859" s="124">
        <f t="shared" si="77"/>
        <v>-69092446.450000003</v>
      </c>
      <c r="L859" s="124">
        <f t="shared" si="77"/>
        <v>-82043036.460000008</v>
      </c>
      <c r="M859" s="124">
        <f t="shared" si="77"/>
        <v>-179173969.20000002</v>
      </c>
      <c r="N859" s="124">
        <f t="shared" si="77"/>
        <v>-75105759.030000001</v>
      </c>
      <c r="O859" s="97">
        <f t="shared" ref="O859" si="78">AVERAGE(B859:N859)</f>
        <v>-89070892.771538466</v>
      </c>
      <c r="P859" s="99" t="str">
        <f>MID($A859,11,3)</f>
        <v>234</v>
      </c>
    </row>
    <row r="860" spans="1:16" x14ac:dyDescent="0.2">
      <c r="A860" s="122" t="s">
        <v>3180</v>
      </c>
      <c r="P860" s="99"/>
    </row>
    <row r="861" spans="1:16" x14ac:dyDescent="0.2">
      <c r="A861" s="120" t="s">
        <v>3181</v>
      </c>
      <c r="P861" s="99"/>
    </row>
    <row r="862" spans="1:16" x14ac:dyDescent="0.2">
      <c r="A862" s="122" t="s">
        <v>3182</v>
      </c>
      <c r="B862" s="121">
        <v>-207190448.19</v>
      </c>
      <c r="C862" s="121">
        <v>-206229955.62</v>
      </c>
      <c r="D862" s="121">
        <v>-206870307.78</v>
      </c>
      <c r="E862" s="121">
        <v>-206295466.53</v>
      </c>
      <c r="F862" s="121">
        <v>-204794761.16</v>
      </c>
      <c r="G862" s="121">
        <v>-204002409.34</v>
      </c>
      <c r="H862" s="121">
        <v>-203236161.49000001</v>
      </c>
      <c r="I862" s="121">
        <v>-201991682.41</v>
      </c>
      <c r="J862" s="121">
        <v>-201171286.25999999</v>
      </c>
      <c r="K862" s="121">
        <v>-200944369.59</v>
      </c>
      <c r="L862" s="121">
        <v>-202157803.62</v>
      </c>
      <c r="M862" s="121">
        <v>-202005071.50999999</v>
      </c>
      <c r="N862" s="121">
        <v>-200935445.56999999</v>
      </c>
      <c r="P862" s="99"/>
    </row>
    <row r="863" spans="1:16" x14ac:dyDescent="0.2">
      <c r="A863" s="122" t="s">
        <v>3183</v>
      </c>
      <c r="B863" s="121">
        <v>-1679561.89</v>
      </c>
      <c r="C863" s="121">
        <v>-1718825.9</v>
      </c>
      <c r="D863" s="121">
        <v>-1758419.11</v>
      </c>
      <c r="E863" s="121">
        <v>-1797715.92</v>
      </c>
      <c r="F863" s="121">
        <v>-1851435.43</v>
      </c>
      <c r="G863" s="121">
        <v>-1895724.21</v>
      </c>
      <c r="H863" s="121">
        <v>-1953455.22</v>
      </c>
      <c r="I863" s="121">
        <v>-2025270.01</v>
      </c>
      <c r="J863" s="121">
        <v>-1500951.18</v>
      </c>
      <c r="K863" s="121">
        <v>-1623067.39</v>
      </c>
      <c r="L863" s="121">
        <v>-1737575.24</v>
      </c>
      <c r="M863" s="121">
        <v>-1801726.88</v>
      </c>
      <c r="N863" s="121">
        <v>-1864931.72</v>
      </c>
      <c r="P863" s="99"/>
    </row>
    <row r="864" spans="1:16" x14ac:dyDescent="0.2">
      <c r="A864" s="123" t="s">
        <v>3184</v>
      </c>
      <c r="B864" s="124">
        <v>-208870010.08000001</v>
      </c>
      <c r="C864" s="124">
        <v>-207948781.519999</v>
      </c>
      <c r="D864" s="124">
        <v>-208628726.88999999</v>
      </c>
      <c r="E864" s="124">
        <v>-208093182.44999999</v>
      </c>
      <c r="F864" s="124">
        <v>-206646196.59</v>
      </c>
      <c r="G864" s="124">
        <v>-205898133.55000001</v>
      </c>
      <c r="H864" s="124">
        <v>-205189616.71000001</v>
      </c>
      <c r="I864" s="124">
        <v>-204016952.41999999</v>
      </c>
      <c r="J864" s="124">
        <v>-202672237.44</v>
      </c>
      <c r="K864" s="124">
        <v>-202567436.97999999</v>
      </c>
      <c r="L864" s="124">
        <v>-203895378.859999</v>
      </c>
      <c r="M864" s="124">
        <v>-203806798.38999999</v>
      </c>
      <c r="N864" s="124">
        <v>-202800377.28999901</v>
      </c>
      <c r="O864" s="97">
        <f t="shared" ref="O864" si="79">AVERAGE(B864:N864)</f>
        <v>-205464140.7053844</v>
      </c>
      <c r="P864" s="99" t="str">
        <f>MID($A864,11,3)</f>
        <v>235</v>
      </c>
    </row>
    <row r="865" spans="1:16" x14ac:dyDescent="0.2">
      <c r="A865" s="122" t="s">
        <v>1019</v>
      </c>
      <c r="P865" s="99"/>
    </row>
    <row r="866" spans="1:16" x14ac:dyDescent="0.2">
      <c r="A866" s="120" t="s">
        <v>3185</v>
      </c>
      <c r="P866" s="99"/>
    </row>
    <row r="867" spans="1:16" x14ac:dyDescent="0.2">
      <c r="A867" s="122" t="s">
        <v>3186</v>
      </c>
      <c r="B867" s="121">
        <v>0</v>
      </c>
      <c r="C867" s="121">
        <v>0</v>
      </c>
      <c r="D867" s="121">
        <v>0</v>
      </c>
      <c r="E867" s="121">
        <v>0</v>
      </c>
      <c r="F867" s="121">
        <v>0</v>
      </c>
      <c r="G867" s="121">
        <v>0</v>
      </c>
      <c r="H867" s="121">
        <v>0</v>
      </c>
      <c r="I867" s="121">
        <v>0</v>
      </c>
      <c r="J867" s="121">
        <v>0</v>
      </c>
      <c r="K867" s="121">
        <v>0</v>
      </c>
      <c r="L867" s="121">
        <v>0</v>
      </c>
      <c r="M867" s="121">
        <v>0</v>
      </c>
      <c r="N867" s="121">
        <v>0</v>
      </c>
      <c r="P867" s="99"/>
    </row>
    <row r="868" spans="1:16" x14ac:dyDescent="0.2">
      <c r="A868" s="122" t="s">
        <v>3187</v>
      </c>
      <c r="B868" s="121">
        <v>-6676926.4500000002</v>
      </c>
      <c r="C868" s="121">
        <v>-6676926.4500000002</v>
      </c>
      <c r="D868" s="121">
        <v>0</v>
      </c>
      <c r="E868" s="121">
        <v>229712.16</v>
      </c>
      <c r="F868" s="121">
        <v>229712.16</v>
      </c>
      <c r="G868" s="121">
        <v>0</v>
      </c>
      <c r="H868" s="121">
        <v>-2224434.71</v>
      </c>
      <c r="I868" s="121">
        <v>-2224434.71</v>
      </c>
      <c r="J868" s="121">
        <v>0</v>
      </c>
      <c r="K868" s="121">
        <v>-20495688.98</v>
      </c>
      <c r="L868" s="121">
        <v>-20495688.98</v>
      </c>
      <c r="M868" s="121">
        <v>-2215985.92</v>
      </c>
      <c r="N868" s="121">
        <v>-4281907.2899999898</v>
      </c>
      <c r="P868" s="99"/>
    </row>
    <row r="869" spans="1:16" x14ac:dyDescent="0.2">
      <c r="A869" s="122" t="s">
        <v>3188</v>
      </c>
      <c r="B869" s="121">
        <v>-8652775.8699999992</v>
      </c>
      <c r="C869" s="121">
        <v>-8652775.8699999992</v>
      </c>
      <c r="D869" s="121">
        <v>-8652775.8699999992</v>
      </c>
      <c r="E869" s="121">
        <v>-8652775.8699999992</v>
      </c>
      <c r="F869" s="121">
        <v>-8652775.8699999992</v>
      </c>
      <c r="G869" s="121">
        <v>-8652775.8699999992</v>
      </c>
      <c r="H869" s="121">
        <v>-8652775.8699999992</v>
      </c>
      <c r="I869" s="121">
        <v>-8652775.8699999992</v>
      </c>
      <c r="J869" s="121">
        <v>-8652775.8699999992</v>
      </c>
      <c r="K869" s="121">
        <v>-8652775.8699999992</v>
      </c>
      <c r="L869" s="121">
        <v>-8652775.8699999992</v>
      </c>
      <c r="M869" s="121">
        <v>-8652775.8699999992</v>
      </c>
      <c r="N869" s="121">
        <v>-8652775.8699999992</v>
      </c>
      <c r="P869" s="99"/>
    </row>
    <row r="870" spans="1:16" x14ac:dyDescent="0.2">
      <c r="A870" s="122" t="s">
        <v>3189</v>
      </c>
      <c r="B870" s="121">
        <v>0</v>
      </c>
      <c r="C870" s="121">
        <v>-18183</v>
      </c>
      <c r="D870" s="121">
        <v>-36366</v>
      </c>
      <c r="E870" s="121">
        <v>-54549</v>
      </c>
      <c r="F870" s="121">
        <v>-72732</v>
      </c>
      <c r="G870" s="121">
        <v>-90915</v>
      </c>
      <c r="H870" s="121">
        <v>-109098</v>
      </c>
      <c r="I870" s="121">
        <v>-127281</v>
      </c>
      <c r="J870" s="121">
        <v>-145464</v>
      </c>
      <c r="K870" s="121">
        <v>-163647</v>
      </c>
      <c r="L870" s="121">
        <v>-181830</v>
      </c>
      <c r="M870" s="121">
        <v>-200013</v>
      </c>
      <c r="N870" s="121">
        <v>0</v>
      </c>
      <c r="P870" s="99"/>
    </row>
    <row r="871" spans="1:16" x14ac:dyDescent="0.2">
      <c r="A871" s="122" t="s">
        <v>3190</v>
      </c>
      <c r="B871" s="121">
        <v>0</v>
      </c>
      <c r="C871" s="121">
        <v>0</v>
      </c>
      <c r="D871" s="121">
        <v>0</v>
      </c>
      <c r="E871" s="121">
        <v>0</v>
      </c>
      <c r="F871" s="121">
        <v>0</v>
      </c>
      <c r="G871" s="121">
        <v>0</v>
      </c>
      <c r="H871" s="121">
        <v>0</v>
      </c>
      <c r="I871" s="121">
        <v>0</v>
      </c>
      <c r="J871" s="121">
        <v>0</v>
      </c>
      <c r="K871" s="121">
        <v>0</v>
      </c>
      <c r="L871" s="121">
        <v>0</v>
      </c>
      <c r="M871" s="121">
        <v>0</v>
      </c>
      <c r="N871" s="121">
        <v>0</v>
      </c>
      <c r="O871" s="97">
        <f t="shared" ref="O871" si="80">AVERAGE(B871:N871)</f>
        <v>0</v>
      </c>
      <c r="P871" s="99" t="str">
        <f>MID($A871,11,3)</f>
        <v xml:space="preserve">41 </v>
      </c>
    </row>
    <row r="872" spans="1:16" x14ac:dyDescent="0.2">
      <c r="A872" s="122" t="s">
        <v>3191</v>
      </c>
      <c r="B872" s="121">
        <v>-7657789.7000000002</v>
      </c>
      <c r="C872" s="121">
        <v>-6975633.5</v>
      </c>
      <c r="D872" s="121">
        <v>-7085767.04</v>
      </c>
      <c r="E872" s="121">
        <v>-7953767.1500000004</v>
      </c>
      <c r="F872" s="121">
        <v>-9114118.5500000007</v>
      </c>
      <c r="G872" s="121">
        <v>-6640564.46</v>
      </c>
      <c r="H872" s="121">
        <v>-9834333.6799999997</v>
      </c>
      <c r="I872" s="121">
        <v>-11673226.99</v>
      </c>
      <c r="J872" s="121">
        <v>-11186323.76</v>
      </c>
      <c r="K872" s="121">
        <v>-11215261.880000001</v>
      </c>
      <c r="L872" s="121">
        <v>-9925949.3000000007</v>
      </c>
      <c r="M872" s="121">
        <v>-9384026.4199999999</v>
      </c>
      <c r="N872" s="121">
        <v>-8287414.0700000003</v>
      </c>
      <c r="P872" s="99"/>
    </row>
    <row r="873" spans="1:16" x14ac:dyDescent="0.2">
      <c r="A873" s="122" t="s">
        <v>3192</v>
      </c>
      <c r="B873" s="121">
        <v>31929.07</v>
      </c>
      <c r="C873" s="121">
        <v>-12286381.460000001</v>
      </c>
      <c r="D873" s="121">
        <v>-24605137.460000001</v>
      </c>
      <c r="E873" s="121">
        <v>-36922562.990000002</v>
      </c>
      <c r="F873" s="121">
        <v>-49235674.539999999</v>
      </c>
      <c r="G873" s="121">
        <v>-61554430.539999999</v>
      </c>
      <c r="H873" s="121">
        <v>-73873186.540000007</v>
      </c>
      <c r="I873" s="121">
        <v>-86191942.540000007</v>
      </c>
      <c r="J873" s="121">
        <v>-98506234.420000002</v>
      </c>
      <c r="K873" s="121">
        <v>-110804328.95</v>
      </c>
      <c r="L873" s="121">
        <v>-123105156.72</v>
      </c>
      <c r="M873" s="121">
        <v>4966786.96</v>
      </c>
      <c r="N873" s="121">
        <v>0</v>
      </c>
      <c r="P873" s="99"/>
    </row>
    <row r="874" spans="1:16" x14ac:dyDescent="0.2">
      <c r="A874" s="122" t="s">
        <v>3193</v>
      </c>
      <c r="B874" s="121">
        <v>-7589943.1600000001</v>
      </c>
      <c r="C874" s="121">
        <v>-7128710.4299999997</v>
      </c>
      <c r="D874" s="121">
        <v>-7194421.0099999998</v>
      </c>
      <c r="E874" s="121">
        <v>-7879268.7999999998</v>
      </c>
      <c r="F874" s="121">
        <v>-9129031.3699999992</v>
      </c>
      <c r="G874" s="121">
        <v>-6755281.7400000002</v>
      </c>
      <c r="H874" s="121">
        <v>-10006097.77</v>
      </c>
      <c r="I874" s="121">
        <v>-12043359.25</v>
      </c>
      <c r="J874" s="121">
        <v>-11294584.050000001</v>
      </c>
      <c r="K874" s="121">
        <v>-11434432.390000001</v>
      </c>
      <c r="L874" s="121">
        <v>-10272707.67</v>
      </c>
      <c r="M874" s="121">
        <v>-9778695.8200000003</v>
      </c>
      <c r="N874" s="121">
        <v>-8591684.0500000007</v>
      </c>
      <c r="P874" s="99"/>
    </row>
    <row r="875" spans="1:16" x14ac:dyDescent="0.2">
      <c r="A875" s="122" t="s">
        <v>3194</v>
      </c>
      <c r="B875" s="121">
        <v>-1747065.57</v>
      </c>
      <c r="C875" s="121">
        <v>-150771.72</v>
      </c>
      <c r="D875" s="121">
        <v>-364160.62</v>
      </c>
      <c r="E875" s="121">
        <v>-617887.23</v>
      </c>
      <c r="F875" s="121">
        <v>-886022.21</v>
      </c>
      <c r="G875" s="121">
        <v>-1107982.6599999999</v>
      </c>
      <c r="H875" s="121">
        <v>-1418547.14</v>
      </c>
      <c r="I875" s="121">
        <v>-283707.64</v>
      </c>
      <c r="J875" s="121">
        <v>-522357.46</v>
      </c>
      <c r="K875" s="121">
        <v>-959225.52</v>
      </c>
      <c r="L875" s="121">
        <v>-1165123.49</v>
      </c>
      <c r="M875" s="121">
        <v>-1531396.95</v>
      </c>
      <c r="N875" s="121">
        <v>-1786553.21</v>
      </c>
      <c r="P875" s="99"/>
    </row>
    <row r="876" spans="1:16" x14ac:dyDescent="0.2">
      <c r="A876" s="122" t="s">
        <v>3195</v>
      </c>
      <c r="B876" s="121">
        <v>-1838.26</v>
      </c>
      <c r="C876" s="121">
        <v>-43262.239999999998</v>
      </c>
      <c r="D876" s="121">
        <v>-48513.57</v>
      </c>
      <c r="E876" s="121">
        <v>-52437.120000000003</v>
      </c>
      <c r="F876" s="121">
        <v>592.14</v>
      </c>
      <c r="G876" s="121">
        <v>222.17</v>
      </c>
      <c r="H876" s="121">
        <v>-143.26</v>
      </c>
      <c r="I876" s="121">
        <v>385.02</v>
      </c>
      <c r="J876" s="121">
        <v>270.07</v>
      </c>
      <c r="K876" s="121">
        <v>117.3</v>
      </c>
      <c r="L876" s="121">
        <v>428.01</v>
      </c>
      <c r="M876" s="121">
        <v>-1379.53</v>
      </c>
      <c r="N876" s="121">
        <v>-1531.09</v>
      </c>
      <c r="P876" s="99"/>
    </row>
    <row r="877" spans="1:16" x14ac:dyDescent="0.2">
      <c r="A877" s="122" t="s">
        <v>3196</v>
      </c>
      <c r="B877" s="121">
        <v>0</v>
      </c>
      <c r="C877" s="121">
        <v>0</v>
      </c>
      <c r="D877" s="121">
        <v>0</v>
      </c>
      <c r="E877" s="121">
        <v>0</v>
      </c>
      <c r="F877" s="121">
        <v>0</v>
      </c>
      <c r="G877" s="121">
        <v>0</v>
      </c>
      <c r="H877" s="121">
        <v>0</v>
      </c>
      <c r="I877" s="121">
        <v>0</v>
      </c>
      <c r="J877" s="121">
        <v>0</v>
      </c>
      <c r="K877" s="121">
        <v>0</v>
      </c>
      <c r="L877" s="121">
        <v>0</v>
      </c>
      <c r="M877" s="121">
        <v>0</v>
      </c>
      <c r="N877" s="121">
        <v>0</v>
      </c>
      <c r="P877" s="99"/>
    </row>
    <row r="878" spans="1:16" x14ac:dyDescent="0.2">
      <c r="A878" s="122" t="s">
        <v>3197</v>
      </c>
      <c r="B878" s="121">
        <v>-2455212.2799999998</v>
      </c>
      <c r="C878" s="121">
        <v>-2455212.2799999998</v>
      </c>
      <c r="D878" s="121">
        <v>-2757731.15</v>
      </c>
      <c r="E878" s="121">
        <v>-445330.52</v>
      </c>
      <c r="F878" s="121">
        <v>-2108257.39</v>
      </c>
      <c r="G878" s="121">
        <v>-3729428.45</v>
      </c>
      <c r="H878" s="121">
        <v>-4983605.5599999996</v>
      </c>
      <c r="I878" s="121">
        <v>-529807.42000000004</v>
      </c>
      <c r="J878" s="121">
        <v>-890471.23</v>
      </c>
      <c r="K878" s="121">
        <v>-583477.23</v>
      </c>
      <c r="L878" s="121">
        <v>-547350.23</v>
      </c>
      <c r="M878" s="121">
        <v>-593380.77</v>
      </c>
      <c r="N878" s="121">
        <v>-8111432.71</v>
      </c>
      <c r="P878" s="99"/>
    </row>
    <row r="879" spans="1:16" x14ac:dyDescent="0.2">
      <c r="A879" s="122" t="s">
        <v>3198</v>
      </c>
      <c r="B879" s="121">
        <v>0</v>
      </c>
      <c r="C879" s="121">
        <v>0</v>
      </c>
      <c r="D879" s="121">
        <v>0</v>
      </c>
      <c r="E879" s="121">
        <v>0</v>
      </c>
      <c r="F879" s="121">
        <v>0</v>
      </c>
      <c r="G879" s="121">
        <v>0</v>
      </c>
      <c r="H879" s="121">
        <v>0</v>
      </c>
      <c r="I879" s="121">
        <v>-6349542.7199999997</v>
      </c>
      <c r="J879" s="121">
        <v>-7821484.6799999997</v>
      </c>
      <c r="K879" s="121">
        <v>-9238415.0899999999</v>
      </c>
      <c r="L879" s="121">
        <v>-10605121.119999999</v>
      </c>
      <c r="M879" s="121">
        <v>-11913905.060000001</v>
      </c>
      <c r="N879" s="121">
        <v>-6673425.79</v>
      </c>
      <c r="P879" s="99"/>
    </row>
    <row r="880" spans="1:16" x14ac:dyDescent="0.2">
      <c r="A880" s="122" t="s">
        <v>3199</v>
      </c>
      <c r="B880" s="121">
        <v>-4462.26</v>
      </c>
      <c r="C880" s="121">
        <v>-129381.929999999</v>
      </c>
      <c r="D880" s="121">
        <v>-141290.81</v>
      </c>
      <c r="E880" s="121">
        <v>-148821.31</v>
      </c>
      <c r="F880" s="121">
        <v>-853.2</v>
      </c>
      <c r="G880" s="121">
        <v>-1470.62</v>
      </c>
      <c r="H880" s="121">
        <v>-2177.46</v>
      </c>
      <c r="I880" s="121">
        <v>-390.4</v>
      </c>
      <c r="J880" s="121">
        <v>-497.74</v>
      </c>
      <c r="K880" s="121">
        <v>-678.96</v>
      </c>
      <c r="L880" s="121">
        <v>-155.37</v>
      </c>
      <c r="M880" s="121">
        <v>-384.16</v>
      </c>
      <c r="N880" s="121">
        <v>-630.02</v>
      </c>
      <c r="P880" s="99"/>
    </row>
    <row r="881" spans="1:16" x14ac:dyDescent="0.2">
      <c r="A881" s="122" t="s">
        <v>3200</v>
      </c>
      <c r="B881" s="121">
        <v>0</v>
      </c>
      <c r="C881" s="121">
        <v>0</v>
      </c>
      <c r="D881" s="121">
        <v>0</v>
      </c>
      <c r="E881" s="121">
        <v>0</v>
      </c>
      <c r="F881" s="121">
        <v>0</v>
      </c>
      <c r="G881" s="121">
        <v>0</v>
      </c>
      <c r="H881" s="121">
        <v>0</v>
      </c>
      <c r="I881" s="121">
        <v>0</v>
      </c>
      <c r="J881" s="121">
        <v>0</v>
      </c>
      <c r="K881" s="121">
        <v>0</v>
      </c>
      <c r="L881" s="121">
        <v>0</v>
      </c>
      <c r="M881" s="121">
        <v>0</v>
      </c>
      <c r="N881" s="121">
        <v>0</v>
      </c>
      <c r="P881" s="99"/>
    </row>
    <row r="882" spans="1:16" x14ac:dyDescent="0.2">
      <c r="A882" s="122" t="s">
        <v>3201</v>
      </c>
      <c r="B882" s="121">
        <v>0</v>
      </c>
      <c r="C882" s="121">
        <v>0</v>
      </c>
      <c r="D882" s="121">
        <v>0</v>
      </c>
      <c r="E882" s="121">
        <v>0</v>
      </c>
      <c r="F882" s="121">
        <v>0</v>
      </c>
      <c r="G882" s="121">
        <v>0</v>
      </c>
      <c r="H882" s="121">
        <v>0</v>
      </c>
      <c r="I882" s="121">
        <v>0</v>
      </c>
      <c r="J882" s="121">
        <v>0</v>
      </c>
      <c r="K882" s="121">
        <v>0</v>
      </c>
      <c r="L882" s="121">
        <v>0</v>
      </c>
      <c r="M882" s="121">
        <v>0</v>
      </c>
      <c r="N882" s="121">
        <v>0</v>
      </c>
      <c r="P882" s="99"/>
    </row>
    <row r="883" spans="1:16" x14ac:dyDescent="0.2">
      <c r="A883" s="122" t="s">
        <v>3202</v>
      </c>
      <c r="B883" s="121">
        <v>4040432.4299999899</v>
      </c>
      <c r="C883" s="121">
        <v>3727751.55</v>
      </c>
      <c r="D883" s="121">
        <v>3864678.71</v>
      </c>
      <c r="E883" s="121">
        <v>-966501.55999999703</v>
      </c>
      <c r="F883" s="121">
        <v>-559973.56000000297</v>
      </c>
      <c r="G883" s="121">
        <v>351000.05999999802</v>
      </c>
      <c r="H883" s="121">
        <v>-648522.599999998</v>
      </c>
      <c r="I883" s="121">
        <v>-1528689.19</v>
      </c>
      <c r="J883" s="121">
        <v>-170548.26</v>
      </c>
      <c r="K883" s="121">
        <v>-976655.22000000195</v>
      </c>
      <c r="L883" s="121">
        <v>-1312242.96</v>
      </c>
      <c r="M883" s="121">
        <v>-390577.75999999302</v>
      </c>
      <c r="N883" s="121">
        <v>-1443078.59</v>
      </c>
      <c r="P883" s="99"/>
    </row>
    <row r="884" spans="1:16" x14ac:dyDescent="0.2">
      <c r="A884" s="122" t="s">
        <v>3203</v>
      </c>
      <c r="B884" s="121">
        <v>0</v>
      </c>
      <c r="C884" s="121">
        <v>0</v>
      </c>
      <c r="D884" s="121">
        <v>0</v>
      </c>
      <c r="E884" s="121">
        <v>0</v>
      </c>
      <c r="F884" s="121">
        <v>0</v>
      </c>
      <c r="G884" s="121">
        <v>0</v>
      </c>
      <c r="H884" s="121">
        <v>0</v>
      </c>
      <c r="I884" s="121">
        <v>0</v>
      </c>
      <c r="J884" s="121">
        <v>0</v>
      </c>
      <c r="K884" s="121">
        <v>0</v>
      </c>
      <c r="L884" s="121">
        <v>0</v>
      </c>
      <c r="M884" s="121">
        <v>0</v>
      </c>
      <c r="N884" s="121">
        <v>0</v>
      </c>
      <c r="P884" s="99"/>
    </row>
    <row r="885" spans="1:16" x14ac:dyDescent="0.2">
      <c r="A885" s="122" t="s">
        <v>3204</v>
      </c>
      <c r="B885" s="121">
        <v>2932738</v>
      </c>
      <c r="C885" s="121">
        <v>2932738</v>
      </c>
      <c r="D885" s="121">
        <v>2932738</v>
      </c>
      <c r="E885" s="121">
        <v>2932738</v>
      </c>
      <c r="F885" s="121">
        <v>2932738</v>
      </c>
      <c r="G885" s="121">
        <v>2932738</v>
      </c>
      <c r="H885" s="121">
        <v>2932738</v>
      </c>
      <c r="I885" s="121">
        <v>3289407.33</v>
      </c>
      <c r="J885" s="121">
        <v>3289407.33</v>
      </c>
      <c r="K885" s="121">
        <v>3289407.33</v>
      </c>
      <c r="L885" s="121">
        <v>3289407.33</v>
      </c>
      <c r="M885" s="121">
        <v>3289407.33</v>
      </c>
      <c r="N885" s="121">
        <v>3289407.33</v>
      </c>
      <c r="P885" s="99"/>
    </row>
    <row r="886" spans="1:16" x14ac:dyDescent="0.2">
      <c r="A886" s="122" t="s">
        <v>3205</v>
      </c>
      <c r="B886" s="121">
        <v>0</v>
      </c>
      <c r="C886" s="121">
        <v>0</v>
      </c>
      <c r="D886" s="121">
        <v>0</v>
      </c>
      <c r="E886" s="121">
        <v>0</v>
      </c>
      <c r="F886" s="121">
        <v>0</v>
      </c>
      <c r="G886" s="121">
        <v>0</v>
      </c>
      <c r="H886" s="121">
        <v>0</v>
      </c>
      <c r="I886" s="121">
        <v>0</v>
      </c>
      <c r="J886" s="121">
        <v>0</v>
      </c>
      <c r="K886" s="121">
        <v>0</v>
      </c>
      <c r="L886" s="121">
        <v>0</v>
      </c>
      <c r="M886" s="121">
        <v>0</v>
      </c>
      <c r="N886" s="121">
        <v>0</v>
      </c>
      <c r="P886" s="99"/>
    </row>
    <row r="887" spans="1:16" x14ac:dyDescent="0.2">
      <c r="A887" s="122" t="s">
        <v>3206</v>
      </c>
      <c r="B887" s="121">
        <v>0</v>
      </c>
      <c r="C887" s="121">
        <v>0</v>
      </c>
      <c r="D887" s="121">
        <v>0</v>
      </c>
      <c r="E887" s="121">
        <v>0</v>
      </c>
      <c r="F887" s="121">
        <v>0</v>
      </c>
      <c r="G887" s="121">
        <v>0</v>
      </c>
      <c r="H887" s="121">
        <v>0</v>
      </c>
      <c r="I887" s="121">
        <v>0</v>
      </c>
      <c r="J887" s="121">
        <v>0</v>
      </c>
      <c r="K887" s="121">
        <v>0</v>
      </c>
      <c r="L887" s="121">
        <v>0</v>
      </c>
      <c r="M887" s="121">
        <v>0</v>
      </c>
      <c r="N887" s="121">
        <v>0</v>
      </c>
      <c r="P887" s="99"/>
    </row>
    <row r="888" spans="1:16" x14ac:dyDescent="0.2">
      <c r="A888" s="122" t="s">
        <v>3207</v>
      </c>
      <c r="B888" s="121">
        <v>0</v>
      </c>
      <c r="C888" s="121">
        <v>0</v>
      </c>
      <c r="D888" s="121">
        <v>0</v>
      </c>
      <c r="E888" s="121">
        <v>0</v>
      </c>
      <c r="F888" s="121">
        <v>0</v>
      </c>
      <c r="G888" s="121">
        <v>0</v>
      </c>
      <c r="H888" s="121">
        <v>0</v>
      </c>
      <c r="I888" s="121">
        <v>0</v>
      </c>
      <c r="J888" s="121">
        <v>0</v>
      </c>
      <c r="K888" s="121">
        <v>0</v>
      </c>
      <c r="L888" s="121">
        <v>0</v>
      </c>
      <c r="M888" s="121">
        <v>0</v>
      </c>
      <c r="N888" s="121">
        <v>0</v>
      </c>
      <c r="P888" s="99"/>
    </row>
    <row r="889" spans="1:16" x14ac:dyDescent="0.2">
      <c r="A889" s="122" t="s">
        <v>3208</v>
      </c>
      <c r="B889" s="121">
        <v>-1</v>
      </c>
      <c r="C889" s="121">
        <v>-1</v>
      </c>
      <c r="D889" s="121">
        <v>-1</v>
      </c>
      <c r="E889" s="121">
        <v>-1</v>
      </c>
      <c r="F889" s="121">
        <v>-1</v>
      </c>
      <c r="G889" s="121">
        <v>-1</v>
      </c>
      <c r="H889" s="121">
        <v>-1</v>
      </c>
      <c r="I889" s="121">
        <v>-1</v>
      </c>
      <c r="J889" s="121">
        <v>-1</v>
      </c>
      <c r="K889" s="121">
        <v>-1</v>
      </c>
      <c r="L889" s="121">
        <v>-1</v>
      </c>
      <c r="M889" s="121">
        <v>-1</v>
      </c>
      <c r="N889" s="121">
        <v>-1</v>
      </c>
      <c r="P889" s="99"/>
    </row>
    <row r="890" spans="1:16" x14ac:dyDescent="0.2">
      <c r="A890" s="122" t="s">
        <v>3209</v>
      </c>
      <c r="B890" s="121">
        <v>0</v>
      </c>
      <c r="C890" s="121">
        <v>0</v>
      </c>
      <c r="D890" s="121">
        <v>0</v>
      </c>
      <c r="E890" s="121">
        <v>0</v>
      </c>
      <c r="F890" s="121">
        <v>0</v>
      </c>
      <c r="G890" s="121">
        <v>0</v>
      </c>
      <c r="H890" s="121">
        <v>0</v>
      </c>
      <c r="I890" s="121">
        <v>0</v>
      </c>
      <c r="J890" s="121">
        <v>0</v>
      </c>
      <c r="K890" s="121">
        <v>0</v>
      </c>
      <c r="L890" s="121">
        <v>0</v>
      </c>
      <c r="M890" s="121">
        <v>0</v>
      </c>
      <c r="N890" s="121">
        <v>0</v>
      </c>
      <c r="P890" s="99"/>
    </row>
    <row r="891" spans="1:16" x14ac:dyDescent="0.2">
      <c r="A891" s="122" t="s">
        <v>3210</v>
      </c>
      <c r="B891" s="121">
        <v>0</v>
      </c>
      <c r="C891" s="121">
        <v>0</v>
      </c>
      <c r="D891" s="121">
        <v>0</v>
      </c>
      <c r="E891" s="121">
        <v>0</v>
      </c>
      <c r="F891" s="121">
        <v>0</v>
      </c>
      <c r="G891" s="121">
        <v>0</v>
      </c>
      <c r="H891" s="121">
        <v>0</v>
      </c>
      <c r="I891" s="121">
        <v>0</v>
      </c>
      <c r="J891" s="121">
        <v>0</v>
      </c>
      <c r="K891" s="121">
        <v>0</v>
      </c>
      <c r="L891" s="121">
        <v>0</v>
      </c>
      <c r="M891" s="121">
        <v>0</v>
      </c>
      <c r="N891" s="121">
        <v>0</v>
      </c>
      <c r="P891" s="99"/>
    </row>
    <row r="892" spans="1:16" x14ac:dyDescent="0.2">
      <c r="A892" s="122" t="s">
        <v>3211</v>
      </c>
      <c r="B892" s="121">
        <v>0.2</v>
      </c>
      <c r="C892" s="121">
        <v>0.2</v>
      </c>
      <c r="D892" s="121">
        <v>0.2</v>
      </c>
      <c r="E892" s="121">
        <v>0.2</v>
      </c>
      <c r="F892" s="121">
        <v>0.2</v>
      </c>
      <c r="G892" s="121">
        <v>0.2</v>
      </c>
      <c r="H892" s="121">
        <v>0.2</v>
      </c>
      <c r="I892" s="121">
        <v>0.2</v>
      </c>
      <c r="J892" s="121">
        <v>0.2</v>
      </c>
      <c r="K892" s="121">
        <v>-1293334.92</v>
      </c>
      <c r="L892" s="121">
        <v>-1293334.92</v>
      </c>
      <c r="M892" s="121">
        <v>2998112.95</v>
      </c>
      <c r="N892" s="121">
        <v>0</v>
      </c>
      <c r="P892" s="99"/>
    </row>
    <row r="893" spans="1:16" x14ac:dyDescent="0.2">
      <c r="A893" s="122" t="s">
        <v>3212</v>
      </c>
      <c r="B893" s="121">
        <v>0</v>
      </c>
      <c r="C893" s="121">
        <v>0</v>
      </c>
      <c r="D893" s="121">
        <v>0</v>
      </c>
      <c r="E893" s="121">
        <v>0</v>
      </c>
      <c r="F893" s="121">
        <v>0</v>
      </c>
      <c r="G893" s="121">
        <v>0</v>
      </c>
      <c r="H893" s="121">
        <v>0</v>
      </c>
      <c r="I893" s="121">
        <v>0</v>
      </c>
      <c r="J893" s="121">
        <v>0</v>
      </c>
      <c r="K893" s="121">
        <v>0</v>
      </c>
      <c r="L893" s="121">
        <v>0</v>
      </c>
      <c r="M893" s="121">
        <v>0</v>
      </c>
      <c r="N893" s="121">
        <v>0</v>
      </c>
      <c r="P893" s="99"/>
    </row>
    <row r="894" spans="1:16" x14ac:dyDescent="0.2">
      <c r="A894" s="122" t="s">
        <v>3213</v>
      </c>
      <c r="B894" s="121">
        <v>0.04</v>
      </c>
      <c r="C894" s="121">
        <v>0.04</v>
      </c>
      <c r="D894" s="121">
        <v>0.04</v>
      </c>
      <c r="E894" s="121">
        <v>0.04</v>
      </c>
      <c r="F894" s="121">
        <v>0.04</v>
      </c>
      <c r="G894" s="121">
        <v>0.04</v>
      </c>
      <c r="H894" s="121">
        <v>0.04</v>
      </c>
      <c r="I894" s="121">
        <v>0.04</v>
      </c>
      <c r="J894" s="121">
        <v>0.04</v>
      </c>
      <c r="K894" s="121">
        <v>24013372.91</v>
      </c>
      <c r="L894" s="121">
        <v>24013372.91</v>
      </c>
      <c r="M894" s="121">
        <v>-1.05</v>
      </c>
      <c r="N894" s="121">
        <v>0</v>
      </c>
      <c r="P894" s="99"/>
    </row>
    <row r="895" spans="1:16" x14ac:dyDescent="0.2">
      <c r="A895" s="122" t="s">
        <v>3214</v>
      </c>
      <c r="B895" s="121">
        <v>0</v>
      </c>
      <c r="C895" s="121">
        <v>0</v>
      </c>
      <c r="D895" s="121">
        <v>0</v>
      </c>
      <c r="E895" s="121">
        <v>0</v>
      </c>
      <c r="F895" s="121">
        <v>0</v>
      </c>
      <c r="G895" s="121">
        <v>0</v>
      </c>
      <c r="H895" s="121">
        <v>0</v>
      </c>
      <c r="I895" s="121">
        <v>0</v>
      </c>
      <c r="J895" s="121">
        <v>0</v>
      </c>
      <c r="K895" s="121">
        <v>0</v>
      </c>
      <c r="L895" s="121">
        <v>0</v>
      </c>
      <c r="M895" s="121">
        <v>0</v>
      </c>
      <c r="N895" s="121">
        <v>0</v>
      </c>
      <c r="P895" s="99"/>
    </row>
    <row r="896" spans="1:16" x14ac:dyDescent="0.2">
      <c r="A896" s="122" t="s">
        <v>3215</v>
      </c>
      <c r="B896" s="121">
        <v>-2.7</v>
      </c>
      <c r="C896" s="121">
        <v>-2.7</v>
      </c>
      <c r="D896" s="121">
        <v>-2.7</v>
      </c>
      <c r="E896" s="121">
        <v>-2.7</v>
      </c>
      <c r="F896" s="121">
        <v>-2.7</v>
      </c>
      <c r="G896" s="121">
        <v>-2.7</v>
      </c>
      <c r="H896" s="121">
        <v>-2.7</v>
      </c>
      <c r="I896" s="121">
        <v>-2.7</v>
      </c>
      <c r="J896" s="121">
        <v>-2.7</v>
      </c>
      <c r="K896" s="121">
        <v>-2.7</v>
      </c>
      <c r="L896" s="121">
        <v>-2.7</v>
      </c>
      <c r="M896" s="121">
        <v>-2.7</v>
      </c>
      <c r="N896" s="121">
        <v>-2.7</v>
      </c>
      <c r="P896" s="99"/>
    </row>
    <row r="897" spans="1:16" x14ac:dyDescent="0.2">
      <c r="A897" s="122" t="s">
        <v>3216</v>
      </c>
      <c r="B897" s="121">
        <v>-2</v>
      </c>
      <c r="C897" s="121">
        <v>-2</v>
      </c>
      <c r="D897" s="121">
        <v>-2</v>
      </c>
      <c r="E897" s="121">
        <v>-2</v>
      </c>
      <c r="F897" s="121">
        <v>-2</v>
      </c>
      <c r="G897" s="121">
        <v>-2</v>
      </c>
      <c r="H897" s="121">
        <v>-2</v>
      </c>
      <c r="I897" s="121">
        <v>-2</v>
      </c>
      <c r="J897" s="121">
        <v>-2</v>
      </c>
      <c r="K897" s="121">
        <v>-2</v>
      </c>
      <c r="L897" s="121">
        <v>-2</v>
      </c>
      <c r="M897" s="121">
        <v>-2</v>
      </c>
      <c r="N897" s="121">
        <v>-2</v>
      </c>
      <c r="P897" s="99"/>
    </row>
    <row r="898" spans="1:16" x14ac:dyDescent="0.2">
      <c r="A898" s="122" t="s">
        <v>3217</v>
      </c>
      <c r="B898" s="121">
        <v>2</v>
      </c>
      <c r="C898" s="121">
        <v>2</v>
      </c>
      <c r="D898" s="121">
        <v>2</v>
      </c>
      <c r="E898" s="121">
        <v>2</v>
      </c>
      <c r="F898" s="121">
        <v>2</v>
      </c>
      <c r="G898" s="121">
        <v>2</v>
      </c>
      <c r="H898" s="121">
        <v>2</v>
      </c>
      <c r="I898" s="121">
        <v>2</v>
      </c>
      <c r="J898" s="121">
        <v>2</v>
      </c>
      <c r="K898" s="121">
        <v>2</v>
      </c>
      <c r="L898" s="121">
        <v>2</v>
      </c>
      <c r="M898" s="121">
        <v>2</v>
      </c>
      <c r="N898" s="121">
        <v>2</v>
      </c>
      <c r="P898" s="99"/>
    </row>
    <row r="899" spans="1:16" x14ac:dyDescent="0.2">
      <c r="A899" s="122" t="s">
        <v>3218</v>
      </c>
      <c r="B899" s="121">
        <v>4627918.1100000003</v>
      </c>
      <c r="C899" s="121">
        <v>4627918.1100000003</v>
      </c>
      <c r="D899" s="121">
        <v>-22107167.460000001</v>
      </c>
      <c r="E899" s="121">
        <v>7994030.3999999901</v>
      </c>
      <c r="F899" s="121">
        <v>-8129080.1500000004</v>
      </c>
      <c r="G899" s="121">
        <v>-45091927.240000002</v>
      </c>
      <c r="H899" s="121">
        <v>-47408910.649999999</v>
      </c>
      <c r="I899" s="121">
        <v>-81164599.890000001</v>
      </c>
      <c r="J899" s="121">
        <v>-67710641.409999996</v>
      </c>
      <c r="K899" s="121">
        <v>-101188445.23</v>
      </c>
      <c r="L899" s="121">
        <v>-125554448.14999899</v>
      </c>
      <c r="M899" s="121">
        <v>-19686507.419999901</v>
      </c>
      <c r="N899" s="121">
        <v>-30980982.129999898</v>
      </c>
      <c r="P899" s="99"/>
    </row>
    <row r="900" spans="1:16" x14ac:dyDescent="0.2">
      <c r="A900" s="122" t="s">
        <v>3219</v>
      </c>
      <c r="B900" s="121">
        <v>-1</v>
      </c>
      <c r="C900" s="121">
        <v>-1</v>
      </c>
      <c r="D900" s="121">
        <v>-1</v>
      </c>
      <c r="E900" s="121">
        <v>-1</v>
      </c>
      <c r="F900" s="121">
        <v>-1</v>
      </c>
      <c r="G900" s="121">
        <v>-1</v>
      </c>
      <c r="H900" s="121">
        <v>-1</v>
      </c>
      <c r="I900" s="121">
        <v>-1</v>
      </c>
      <c r="J900" s="121">
        <v>-1</v>
      </c>
      <c r="K900" s="121">
        <v>-1</v>
      </c>
      <c r="L900" s="121">
        <v>-1</v>
      </c>
      <c r="M900" s="121">
        <v>-1</v>
      </c>
      <c r="N900" s="121">
        <v>-1</v>
      </c>
      <c r="P900" s="99"/>
    </row>
    <row r="901" spans="1:16" x14ac:dyDescent="0.2">
      <c r="A901" s="122" t="s">
        <v>3220</v>
      </c>
      <c r="B901" s="121">
        <v>-2932738.88</v>
      </c>
      <c r="C901" s="121">
        <v>-2932738.88</v>
      </c>
      <c r="D901" s="121">
        <v>-2932738.88</v>
      </c>
      <c r="E901" s="121">
        <v>-2932738.88</v>
      </c>
      <c r="F901" s="121">
        <v>-2932738.88</v>
      </c>
      <c r="G901" s="121">
        <v>-2932738.88</v>
      </c>
      <c r="H901" s="121">
        <v>-3289408.21</v>
      </c>
      <c r="I901" s="121">
        <v>-3289408.21</v>
      </c>
      <c r="J901" s="121">
        <v>-3289408.21</v>
      </c>
      <c r="K901" s="121">
        <v>-3289408.21</v>
      </c>
      <c r="L901" s="121">
        <v>-3289408.21</v>
      </c>
      <c r="M901" s="121">
        <v>-3289408.21</v>
      </c>
      <c r="N901" s="121">
        <v>-3289408.21</v>
      </c>
      <c r="P901" s="99"/>
    </row>
    <row r="902" spans="1:16" x14ac:dyDescent="0.2">
      <c r="A902" s="123" t="s">
        <v>3221</v>
      </c>
      <c r="B902" s="124">
        <v>-26085739.280000001</v>
      </c>
      <c r="C902" s="124">
        <v>-36161574.559999898</v>
      </c>
      <c r="D902" s="124">
        <v>-69128657.620000005</v>
      </c>
      <c r="E902" s="124">
        <v>-55470164.329999901</v>
      </c>
      <c r="F902" s="124">
        <v>-87658219.879999995</v>
      </c>
      <c r="G902" s="124">
        <v>-133273559.69</v>
      </c>
      <c r="H902" s="124">
        <v>-159518507.91</v>
      </c>
      <c r="I902" s="124">
        <v>-210769377.93999901</v>
      </c>
      <c r="J902" s="124">
        <v>-206901118.14999899</v>
      </c>
      <c r="K902" s="124">
        <v>-252992882.61000001</v>
      </c>
      <c r="L902" s="124">
        <v>-289098089.44</v>
      </c>
      <c r="M902" s="124">
        <v>-56384135.399999902</v>
      </c>
      <c r="N902" s="124">
        <v>-78811420.399999902</v>
      </c>
      <c r="O902" s="97">
        <f t="shared" ref="O902" si="81">AVERAGE(B902:N902)</f>
        <v>-127865649.78538443</v>
      </c>
      <c r="P902" s="99" t="str">
        <f>MID($A902,11,3)</f>
        <v>236</v>
      </c>
    </row>
    <row r="903" spans="1:16" x14ac:dyDescent="0.2">
      <c r="A903" s="122" t="s">
        <v>3222</v>
      </c>
      <c r="P903" s="99"/>
    </row>
    <row r="904" spans="1:16" x14ac:dyDescent="0.2">
      <c r="A904" s="120" t="s">
        <v>3223</v>
      </c>
      <c r="P904" s="99"/>
    </row>
    <row r="905" spans="1:16" x14ac:dyDescent="0.2">
      <c r="A905" s="122" t="s">
        <v>3224</v>
      </c>
      <c r="B905" s="121">
        <v>-270002.59999999998</v>
      </c>
      <c r="C905" s="121">
        <v>-270002.59999999998</v>
      </c>
      <c r="D905" s="121">
        <v>-270002.59999999998</v>
      </c>
      <c r="E905" s="121">
        <v>-423625.16</v>
      </c>
      <c r="F905" s="121">
        <v>-423625.16</v>
      </c>
      <c r="G905" s="121">
        <v>-423625.16</v>
      </c>
      <c r="H905" s="121">
        <v>-634498.62</v>
      </c>
      <c r="I905" s="121">
        <v>-634498.62</v>
      </c>
      <c r="J905" s="121">
        <v>-634498.62</v>
      </c>
      <c r="K905" s="121">
        <v>-752114.14</v>
      </c>
      <c r="L905" s="121">
        <v>-752114.14</v>
      </c>
      <c r="M905" s="121">
        <v>-752114.14</v>
      </c>
      <c r="N905" s="121">
        <v>-866603.01</v>
      </c>
      <c r="P905" s="99"/>
    </row>
    <row r="906" spans="1:16" x14ac:dyDescent="0.2">
      <c r="A906" s="122" t="s">
        <v>3225</v>
      </c>
      <c r="B906" s="121">
        <v>0</v>
      </c>
      <c r="C906" s="121">
        <v>0</v>
      </c>
      <c r="D906" s="121">
        <v>0</v>
      </c>
      <c r="E906" s="121">
        <v>0</v>
      </c>
      <c r="F906" s="121">
        <v>0</v>
      </c>
      <c r="G906" s="121">
        <v>0</v>
      </c>
      <c r="H906" s="121">
        <v>0</v>
      </c>
      <c r="I906" s="121">
        <v>0</v>
      </c>
      <c r="J906" s="121">
        <v>0</v>
      </c>
      <c r="K906" s="121">
        <v>0</v>
      </c>
      <c r="L906" s="121">
        <v>0</v>
      </c>
      <c r="M906" s="121">
        <v>0</v>
      </c>
      <c r="N906" s="121">
        <v>0</v>
      </c>
      <c r="P906" s="99"/>
    </row>
    <row r="907" spans="1:16" x14ac:dyDescent="0.2">
      <c r="A907" s="122" t="s">
        <v>3226</v>
      </c>
      <c r="B907" s="121">
        <v>-576204.63</v>
      </c>
      <c r="C907" s="121">
        <v>-565095.62</v>
      </c>
      <c r="D907" s="121">
        <v>-509182.31</v>
      </c>
      <c r="E907" s="121">
        <v>-460675.18</v>
      </c>
      <c r="F907" s="121">
        <v>-431369.26</v>
      </c>
      <c r="G907" s="121">
        <v>-336563.59</v>
      </c>
      <c r="H907" s="121">
        <v>-288207.88</v>
      </c>
      <c r="I907" s="121">
        <v>-248032.47</v>
      </c>
      <c r="J907" s="121">
        <v>-230773.51</v>
      </c>
      <c r="K907" s="121">
        <v>-215580.28</v>
      </c>
      <c r="L907" s="121">
        <v>-214524.49</v>
      </c>
      <c r="M907" s="121">
        <v>-202840.36</v>
      </c>
      <c r="N907" s="121">
        <v>-209220.33</v>
      </c>
      <c r="P907" s="99"/>
    </row>
    <row r="908" spans="1:16" x14ac:dyDescent="0.2">
      <c r="A908" s="122" t="s">
        <v>3227</v>
      </c>
      <c r="B908" s="121">
        <v>0</v>
      </c>
      <c r="C908" s="121">
        <v>0</v>
      </c>
      <c r="D908" s="121">
        <v>0</v>
      </c>
      <c r="E908" s="121">
        <v>0</v>
      </c>
      <c r="F908" s="121">
        <v>0</v>
      </c>
      <c r="G908" s="121">
        <v>0</v>
      </c>
      <c r="H908" s="121">
        <v>0</v>
      </c>
      <c r="I908" s="121">
        <v>0</v>
      </c>
      <c r="J908" s="121">
        <v>0</v>
      </c>
      <c r="K908" s="121">
        <v>0</v>
      </c>
      <c r="L908" s="121">
        <v>0</v>
      </c>
      <c r="M908" s="121">
        <v>0</v>
      </c>
      <c r="N908" s="121">
        <v>0</v>
      </c>
      <c r="P908" s="99"/>
    </row>
    <row r="909" spans="1:16" x14ac:dyDescent="0.2">
      <c r="A909" s="122" t="s">
        <v>3228</v>
      </c>
      <c r="B909" s="121">
        <v>-2641383.2599999998</v>
      </c>
      <c r="C909" s="121">
        <v>-2986764.55</v>
      </c>
      <c r="D909" s="121">
        <v>-3331194.68</v>
      </c>
      <c r="E909" s="121">
        <v>-3664091.88</v>
      </c>
      <c r="F909" s="121">
        <v>-4010509.2</v>
      </c>
      <c r="G909" s="121">
        <v>-4057946.97</v>
      </c>
      <c r="H909" s="121">
        <v>-371483.96</v>
      </c>
      <c r="I909" s="121">
        <v>-750505.74</v>
      </c>
      <c r="J909" s="121">
        <v>-1113541.9099999999</v>
      </c>
      <c r="K909" s="121">
        <v>-1510781.72</v>
      </c>
      <c r="L909" s="121">
        <v>-1858335.61</v>
      </c>
      <c r="M909" s="121">
        <v>-2203325.19</v>
      </c>
      <c r="N909" s="121">
        <v>-2605234.2999999998</v>
      </c>
      <c r="P909" s="99"/>
    </row>
    <row r="910" spans="1:16" x14ac:dyDescent="0.2">
      <c r="A910" s="122" t="s">
        <v>3229</v>
      </c>
      <c r="B910" s="121">
        <v>0</v>
      </c>
      <c r="C910" s="121">
        <v>0</v>
      </c>
      <c r="D910" s="121">
        <v>0</v>
      </c>
      <c r="E910" s="121">
        <v>0</v>
      </c>
      <c r="F910" s="121">
        <v>0</v>
      </c>
      <c r="G910" s="121">
        <v>0</v>
      </c>
      <c r="H910" s="121">
        <v>0</v>
      </c>
      <c r="I910" s="121">
        <v>0</v>
      </c>
      <c r="J910" s="121">
        <v>0</v>
      </c>
      <c r="K910" s="121">
        <v>0</v>
      </c>
      <c r="L910" s="121">
        <v>0</v>
      </c>
      <c r="M910" s="121">
        <v>0</v>
      </c>
      <c r="N910" s="121">
        <v>0</v>
      </c>
      <c r="P910" s="99"/>
    </row>
    <row r="911" spans="1:16" x14ac:dyDescent="0.2">
      <c r="A911" s="122" t="s">
        <v>3230</v>
      </c>
      <c r="B911" s="121">
        <v>-71324005.549999997</v>
      </c>
      <c r="C911" s="121">
        <v>-62139615.270000003</v>
      </c>
      <c r="D911" s="121">
        <v>-74437408.439999998</v>
      </c>
      <c r="E911" s="121">
        <v>-75026705.829999998</v>
      </c>
      <c r="F911" s="121">
        <v>-71394894.159999996</v>
      </c>
      <c r="G911" s="121">
        <v>-84857400</v>
      </c>
      <c r="H911" s="121">
        <v>-66279122.210000001</v>
      </c>
      <c r="I911" s="121">
        <v>-58740341.659999996</v>
      </c>
      <c r="J911" s="121">
        <v>-71373347.209999993</v>
      </c>
      <c r="K911" s="121">
        <v>-71497722.209999993</v>
      </c>
      <c r="L911" s="121">
        <v>-74049784.719999999</v>
      </c>
      <c r="M911" s="121">
        <v>-88736688.879999995</v>
      </c>
      <c r="N911" s="121">
        <v>-66153770.82</v>
      </c>
      <c r="P911" s="99"/>
    </row>
    <row r="912" spans="1:16" x14ac:dyDescent="0.2">
      <c r="A912" s="123" t="s">
        <v>3231</v>
      </c>
      <c r="B912" s="124">
        <v>-74811596.040000007</v>
      </c>
      <c r="C912" s="124">
        <v>-65961478.039999999</v>
      </c>
      <c r="D912" s="124">
        <v>-78547788.030000001</v>
      </c>
      <c r="E912" s="124">
        <v>-79575098.049999893</v>
      </c>
      <c r="F912" s="124">
        <v>-76260397.780000001</v>
      </c>
      <c r="G912" s="124">
        <v>-89675535.719999999</v>
      </c>
      <c r="H912" s="124">
        <v>-67573312.670000002</v>
      </c>
      <c r="I912" s="124">
        <v>-60373378.489999898</v>
      </c>
      <c r="J912" s="124">
        <v>-73352161.249999896</v>
      </c>
      <c r="K912" s="124">
        <v>-73976198.349999994</v>
      </c>
      <c r="L912" s="124">
        <v>-76874758.959999993</v>
      </c>
      <c r="M912" s="124">
        <v>-91894968.569999993</v>
      </c>
      <c r="N912" s="124">
        <v>-69834828.459999993</v>
      </c>
      <c r="O912" s="97">
        <f t="shared" ref="O912" si="82">AVERAGE(B912:N912)</f>
        <v>-75285500.031538457</v>
      </c>
      <c r="P912" s="99" t="str">
        <f>MID($A912,11,3)</f>
        <v>237</v>
      </c>
    </row>
    <row r="913" spans="1:16" x14ac:dyDescent="0.2">
      <c r="A913" s="122" t="s">
        <v>3232</v>
      </c>
      <c r="P913" s="99"/>
    </row>
    <row r="914" spans="1:16" x14ac:dyDescent="0.2">
      <c r="A914" s="120" t="s">
        <v>3233</v>
      </c>
      <c r="P914" s="99"/>
    </row>
    <row r="915" spans="1:16" x14ac:dyDescent="0.2">
      <c r="A915" s="122" t="s">
        <v>3234</v>
      </c>
      <c r="B915" s="121">
        <v>0</v>
      </c>
      <c r="C915" s="121">
        <v>0</v>
      </c>
      <c r="D915" s="121">
        <v>0</v>
      </c>
      <c r="E915" s="121">
        <v>0</v>
      </c>
      <c r="F915" s="121">
        <v>0</v>
      </c>
      <c r="G915" s="121">
        <v>0</v>
      </c>
      <c r="H915" s="121">
        <v>0</v>
      </c>
      <c r="I915" s="121">
        <v>0</v>
      </c>
      <c r="J915" s="121">
        <v>0</v>
      </c>
      <c r="K915" s="121">
        <v>0</v>
      </c>
      <c r="L915" s="121">
        <v>0</v>
      </c>
      <c r="M915" s="121">
        <v>0</v>
      </c>
      <c r="N915" s="121">
        <v>0</v>
      </c>
      <c r="P915" s="99"/>
    </row>
    <row r="916" spans="1:16" x14ac:dyDescent="0.2">
      <c r="A916" s="123" t="s">
        <v>3235</v>
      </c>
      <c r="B916" s="124">
        <v>0</v>
      </c>
      <c r="C916" s="124">
        <v>0</v>
      </c>
      <c r="D916" s="124">
        <v>0</v>
      </c>
      <c r="E916" s="124">
        <v>0</v>
      </c>
      <c r="F916" s="124">
        <v>0</v>
      </c>
      <c r="G916" s="124">
        <v>0</v>
      </c>
      <c r="H916" s="124">
        <v>0</v>
      </c>
      <c r="I916" s="124">
        <v>0</v>
      </c>
      <c r="J916" s="124">
        <v>0</v>
      </c>
      <c r="K916" s="124">
        <v>0</v>
      </c>
      <c r="L916" s="124">
        <v>0</v>
      </c>
      <c r="M916" s="124">
        <v>0</v>
      </c>
      <c r="N916" s="124">
        <v>0</v>
      </c>
      <c r="O916" s="97">
        <f t="shared" ref="O916" si="83">AVERAGE(B916:N916)</f>
        <v>0</v>
      </c>
      <c r="P916" s="99" t="str">
        <f>MID($A916,11,3)</f>
        <v>239</v>
      </c>
    </row>
    <row r="917" spans="1:16" x14ac:dyDescent="0.2">
      <c r="A917" s="122" t="s">
        <v>3236</v>
      </c>
      <c r="P917" s="99"/>
    </row>
    <row r="918" spans="1:16" x14ac:dyDescent="0.2">
      <c r="A918" s="120" t="s">
        <v>3237</v>
      </c>
      <c r="P918" s="99"/>
    </row>
    <row r="919" spans="1:16" x14ac:dyDescent="0.2">
      <c r="A919" s="122" t="s">
        <v>3238</v>
      </c>
      <c r="B919" s="121">
        <v>-909.98</v>
      </c>
      <c r="C919" s="121">
        <v>-5645.56</v>
      </c>
      <c r="D919" s="121">
        <v>-5521.96</v>
      </c>
      <c r="E919" s="121">
        <v>-15123.16</v>
      </c>
      <c r="F919" s="121">
        <v>-631.20000000000005</v>
      </c>
      <c r="G919" s="121">
        <v>-6.34</v>
      </c>
      <c r="H919" s="121">
        <v>-441.88</v>
      </c>
      <c r="I919" s="121">
        <v>-1918.63</v>
      </c>
      <c r="J919" s="121">
        <v>-346.83</v>
      </c>
      <c r="K919" s="121">
        <v>-1214.23</v>
      </c>
      <c r="L919" s="121">
        <v>-776.76</v>
      </c>
      <c r="M919" s="121">
        <v>-1783.83</v>
      </c>
      <c r="N919" s="121">
        <v>-4914.62</v>
      </c>
      <c r="P919" s="99"/>
    </row>
    <row r="920" spans="1:16" x14ac:dyDescent="0.2">
      <c r="A920" s="122" t="s">
        <v>3239</v>
      </c>
      <c r="B920" s="121">
        <v>0</v>
      </c>
      <c r="C920" s="121">
        <v>0</v>
      </c>
      <c r="D920" s="121">
        <v>0</v>
      </c>
      <c r="E920" s="121">
        <v>0</v>
      </c>
      <c r="F920" s="121">
        <v>0</v>
      </c>
      <c r="G920" s="121">
        <v>0</v>
      </c>
      <c r="H920" s="121">
        <v>0</v>
      </c>
      <c r="I920" s="121">
        <v>0</v>
      </c>
      <c r="J920" s="121">
        <v>0</v>
      </c>
      <c r="K920" s="121">
        <v>0</v>
      </c>
      <c r="L920" s="121">
        <v>0</v>
      </c>
      <c r="M920" s="121">
        <v>0</v>
      </c>
      <c r="N920" s="121">
        <v>0</v>
      </c>
      <c r="O920" s="97">
        <f t="shared" ref="O920" si="84">AVERAGE(B920:N920)</f>
        <v>0</v>
      </c>
      <c r="P920" s="99" t="str">
        <f>MID($A920,11,3)</f>
        <v xml:space="preserve">42 </v>
      </c>
    </row>
    <row r="921" spans="1:16" x14ac:dyDescent="0.2">
      <c r="A921" s="122" t="s">
        <v>3240</v>
      </c>
      <c r="B921" s="121">
        <v>2366.21</v>
      </c>
      <c r="C921" s="121">
        <v>2366.21</v>
      </c>
      <c r="D921" s="121">
        <v>2349.3200000000002</v>
      </c>
      <c r="E921" s="121">
        <v>2349.3200000000002</v>
      </c>
      <c r="F921" s="121">
        <v>12377.69</v>
      </c>
      <c r="G921" s="121">
        <v>2321.61</v>
      </c>
      <c r="H921" s="121">
        <v>2321.61</v>
      </c>
      <c r="I921" s="121">
        <v>2321.61</v>
      </c>
      <c r="J921" s="121">
        <v>2321.61</v>
      </c>
      <c r="K921" s="121">
        <v>2321.61</v>
      </c>
      <c r="L921" s="121">
        <v>2321.61</v>
      </c>
      <c r="M921" s="121">
        <v>666726.41</v>
      </c>
      <c r="N921" s="121">
        <v>2321.61</v>
      </c>
      <c r="P921" s="99"/>
    </row>
    <row r="922" spans="1:16" x14ac:dyDescent="0.2">
      <c r="A922" s="122" t="s">
        <v>3241</v>
      </c>
      <c r="B922" s="121">
        <v>5515.02</v>
      </c>
      <c r="C922" s="121">
        <v>5515.02</v>
      </c>
      <c r="D922" s="121">
        <v>5509.16</v>
      </c>
      <c r="E922" s="121">
        <v>5509.16</v>
      </c>
      <c r="F922" s="121">
        <v>8167.06</v>
      </c>
      <c r="G922" s="121">
        <v>5385.83</v>
      </c>
      <c r="H922" s="121">
        <v>5385.83</v>
      </c>
      <c r="I922" s="121">
        <v>5385.83</v>
      </c>
      <c r="J922" s="121">
        <v>5349.88</v>
      </c>
      <c r="K922" s="121">
        <v>5349.88</v>
      </c>
      <c r="L922" s="121">
        <v>5349.88</v>
      </c>
      <c r="M922" s="121">
        <v>5511.19</v>
      </c>
      <c r="N922" s="121">
        <v>5511.19</v>
      </c>
      <c r="P922" s="99"/>
    </row>
    <row r="923" spans="1:16" x14ac:dyDescent="0.2">
      <c r="A923" s="122" t="s">
        <v>3242</v>
      </c>
      <c r="B923" s="121">
        <v>0</v>
      </c>
      <c r="C923" s="121">
        <v>0</v>
      </c>
      <c r="D923" s="121">
        <v>0</v>
      </c>
      <c r="E923" s="121">
        <v>0</v>
      </c>
      <c r="F923" s="121">
        <v>0</v>
      </c>
      <c r="G923" s="121">
        <v>0</v>
      </c>
      <c r="H923" s="121">
        <v>0</v>
      </c>
      <c r="I923" s="121">
        <v>0</v>
      </c>
      <c r="J923" s="121">
        <v>0</v>
      </c>
      <c r="K923" s="121">
        <v>0</v>
      </c>
      <c r="L923" s="121">
        <v>0</v>
      </c>
      <c r="M923" s="121">
        <v>0</v>
      </c>
      <c r="N923" s="121">
        <v>0</v>
      </c>
      <c r="P923" s="99"/>
    </row>
    <row r="924" spans="1:16" x14ac:dyDescent="0.2">
      <c r="A924" s="122" t="s">
        <v>3243</v>
      </c>
      <c r="B924" s="121">
        <v>-2434702.64</v>
      </c>
      <c r="C924" s="121">
        <v>-2067049.88</v>
      </c>
      <c r="D924" s="121">
        <v>-1983504.22</v>
      </c>
      <c r="E924" s="121">
        <v>182484.99999999901</v>
      </c>
      <c r="F924" s="121">
        <v>-10436.6799999999</v>
      </c>
      <c r="G924" s="121">
        <v>1282252.6599999999</v>
      </c>
      <c r="H924" s="121">
        <v>-2009602.93</v>
      </c>
      <c r="I924" s="121">
        <v>-2383148.52</v>
      </c>
      <c r="J924" s="121">
        <v>-2328493</v>
      </c>
      <c r="K924" s="121">
        <v>-2403554.58</v>
      </c>
      <c r="L924" s="121">
        <v>-2076401.64</v>
      </c>
      <c r="M924" s="121">
        <v>-2005783.48</v>
      </c>
      <c r="N924" s="121">
        <v>-1448554.36</v>
      </c>
      <c r="P924" s="99"/>
    </row>
    <row r="925" spans="1:16" x14ac:dyDescent="0.2">
      <c r="A925" s="122" t="s">
        <v>3244</v>
      </c>
      <c r="B925" s="121">
        <v>174.42</v>
      </c>
      <c r="C925" s="121">
        <v>174.42</v>
      </c>
      <c r="D925" s="121">
        <v>133.16</v>
      </c>
      <c r="E925" s="121">
        <v>34.99</v>
      </c>
      <c r="F925" s="121">
        <v>56.11</v>
      </c>
      <c r="G925" s="121">
        <v>174.42</v>
      </c>
      <c r="H925" s="121">
        <v>174.42</v>
      </c>
      <c r="I925" s="121">
        <v>174.42</v>
      </c>
      <c r="J925" s="121">
        <v>174.42</v>
      </c>
      <c r="K925" s="121">
        <v>174.42</v>
      </c>
      <c r="L925" s="121">
        <v>119.98</v>
      </c>
      <c r="M925" s="121">
        <v>94.95</v>
      </c>
      <c r="N925" s="121">
        <v>42.38</v>
      </c>
      <c r="P925" s="99"/>
    </row>
    <row r="926" spans="1:16" x14ac:dyDescent="0.2">
      <c r="A926" s="122" t="s">
        <v>3245</v>
      </c>
      <c r="B926" s="121">
        <v>-6646850.8300000001</v>
      </c>
      <c r="C926" s="121">
        <v>-6335798.7599999998</v>
      </c>
      <c r="D926" s="121">
        <v>-6192821.7400000002</v>
      </c>
      <c r="E926" s="121">
        <v>-7165765.4000000004</v>
      </c>
      <c r="F926" s="121">
        <v>-8621198.5299999993</v>
      </c>
      <c r="G926" s="121">
        <v>-7862466.2199999997</v>
      </c>
      <c r="H926" s="121">
        <v>-8868724.6699999999</v>
      </c>
      <c r="I926" s="121">
        <v>-10173968.779999999</v>
      </c>
      <c r="J926" s="121">
        <v>-9845065.7200000007</v>
      </c>
      <c r="K926" s="121">
        <v>-9910290.8900000006</v>
      </c>
      <c r="L926" s="121">
        <v>-8861577.6500000004</v>
      </c>
      <c r="M926" s="121">
        <v>-8453203.5600000005</v>
      </c>
      <c r="N926" s="121">
        <v>-7273221.9900000002</v>
      </c>
      <c r="P926" s="99"/>
    </row>
    <row r="927" spans="1:16" x14ac:dyDescent="0.2">
      <c r="A927" s="122" t="s">
        <v>3246</v>
      </c>
      <c r="B927" s="121">
        <v>-9143837.4499999993</v>
      </c>
      <c r="C927" s="121">
        <v>-9038946.3799999896</v>
      </c>
      <c r="D927" s="121">
        <v>-9087997.6899999995</v>
      </c>
      <c r="E927" s="121">
        <v>-10004288.52</v>
      </c>
      <c r="F927" s="121">
        <v>-11610584.109999999</v>
      </c>
      <c r="G927" s="121">
        <v>-10807089.869999999</v>
      </c>
      <c r="H927" s="121">
        <v>-13060657.75</v>
      </c>
      <c r="I927" s="121">
        <v>-14757572.75</v>
      </c>
      <c r="J927" s="121">
        <v>-14126158.02</v>
      </c>
      <c r="K927" s="121">
        <v>-13942917.3099999</v>
      </c>
      <c r="L927" s="121">
        <v>-12187224.42</v>
      </c>
      <c r="M927" s="121">
        <v>-11334183.67</v>
      </c>
      <c r="N927" s="121">
        <v>-9663608.6499999892</v>
      </c>
      <c r="P927" s="99"/>
    </row>
    <row r="928" spans="1:16" x14ac:dyDescent="0.2">
      <c r="A928" s="122" t="s">
        <v>3247</v>
      </c>
      <c r="B928" s="121">
        <v>-2466588.02</v>
      </c>
      <c r="C928" s="121">
        <v>-2275372.38</v>
      </c>
      <c r="D928" s="121">
        <v>-2234281.04</v>
      </c>
      <c r="E928" s="121">
        <v>-2002314.24</v>
      </c>
      <c r="F928" s="121">
        <v>-1060781.8600000001</v>
      </c>
      <c r="G928" s="121">
        <v>-366600.01</v>
      </c>
      <c r="H928" s="121">
        <v>-1049022.8799999999</v>
      </c>
      <c r="I928" s="121">
        <v>178687.39</v>
      </c>
      <c r="J928" s="121">
        <v>1171622.77</v>
      </c>
      <c r="K928" s="121">
        <v>187597.24</v>
      </c>
      <c r="L928" s="121">
        <v>800699</v>
      </c>
      <c r="M928" s="121">
        <v>705213.98</v>
      </c>
      <c r="N928" s="121">
        <v>323019.32</v>
      </c>
      <c r="P928" s="99"/>
    </row>
    <row r="929" spans="1:16" x14ac:dyDescent="0.2">
      <c r="A929" s="123" t="s">
        <v>3248</v>
      </c>
      <c r="B929" s="124">
        <v>-20684833.27</v>
      </c>
      <c r="C929" s="124">
        <v>-19714757.309999999</v>
      </c>
      <c r="D929" s="124">
        <v>-19496135.009999901</v>
      </c>
      <c r="E929" s="124">
        <v>-18997112.850000001</v>
      </c>
      <c r="F929" s="124">
        <v>-21283031.52</v>
      </c>
      <c r="G929" s="124">
        <v>-17746027.919999901</v>
      </c>
      <c r="H929" s="124">
        <v>-24980568.25</v>
      </c>
      <c r="I929" s="124">
        <v>-27130039.43</v>
      </c>
      <c r="J929" s="124">
        <v>-25120594.890000001</v>
      </c>
      <c r="K929" s="124">
        <v>-26062533.859999999</v>
      </c>
      <c r="L929" s="124">
        <v>-22317490</v>
      </c>
      <c r="M929" s="124">
        <v>-20417408.009999901</v>
      </c>
      <c r="N929" s="124">
        <v>-18059405.120000001</v>
      </c>
      <c r="O929" s="97">
        <f t="shared" ref="O929" si="85">AVERAGE(B929:N929)</f>
        <v>-21693072.110769209</v>
      </c>
      <c r="P929" s="99" t="str">
        <f>MID($A929,11,3)</f>
        <v>241</v>
      </c>
    </row>
    <row r="930" spans="1:16" x14ac:dyDescent="0.2">
      <c r="A930" s="122" t="s">
        <v>3249</v>
      </c>
      <c r="P930" s="99"/>
    </row>
    <row r="931" spans="1:16" x14ac:dyDescent="0.2">
      <c r="A931" s="120" t="s">
        <v>3250</v>
      </c>
      <c r="P931" s="99"/>
    </row>
    <row r="932" spans="1:16" x14ac:dyDescent="0.2">
      <c r="A932" s="122" t="s">
        <v>3251</v>
      </c>
      <c r="B932" s="121">
        <v>0</v>
      </c>
      <c r="C932" s="121">
        <v>0</v>
      </c>
      <c r="D932" s="121">
        <v>0</v>
      </c>
      <c r="E932" s="121">
        <v>0</v>
      </c>
      <c r="F932" s="121">
        <v>0</v>
      </c>
      <c r="G932" s="121">
        <v>0</v>
      </c>
      <c r="H932" s="121">
        <v>0</v>
      </c>
      <c r="I932" s="121">
        <v>0</v>
      </c>
      <c r="J932" s="121">
        <v>0</v>
      </c>
      <c r="K932" s="121">
        <v>0</v>
      </c>
      <c r="L932" s="121">
        <v>0</v>
      </c>
      <c r="M932" s="121">
        <v>0</v>
      </c>
      <c r="N932" s="121">
        <v>0</v>
      </c>
      <c r="P932" s="99"/>
    </row>
    <row r="933" spans="1:16" x14ac:dyDescent="0.2">
      <c r="A933" s="122" t="s">
        <v>3252</v>
      </c>
      <c r="B933" s="121">
        <v>0</v>
      </c>
      <c r="C933" s="121">
        <v>0</v>
      </c>
      <c r="D933" s="121">
        <v>0</v>
      </c>
      <c r="E933" s="121">
        <v>0</v>
      </c>
      <c r="F933" s="121">
        <v>0</v>
      </c>
      <c r="G933" s="121">
        <v>0</v>
      </c>
      <c r="H933" s="121">
        <v>0</v>
      </c>
      <c r="I933" s="121">
        <v>0</v>
      </c>
      <c r="J933" s="121">
        <v>0</v>
      </c>
      <c r="K933" s="121">
        <v>0</v>
      </c>
      <c r="L933" s="121">
        <v>0</v>
      </c>
      <c r="M933" s="121">
        <v>0</v>
      </c>
      <c r="N933" s="121">
        <v>0</v>
      </c>
      <c r="P933" s="99"/>
    </row>
    <row r="934" spans="1:16" x14ac:dyDescent="0.2">
      <c r="A934" s="122" t="s">
        <v>3253</v>
      </c>
      <c r="B934" s="121">
        <v>-12349014</v>
      </c>
      <c r="C934" s="121">
        <v>-12349014</v>
      </c>
      <c r="D934" s="121">
        <v>-12349014</v>
      </c>
      <c r="E934" s="121">
        <v>-8162366</v>
      </c>
      <c r="F934" s="121">
        <v>-8162366</v>
      </c>
      <c r="G934" s="121">
        <v>-8162366</v>
      </c>
      <c r="H934" s="121">
        <v>-12537945</v>
      </c>
      <c r="I934" s="121">
        <v>-12537945</v>
      </c>
      <c r="J934" s="121">
        <v>-12537945</v>
      </c>
      <c r="K934" s="121">
        <v>-8048068</v>
      </c>
      <c r="L934" s="121">
        <v>-8048068</v>
      </c>
      <c r="M934" s="121">
        <v>-8048068</v>
      </c>
      <c r="N934" s="121">
        <v>-3166524</v>
      </c>
      <c r="P934" s="99"/>
    </row>
    <row r="935" spans="1:16" x14ac:dyDescent="0.2">
      <c r="A935" s="122" t="s">
        <v>3254</v>
      </c>
      <c r="B935" s="121">
        <v>0</v>
      </c>
      <c r="C935" s="121">
        <v>0</v>
      </c>
      <c r="D935" s="121">
        <v>0</v>
      </c>
      <c r="E935" s="121">
        <v>0</v>
      </c>
      <c r="F935" s="121">
        <v>0</v>
      </c>
      <c r="G935" s="121">
        <v>0</v>
      </c>
      <c r="H935" s="121">
        <v>0</v>
      </c>
      <c r="I935" s="121">
        <v>0</v>
      </c>
      <c r="J935" s="121">
        <v>0</v>
      </c>
      <c r="K935" s="121">
        <v>0</v>
      </c>
      <c r="L935" s="121">
        <v>0</v>
      </c>
      <c r="M935" s="121">
        <v>0</v>
      </c>
      <c r="N935" s="121">
        <v>0</v>
      </c>
      <c r="P935" s="99"/>
    </row>
    <row r="936" spans="1:16" x14ac:dyDescent="0.2">
      <c r="A936" s="122" t="s">
        <v>3255</v>
      </c>
      <c r="B936" s="121">
        <v>-2908613.12</v>
      </c>
      <c r="C936" s="121">
        <v>-3133031.54</v>
      </c>
      <c r="D936" s="121">
        <v>-2525929.37</v>
      </c>
      <c r="E936" s="121">
        <v>-2676886.4</v>
      </c>
      <c r="F936" s="121">
        <v>-2014295.43</v>
      </c>
      <c r="G936" s="121">
        <v>-1791605.21</v>
      </c>
      <c r="H936" s="121">
        <v>-1845470.79999999</v>
      </c>
      <c r="I936" s="121">
        <v>-1892973.71</v>
      </c>
      <c r="J936" s="121">
        <v>-1628321.20999999</v>
      </c>
      <c r="K936" s="121">
        <v>-1716050.17</v>
      </c>
      <c r="L936" s="121">
        <v>-2060453.08</v>
      </c>
      <c r="M936" s="121">
        <v>-2227631.13</v>
      </c>
      <c r="N936" s="121">
        <v>-2743950.14</v>
      </c>
      <c r="P936" s="99"/>
    </row>
    <row r="937" spans="1:16" x14ac:dyDescent="0.2">
      <c r="A937" s="122" t="s">
        <v>3256</v>
      </c>
      <c r="B937" s="121">
        <v>-654862.22</v>
      </c>
      <c r="C937" s="121">
        <v>-614351.63999999897</v>
      </c>
      <c r="D937" s="121">
        <v>-573594.26</v>
      </c>
      <c r="E937" s="121">
        <v>-530961.01</v>
      </c>
      <c r="F937" s="121">
        <v>-487324.82999999903</v>
      </c>
      <c r="G937" s="121">
        <v>-393199.18999999901</v>
      </c>
      <c r="H937" s="121">
        <v>-330722.78999999899</v>
      </c>
      <c r="I937" s="121">
        <v>-327011.109999999</v>
      </c>
      <c r="J937" s="121">
        <v>-289653.66999999899</v>
      </c>
      <c r="K937" s="121">
        <v>-252987.77</v>
      </c>
      <c r="L937" s="121">
        <v>-194311.73</v>
      </c>
      <c r="M937" s="121">
        <v>-195798.99</v>
      </c>
      <c r="N937" s="121">
        <v>-81255.540000000095</v>
      </c>
      <c r="P937" s="99"/>
    </row>
    <row r="938" spans="1:16" x14ac:dyDescent="0.2">
      <c r="A938" s="122" t="s">
        <v>3257</v>
      </c>
      <c r="B938" s="121">
        <v>0</v>
      </c>
      <c r="C938" s="121">
        <v>0</v>
      </c>
      <c r="D938" s="121">
        <v>0</v>
      </c>
      <c r="E938" s="121">
        <v>0</v>
      </c>
      <c r="F938" s="121">
        <v>0</v>
      </c>
      <c r="G938" s="121">
        <v>0</v>
      </c>
      <c r="H938" s="121">
        <v>0</v>
      </c>
      <c r="I938" s="121">
        <v>0</v>
      </c>
      <c r="J938" s="121">
        <v>0</v>
      </c>
      <c r="K938" s="121">
        <v>0</v>
      </c>
      <c r="L938" s="121">
        <v>0</v>
      </c>
      <c r="M938" s="121">
        <v>334827.46000000002</v>
      </c>
      <c r="N938" s="121">
        <v>0</v>
      </c>
      <c r="P938" s="99"/>
    </row>
    <row r="939" spans="1:16" x14ac:dyDescent="0.2">
      <c r="A939" s="122" t="s">
        <v>3258</v>
      </c>
      <c r="B939" s="121">
        <v>0</v>
      </c>
      <c r="C939" s="121">
        <v>0</v>
      </c>
      <c r="D939" s="121">
        <v>0</v>
      </c>
      <c r="E939" s="121">
        <v>0</v>
      </c>
      <c r="F939" s="121">
        <v>0</v>
      </c>
      <c r="G939" s="121">
        <v>0</v>
      </c>
      <c r="H939" s="121">
        <v>0</v>
      </c>
      <c r="I939" s="121">
        <v>0</v>
      </c>
      <c r="J939" s="121">
        <v>0</v>
      </c>
      <c r="K939" s="121">
        <v>0</v>
      </c>
      <c r="L939" s="121">
        <v>0</v>
      </c>
      <c r="M939" s="121">
        <v>0</v>
      </c>
      <c r="N939" s="121">
        <v>0</v>
      </c>
      <c r="P939" s="99"/>
    </row>
    <row r="940" spans="1:16" x14ac:dyDescent="0.2">
      <c r="A940" s="122" t="s">
        <v>3259</v>
      </c>
      <c r="B940" s="121">
        <v>0</v>
      </c>
      <c r="C940" s="121">
        <v>0</v>
      </c>
      <c r="D940" s="121">
        <v>0</v>
      </c>
      <c r="E940" s="121">
        <v>0</v>
      </c>
      <c r="F940" s="121">
        <v>0</v>
      </c>
      <c r="G940" s="121">
        <v>0</v>
      </c>
      <c r="H940" s="121">
        <v>0</v>
      </c>
      <c r="I940" s="121">
        <v>0</v>
      </c>
      <c r="J940" s="121">
        <v>0</v>
      </c>
      <c r="K940" s="121">
        <v>0</v>
      </c>
      <c r="L940" s="121">
        <v>0</v>
      </c>
      <c r="M940" s="121">
        <v>0</v>
      </c>
      <c r="N940" s="121">
        <v>0</v>
      </c>
      <c r="P940" s="99"/>
    </row>
    <row r="941" spans="1:16" x14ac:dyDescent="0.2">
      <c r="A941" s="122" t="s">
        <v>3260</v>
      </c>
      <c r="B941" s="121">
        <v>-7162804.8200000003</v>
      </c>
      <c r="C941" s="121">
        <v>-4928254.6100000003</v>
      </c>
      <c r="D941" s="121">
        <v>-4913712.47</v>
      </c>
      <c r="E941" s="121">
        <v>-4471944.75</v>
      </c>
      <c r="F941" s="121">
        <v>-4462757.9400000004</v>
      </c>
      <c r="G941" s="121">
        <v>-4454774.78</v>
      </c>
      <c r="H941" s="121">
        <v>-4736560.4800000004</v>
      </c>
      <c r="I941" s="121">
        <v>-4133584.51</v>
      </c>
      <c r="J941" s="121">
        <v>-4014958.41</v>
      </c>
      <c r="K941" s="121">
        <v>-4022759.54</v>
      </c>
      <c r="L941" s="121">
        <v>-1612115.27</v>
      </c>
      <c r="M941" s="121">
        <v>-1071615.6000000001</v>
      </c>
      <c r="N941" s="121">
        <v>-2382774.36</v>
      </c>
      <c r="P941" s="99"/>
    </row>
    <row r="942" spans="1:16" x14ac:dyDescent="0.2">
      <c r="A942" s="122" t="s">
        <v>3261</v>
      </c>
      <c r="B942" s="121">
        <v>-218333.22</v>
      </c>
      <c r="C942" s="121">
        <v>-218333.22</v>
      </c>
      <c r="D942" s="121">
        <v>-218333.22</v>
      </c>
      <c r="E942" s="121">
        <v>-493333.2</v>
      </c>
      <c r="F942" s="121">
        <v>-493333.2</v>
      </c>
      <c r="G942" s="121">
        <v>-493333.2</v>
      </c>
      <c r="H942" s="121">
        <v>-319999.93</v>
      </c>
      <c r="I942" s="121">
        <v>-319999.93</v>
      </c>
      <c r="J942" s="121">
        <v>-319999.93</v>
      </c>
      <c r="K942" s="121">
        <v>-404999.92</v>
      </c>
      <c r="L942" s="121">
        <v>-339999.92</v>
      </c>
      <c r="M942" s="121">
        <v>-339999.92</v>
      </c>
      <c r="N942" s="121">
        <v>-349999.91</v>
      </c>
      <c r="P942" s="99"/>
    </row>
    <row r="943" spans="1:16" x14ac:dyDescent="0.2">
      <c r="A943" s="122" t="s">
        <v>3262</v>
      </c>
      <c r="B943" s="121">
        <v>0</v>
      </c>
      <c r="C943" s="121">
        <v>0</v>
      </c>
      <c r="D943" s="121">
        <v>0</v>
      </c>
      <c r="E943" s="121">
        <v>0</v>
      </c>
      <c r="F943" s="121">
        <v>0</v>
      </c>
      <c r="G943" s="121">
        <v>0</v>
      </c>
      <c r="H943" s="121">
        <v>0</v>
      </c>
      <c r="I943" s="121">
        <v>0</v>
      </c>
      <c r="J943" s="121">
        <v>0</v>
      </c>
      <c r="K943" s="121">
        <v>0</v>
      </c>
      <c r="L943" s="121">
        <v>0</v>
      </c>
      <c r="M943" s="121">
        <v>0</v>
      </c>
      <c r="N943" s="121">
        <v>0</v>
      </c>
      <c r="P943" s="99"/>
    </row>
    <row r="944" spans="1:16" x14ac:dyDescent="0.2">
      <c r="A944" s="122" t="s">
        <v>3263</v>
      </c>
      <c r="B944" s="121">
        <v>0</v>
      </c>
      <c r="C944" s="121">
        <v>0</v>
      </c>
      <c r="D944" s="121">
        <v>0</v>
      </c>
      <c r="E944" s="121">
        <v>0</v>
      </c>
      <c r="F944" s="121">
        <v>0</v>
      </c>
      <c r="G944" s="121">
        <v>0</v>
      </c>
      <c r="H944" s="121">
        <v>0</v>
      </c>
      <c r="I944" s="121">
        <v>0</v>
      </c>
      <c r="J944" s="121">
        <v>0</v>
      </c>
      <c r="K944" s="121">
        <v>0</v>
      </c>
      <c r="L944" s="121">
        <v>0</v>
      </c>
      <c r="M944" s="121">
        <v>0</v>
      </c>
      <c r="N944" s="121">
        <v>0</v>
      </c>
      <c r="P944" s="99"/>
    </row>
    <row r="945" spans="1:16" x14ac:dyDescent="0.2">
      <c r="A945" s="122" t="s">
        <v>3264</v>
      </c>
      <c r="B945" s="121">
        <v>-8663673.0499999896</v>
      </c>
      <c r="C945" s="121">
        <v>-10583673.050000001</v>
      </c>
      <c r="D945" s="121">
        <v>-10527804.449999999</v>
      </c>
      <c r="E945" s="121">
        <v>-10476911.369999999</v>
      </c>
      <c r="F945" s="121">
        <v>-10553363.869999999</v>
      </c>
      <c r="G945" s="121">
        <v>-10276239.380000001</v>
      </c>
      <c r="H945" s="121">
        <v>-10367597.449999999</v>
      </c>
      <c r="I945" s="121">
        <v>-10566291.83</v>
      </c>
      <c r="J945" s="121">
        <v>-10172611.789999999</v>
      </c>
      <c r="K945" s="121">
        <v>-10220208.52</v>
      </c>
      <c r="L945" s="121">
        <v>-9944353.6500000004</v>
      </c>
      <c r="M945" s="121">
        <v>-11257297.869999999</v>
      </c>
      <c r="N945" s="121">
        <v>-11018024.050000001</v>
      </c>
      <c r="P945" s="99"/>
    </row>
    <row r="946" spans="1:16" x14ac:dyDescent="0.2">
      <c r="A946" s="122" t="s">
        <v>3265</v>
      </c>
      <c r="B946" s="121">
        <v>-612606</v>
      </c>
      <c r="C946" s="121">
        <v>-612606</v>
      </c>
      <c r="D946" s="121">
        <v>-612606</v>
      </c>
      <c r="E946" s="121">
        <v>-612606</v>
      </c>
      <c r="F946" s="121">
        <v>-612606</v>
      </c>
      <c r="G946" s="121">
        <v>-612606</v>
      </c>
      <c r="H946" s="121">
        <v>-612606</v>
      </c>
      <c r="I946" s="121">
        <v>-612606</v>
      </c>
      <c r="J946" s="121">
        <v>-612606</v>
      </c>
      <c r="K946" s="121">
        <v>-612606</v>
      </c>
      <c r="L946" s="121">
        <v>-612606</v>
      </c>
      <c r="M946" s="121">
        <v>0</v>
      </c>
      <c r="N946" s="121">
        <v>-601307</v>
      </c>
      <c r="P946" s="99"/>
    </row>
    <row r="947" spans="1:16" x14ac:dyDescent="0.2">
      <c r="A947" s="122" t="s">
        <v>3266</v>
      </c>
      <c r="B947" s="121">
        <v>0</v>
      </c>
      <c r="C947" s="121">
        <v>0</v>
      </c>
      <c r="D947" s="121">
        <v>0</v>
      </c>
      <c r="E947" s="121">
        <v>0</v>
      </c>
      <c r="F947" s="121">
        <v>0</v>
      </c>
      <c r="G947" s="121">
        <v>0</v>
      </c>
      <c r="H947" s="121">
        <v>0</v>
      </c>
      <c r="I947" s="121">
        <v>0</v>
      </c>
      <c r="J947" s="121">
        <v>0</v>
      </c>
      <c r="K947" s="121">
        <v>0</v>
      </c>
      <c r="L947" s="121">
        <v>0</v>
      </c>
      <c r="M947" s="121">
        <v>0</v>
      </c>
      <c r="N947" s="121">
        <v>0</v>
      </c>
      <c r="P947" s="99"/>
    </row>
    <row r="948" spans="1:16" x14ac:dyDescent="0.2">
      <c r="A948" s="122" t="s">
        <v>3267</v>
      </c>
      <c r="B948" s="121">
        <v>0</v>
      </c>
      <c r="C948" s="121">
        <v>0</v>
      </c>
      <c r="D948" s="121">
        <v>0</v>
      </c>
      <c r="E948" s="121">
        <v>0</v>
      </c>
      <c r="F948" s="121">
        <v>0</v>
      </c>
      <c r="G948" s="121">
        <v>0</v>
      </c>
      <c r="H948" s="121">
        <v>0</v>
      </c>
      <c r="I948" s="121">
        <v>0</v>
      </c>
      <c r="J948" s="121">
        <v>0</v>
      </c>
      <c r="K948" s="121">
        <v>0</v>
      </c>
      <c r="L948" s="121">
        <v>0</v>
      </c>
      <c r="M948" s="121">
        <v>0</v>
      </c>
      <c r="N948" s="121">
        <v>0</v>
      </c>
      <c r="P948" s="99"/>
    </row>
    <row r="949" spans="1:16" x14ac:dyDescent="0.2">
      <c r="A949" s="122" t="s">
        <v>3268</v>
      </c>
      <c r="B949" s="121">
        <v>0</v>
      </c>
      <c r="C949" s="121">
        <v>0</v>
      </c>
      <c r="D949" s="121">
        <v>0</v>
      </c>
      <c r="E949" s="121">
        <v>0</v>
      </c>
      <c r="F949" s="121">
        <v>0</v>
      </c>
      <c r="G949" s="121">
        <v>0</v>
      </c>
      <c r="H949" s="121">
        <v>0</v>
      </c>
      <c r="I949" s="121">
        <v>0</v>
      </c>
      <c r="J949" s="121">
        <v>0</v>
      </c>
      <c r="K949" s="121">
        <v>0</v>
      </c>
      <c r="L949" s="121">
        <v>0</v>
      </c>
      <c r="M949" s="121">
        <v>0</v>
      </c>
      <c r="N949" s="121">
        <v>0</v>
      </c>
      <c r="P949" s="99"/>
    </row>
    <row r="950" spans="1:16" x14ac:dyDescent="0.2">
      <c r="A950" s="122" t="s">
        <v>3269</v>
      </c>
      <c r="B950" s="121">
        <v>0</v>
      </c>
      <c r="C950" s="121">
        <v>0</v>
      </c>
      <c r="D950" s="121">
        <v>0</v>
      </c>
      <c r="E950" s="121">
        <v>0</v>
      </c>
      <c r="F950" s="121">
        <v>0</v>
      </c>
      <c r="G950" s="121">
        <v>0</v>
      </c>
      <c r="H950" s="121">
        <v>0</v>
      </c>
      <c r="I950" s="121">
        <v>0</v>
      </c>
      <c r="J950" s="121">
        <v>0</v>
      </c>
      <c r="K950" s="121">
        <v>0</v>
      </c>
      <c r="L950" s="121">
        <v>0</v>
      </c>
      <c r="M950" s="121">
        <v>0</v>
      </c>
      <c r="N950" s="121">
        <v>0</v>
      </c>
      <c r="P950" s="99"/>
    </row>
    <row r="951" spans="1:16" x14ac:dyDescent="0.2">
      <c r="A951" s="122" t="s">
        <v>3270</v>
      </c>
      <c r="B951" s="121">
        <v>-780901.93</v>
      </c>
      <c r="C951" s="121">
        <v>-1028003.25</v>
      </c>
      <c r="D951" s="121">
        <v>-958073.24</v>
      </c>
      <c r="E951" s="121">
        <v>-995560.63</v>
      </c>
      <c r="F951" s="121">
        <v>-1178459.45</v>
      </c>
      <c r="G951" s="121">
        <v>-1109705.8700000001</v>
      </c>
      <c r="H951" s="121">
        <v>-1004570.97</v>
      </c>
      <c r="I951" s="121">
        <v>-1338926.68</v>
      </c>
      <c r="J951" s="121">
        <v>-1245144.28</v>
      </c>
      <c r="K951" s="121">
        <v>-1113369.32</v>
      </c>
      <c r="L951" s="121">
        <v>-1038477.70999999</v>
      </c>
      <c r="M951" s="121">
        <v>-1044576.75999999</v>
      </c>
      <c r="N951" s="121">
        <v>-799823.52</v>
      </c>
      <c r="P951" s="99"/>
    </row>
    <row r="952" spans="1:16" x14ac:dyDescent="0.2">
      <c r="A952" s="122" t="s">
        <v>3271</v>
      </c>
      <c r="B952" s="121">
        <v>0</v>
      </c>
      <c r="C952" s="121">
        <v>0</v>
      </c>
      <c r="D952" s="121">
        <v>0</v>
      </c>
      <c r="E952" s="121">
        <v>0</v>
      </c>
      <c r="F952" s="121">
        <v>0</v>
      </c>
      <c r="G952" s="121">
        <v>0</v>
      </c>
      <c r="H952" s="121">
        <v>0</v>
      </c>
      <c r="I952" s="121">
        <v>0</v>
      </c>
      <c r="J952" s="121">
        <v>0</v>
      </c>
      <c r="K952" s="121">
        <v>0</v>
      </c>
      <c r="L952" s="121">
        <v>0</v>
      </c>
      <c r="M952" s="121">
        <v>0</v>
      </c>
      <c r="N952" s="121">
        <v>0</v>
      </c>
      <c r="P952" s="99"/>
    </row>
    <row r="953" spans="1:16" x14ac:dyDescent="0.2">
      <c r="A953" s="122" t="s">
        <v>3272</v>
      </c>
      <c r="B953" s="121">
        <v>-13534182.8099999</v>
      </c>
      <c r="C953" s="121">
        <v>-339410.66000000102</v>
      </c>
      <c r="D953" s="121">
        <v>-226793.00000000099</v>
      </c>
      <c r="E953" s="121">
        <v>-227732.010000001</v>
      </c>
      <c r="F953" s="121">
        <v>-228671.019999999</v>
      </c>
      <c r="G953" s="121">
        <v>-229610.02999999901</v>
      </c>
      <c r="H953" s="121">
        <v>-16656598.8699999</v>
      </c>
      <c r="I953" s="121">
        <v>-16657537.8799999</v>
      </c>
      <c r="J953" s="121">
        <v>-16658476.8899999</v>
      </c>
      <c r="K953" s="121">
        <v>-17303529.899999999</v>
      </c>
      <c r="L953" s="121">
        <v>-17245468.91</v>
      </c>
      <c r="M953" s="121">
        <v>-17246407.919999901</v>
      </c>
      <c r="N953" s="121">
        <v>-17247346.93</v>
      </c>
      <c r="P953" s="99"/>
    </row>
    <row r="954" spans="1:16" x14ac:dyDescent="0.2">
      <c r="A954" s="122" t="s">
        <v>3273</v>
      </c>
      <c r="B954" s="121">
        <v>0</v>
      </c>
      <c r="C954" s="121">
        <v>0</v>
      </c>
      <c r="D954" s="121">
        <v>0</v>
      </c>
      <c r="E954" s="121">
        <v>0</v>
      </c>
      <c r="F954" s="121">
        <v>0</v>
      </c>
      <c r="G954" s="121">
        <v>0</v>
      </c>
      <c r="H954" s="121">
        <v>0</v>
      </c>
      <c r="I954" s="121">
        <v>0</v>
      </c>
      <c r="J954" s="121">
        <v>0</v>
      </c>
      <c r="K954" s="121">
        <v>0</v>
      </c>
      <c r="L954" s="121">
        <v>0</v>
      </c>
      <c r="M954" s="121">
        <v>0</v>
      </c>
      <c r="N954" s="121">
        <v>0</v>
      </c>
      <c r="P954" s="99"/>
    </row>
    <row r="955" spans="1:16" x14ac:dyDescent="0.2">
      <c r="A955" s="122" t="s">
        <v>3274</v>
      </c>
      <c r="B955" s="121">
        <v>0</v>
      </c>
      <c r="C955" s="121">
        <v>0</v>
      </c>
      <c r="D955" s="121">
        <v>0</v>
      </c>
      <c r="E955" s="121">
        <v>385.94</v>
      </c>
      <c r="F955" s="121">
        <v>385.94</v>
      </c>
      <c r="G955" s="121">
        <v>385.94</v>
      </c>
      <c r="H955" s="121">
        <v>385.94</v>
      </c>
      <c r="I955" s="121">
        <v>385.94</v>
      </c>
      <c r="J955" s="121">
        <v>385.94</v>
      </c>
      <c r="K955" s="121">
        <v>385.94</v>
      </c>
      <c r="L955" s="121">
        <v>385.94</v>
      </c>
      <c r="M955" s="121">
        <v>385.94</v>
      </c>
      <c r="N955" s="121">
        <v>385.94</v>
      </c>
      <c r="P955" s="99"/>
    </row>
    <row r="956" spans="1:16" x14ac:dyDescent="0.2">
      <c r="A956" s="122" t="s">
        <v>3275</v>
      </c>
      <c r="B956" s="121">
        <v>0</v>
      </c>
      <c r="C956" s="121">
        <v>0</v>
      </c>
      <c r="D956" s="121">
        <v>656.46</v>
      </c>
      <c r="E956" s="121">
        <v>0</v>
      </c>
      <c r="F956" s="121">
        <v>0</v>
      </c>
      <c r="G956" s="121">
        <v>0</v>
      </c>
      <c r="H956" s="121">
        <v>0</v>
      </c>
      <c r="I956" s="121">
        <v>0</v>
      </c>
      <c r="J956" s="121">
        <v>0</v>
      </c>
      <c r="K956" s="121">
        <v>0</v>
      </c>
      <c r="L956" s="121">
        <v>0</v>
      </c>
      <c r="M956" s="121">
        <v>0</v>
      </c>
      <c r="N956" s="121">
        <v>858.25</v>
      </c>
      <c r="P956" s="99"/>
    </row>
    <row r="957" spans="1:16" x14ac:dyDescent="0.2">
      <c r="A957" s="122" t="s">
        <v>3276</v>
      </c>
      <c r="B957" s="121">
        <v>-36916970.590000004</v>
      </c>
      <c r="C957" s="121">
        <v>-39051519.689999998</v>
      </c>
      <c r="D957" s="121">
        <v>-40949458.509999998</v>
      </c>
      <c r="E957" s="121">
        <v>-5935051.0899999999</v>
      </c>
      <c r="F957" s="121">
        <v>-7911589.25</v>
      </c>
      <c r="G957" s="121">
        <v>-5086210.13</v>
      </c>
      <c r="H957" s="121">
        <v>-4737227.1399999997</v>
      </c>
      <c r="I957" s="121">
        <v>-9890215.1699999999</v>
      </c>
      <c r="J957" s="121">
        <v>-6601213.6399999997</v>
      </c>
      <c r="K957" s="121">
        <v>-7232311.29</v>
      </c>
      <c r="L957" s="121">
        <v>-8225288.1299999896</v>
      </c>
      <c r="M957" s="121">
        <v>-8940702.9299999997</v>
      </c>
      <c r="N957" s="121">
        <v>-19120533.68</v>
      </c>
      <c r="P957" s="99"/>
    </row>
    <row r="958" spans="1:16" x14ac:dyDescent="0.2">
      <c r="A958" s="122" t="s">
        <v>3277</v>
      </c>
      <c r="B958" s="121">
        <v>-74415.11</v>
      </c>
      <c r="C958" s="121">
        <v>-74415.11</v>
      </c>
      <c r="D958" s="121">
        <v>0</v>
      </c>
      <c r="E958" s="121">
        <v>0</v>
      </c>
      <c r="F958" s="121">
        <v>0</v>
      </c>
      <c r="G958" s="121">
        <v>0</v>
      </c>
      <c r="H958" s="121">
        <v>0</v>
      </c>
      <c r="I958" s="121">
        <v>0</v>
      </c>
      <c r="J958" s="121">
        <v>0</v>
      </c>
      <c r="K958" s="121">
        <v>0</v>
      </c>
      <c r="L958" s="121">
        <v>0</v>
      </c>
      <c r="M958" s="121">
        <v>0</v>
      </c>
      <c r="N958" s="121">
        <v>0</v>
      </c>
      <c r="P958" s="99"/>
    </row>
    <row r="959" spans="1:16" x14ac:dyDescent="0.2">
      <c r="A959" s="122" t="s">
        <v>3278</v>
      </c>
      <c r="B959" s="121">
        <v>0</v>
      </c>
      <c r="C959" s="121">
        <v>0</v>
      </c>
      <c r="D959" s="121">
        <v>0</v>
      </c>
      <c r="E959" s="121">
        <v>0</v>
      </c>
      <c r="F959" s="121">
        <v>0</v>
      </c>
      <c r="G959" s="121">
        <v>0</v>
      </c>
      <c r="H959" s="121">
        <v>0</v>
      </c>
      <c r="I959" s="121">
        <v>0</v>
      </c>
      <c r="J959" s="121">
        <v>0</v>
      </c>
      <c r="K959" s="121">
        <v>0</v>
      </c>
      <c r="L959" s="121">
        <v>0</v>
      </c>
      <c r="M959" s="121">
        <v>0</v>
      </c>
      <c r="N959" s="121">
        <v>0</v>
      </c>
      <c r="P959" s="99"/>
    </row>
    <row r="960" spans="1:16" x14ac:dyDescent="0.2">
      <c r="A960" s="122" t="s">
        <v>3279</v>
      </c>
      <c r="B960" s="121">
        <v>-33780786.859999999</v>
      </c>
      <c r="C960" s="121">
        <v>-33694199.979999997</v>
      </c>
      <c r="D960" s="121">
        <v>-33643247.340000004</v>
      </c>
      <c r="E960" s="121">
        <v>-33571727.82</v>
      </c>
      <c r="F960" s="121">
        <v>-33550858.329999901</v>
      </c>
      <c r="G960" s="121">
        <v>-33527898.52</v>
      </c>
      <c r="H960" s="121">
        <v>-33483753.559999999</v>
      </c>
      <c r="I960" s="121">
        <v>-33370597.190000001</v>
      </c>
      <c r="J960" s="121">
        <v>-33338103.77</v>
      </c>
      <c r="K960" s="121">
        <v>-33305018.550000001</v>
      </c>
      <c r="L960" s="121">
        <v>-32976818.530000001</v>
      </c>
      <c r="M960" s="121">
        <v>-32945855.009999901</v>
      </c>
      <c r="N960" s="121">
        <v>-35248650.93</v>
      </c>
      <c r="P960" s="99"/>
    </row>
    <row r="961" spans="1:16" x14ac:dyDescent="0.2">
      <c r="A961" s="122" t="s">
        <v>3280</v>
      </c>
      <c r="B961" s="121">
        <v>-7707724.6299999999</v>
      </c>
      <c r="C961" s="121">
        <v>-7971129.4900000002</v>
      </c>
      <c r="D961" s="121">
        <v>-8232868.29</v>
      </c>
      <c r="E961" s="121">
        <v>-8558477.0099999998</v>
      </c>
      <c r="F961" s="121">
        <v>-8346199.2800000003</v>
      </c>
      <c r="G961" s="121">
        <v>-8535466.0399999991</v>
      </c>
      <c r="H961" s="121">
        <v>-8672951.4399999995</v>
      </c>
      <c r="I961" s="121">
        <v>-8915944.5199999996</v>
      </c>
      <c r="J961" s="121">
        <v>-9868741.7200000007</v>
      </c>
      <c r="K961" s="121">
        <v>-10038662.42</v>
      </c>
      <c r="L961" s="121">
        <v>-10217236.16</v>
      </c>
      <c r="M961" s="121">
        <v>-10290063.289999999</v>
      </c>
      <c r="N961" s="121">
        <v>-10478580.609999999</v>
      </c>
      <c r="P961" s="99"/>
    </row>
    <row r="962" spans="1:16" x14ac:dyDescent="0.2">
      <c r="A962" s="122" t="s">
        <v>3281</v>
      </c>
      <c r="B962" s="121">
        <v>0</v>
      </c>
      <c r="C962" s="121">
        <v>0</v>
      </c>
      <c r="D962" s="121">
        <v>0</v>
      </c>
      <c r="E962" s="121">
        <v>0</v>
      </c>
      <c r="F962" s="121">
        <v>0</v>
      </c>
      <c r="G962" s="121">
        <v>0</v>
      </c>
      <c r="H962" s="121">
        <v>0</v>
      </c>
      <c r="I962" s="121">
        <v>0</v>
      </c>
      <c r="J962" s="121">
        <v>0</v>
      </c>
      <c r="K962" s="121">
        <v>0</v>
      </c>
      <c r="L962" s="121">
        <v>0</v>
      </c>
      <c r="M962" s="121">
        <v>0</v>
      </c>
      <c r="N962" s="121">
        <v>0</v>
      </c>
      <c r="P962" s="99"/>
    </row>
    <row r="963" spans="1:16" x14ac:dyDescent="0.2">
      <c r="A963" s="122" t="s">
        <v>3282</v>
      </c>
      <c r="B963" s="121">
        <v>0</v>
      </c>
      <c r="C963" s="121">
        <v>0</v>
      </c>
      <c r="D963" s="121">
        <v>0</v>
      </c>
      <c r="E963" s="121">
        <v>-250000</v>
      </c>
      <c r="F963" s="121">
        <v>0</v>
      </c>
      <c r="G963" s="121">
        <v>0</v>
      </c>
      <c r="H963" s="121">
        <v>0</v>
      </c>
      <c r="I963" s="121">
        <v>0</v>
      </c>
      <c r="J963" s="121">
        <v>0</v>
      </c>
      <c r="K963" s="121">
        <v>0</v>
      </c>
      <c r="L963" s="121">
        <v>0</v>
      </c>
      <c r="M963" s="121">
        <v>0</v>
      </c>
      <c r="N963" s="121">
        <v>0</v>
      </c>
      <c r="P963" s="99"/>
    </row>
    <row r="964" spans="1:16" x14ac:dyDescent="0.2">
      <c r="A964" s="122" t="s">
        <v>3283</v>
      </c>
      <c r="B964" s="121">
        <v>0</v>
      </c>
      <c r="C964" s="121">
        <v>0</v>
      </c>
      <c r="D964" s="121">
        <v>0</v>
      </c>
      <c r="E964" s="121">
        <v>-2572795</v>
      </c>
      <c r="F964" s="121">
        <v>-2572795</v>
      </c>
      <c r="G964" s="121">
        <v>-2572795</v>
      </c>
      <c r="H964" s="121">
        <v>-2572795</v>
      </c>
      <c r="I964" s="121">
        <v>-2572795</v>
      </c>
      <c r="J964" s="121">
        <v>-2572795</v>
      </c>
      <c r="K964" s="121">
        <v>-2572795</v>
      </c>
      <c r="L964" s="121">
        <v>-2572795</v>
      </c>
      <c r="M964" s="121">
        <v>0</v>
      </c>
      <c r="N964" s="121">
        <v>-2501646</v>
      </c>
      <c r="P964" s="99"/>
    </row>
    <row r="965" spans="1:16" x14ac:dyDescent="0.2">
      <c r="A965" s="122" t="s">
        <v>3284</v>
      </c>
      <c r="B965" s="121">
        <v>0</v>
      </c>
      <c r="C965" s="121">
        <v>-894.23</v>
      </c>
      <c r="D965" s="121">
        <v>-894.23</v>
      </c>
      <c r="E965" s="121">
        <v>-894.23</v>
      </c>
      <c r="F965" s="121">
        <v>-1788.46</v>
      </c>
      <c r="G965" s="121">
        <v>0</v>
      </c>
      <c r="H965" s="121">
        <v>11243.07</v>
      </c>
      <c r="I965" s="121">
        <v>11243.07</v>
      </c>
      <c r="J965" s="121">
        <v>11243.07</v>
      </c>
      <c r="K965" s="121">
        <v>16555.8</v>
      </c>
      <c r="L965" s="121">
        <v>16555.8</v>
      </c>
      <c r="M965" s="121">
        <v>16555.8</v>
      </c>
      <c r="N965" s="121">
        <v>16555.8</v>
      </c>
      <c r="P965" s="99"/>
    </row>
    <row r="966" spans="1:16" x14ac:dyDescent="0.2">
      <c r="A966" s="122" t="s">
        <v>3285</v>
      </c>
      <c r="B966" s="121">
        <v>0</v>
      </c>
      <c r="C966" s="121">
        <v>0</v>
      </c>
      <c r="D966" s="121">
        <v>0</v>
      </c>
      <c r="E966" s="121">
        <v>0</v>
      </c>
      <c r="F966" s="121">
        <v>0</v>
      </c>
      <c r="G966" s="121">
        <v>0</v>
      </c>
      <c r="H966" s="121">
        <v>0</v>
      </c>
      <c r="I966" s="121">
        <v>0</v>
      </c>
      <c r="J966" s="121">
        <v>0</v>
      </c>
      <c r="K966" s="121">
        <v>0</v>
      </c>
      <c r="L966" s="121">
        <v>0</v>
      </c>
      <c r="M966" s="121">
        <v>0</v>
      </c>
      <c r="N966" s="121">
        <v>0</v>
      </c>
      <c r="P966" s="99"/>
    </row>
    <row r="967" spans="1:16" x14ac:dyDescent="0.2">
      <c r="A967" s="122" t="s">
        <v>3286</v>
      </c>
      <c r="B967" s="121">
        <v>-257406</v>
      </c>
      <c r="C967" s="121">
        <v>-257406</v>
      </c>
      <c r="D967" s="121">
        <v>-257406</v>
      </c>
      <c r="E967" s="121">
        <v>-257406</v>
      </c>
      <c r="F967" s="121">
        <v>-257406</v>
      </c>
      <c r="G967" s="121">
        <v>-257406</v>
      </c>
      <c r="H967" s="121">
        <v>-257406</v>
      </c>
      <c r="I967" s="121">
        <v>-257406</v>
      </c>
      <c r="J967" s="121">
        <v>-257406</v>
      </c>
      <c r="K967" s="121">
        <v>-257406</v>
      </c>
      <c r="L967" s="121">
        <v>-257406</v>
      </c>
      <c r="M967" s="121">
        <v>0</v>
      </c>
      <c r="N967" s="121">
        <v>-358047</v>
      </c>
      <c r="P967" s="99"/>
    </row>
    <row r="968" spans="1:16" x14ac:dyDescent="0.2">
      <c r="A968" s="122" t="s">
        <v>3287</v>
      </c>
      <c r="B968" s="121">
        <v>-1787873</v>
      </c>
      <c r="C968" s="121">
        <v>-1787873</v>
      </c>
      <c r="D968" s="121">
        <v>-1787873</v>
      </c>
      <c r="E968" s="121">
        <v>-1787873</v>
      </c>
      <c r="F968" s="121">
        <v>-1787873</v>
      </c>
      <c r="G968" s="121">
        <v>-1787873</v>
      </c>
      <c r="H968" s="121">
        <v>-1787873</v>
      </c>
      <c r="I968" s="121">
        <v>-1787873</v>
      </c>
      <c r="J968" s="121">
        <v>-1787873</v>
      </c>
      <c r="K968" s="121">
        <v>-1787873</v>
      </c>
      <c r="L968" s="121">
        <v>-1787873</v>
      </c>
      <c r="M968" s="121">
        <v>0</v>
      </c>
      <c r="N968" s="121">
        <v>-1856449</v>
      </c>
      <c r="P968" s="99"/>
    </row>
    <row r="969" spans="1:16" x14ac:dyDescent="0.2">
      <c r="A969" s="122" t="s">
        <v>3288</v>
      </c>
      <c r="B969" s="121">
        <v>-351123</v>
      </c>
      <c r="C969" s="121">
        <v>-351123</v>
      </c>
      <c r="D969" s="121">
        <v>-351123</v>
      </c>
      <c r="E969" s="121">
        <v>-351123</v>
      </c>
      <c r="F969" s="121">
        <v>-351123</v>
      </c>
      <c r="G969" s="121">
        <v>-351123</v>
      </c>
      <c r="H969" s="121">
        <v>-351123</v>
      </c>
      <c r="I969" s="121">
        <v>-351123</v>
      </c>
      <c r="J969" s="121">
        <v>-351123</v>
      </c>
      <c r="K969" s="121">
        <v>-351123</v>
      </c>
      <c r="L969" s="121">
        <v>-351123</v>
      </c>
      <c r="M969" s="121">
        <v>0</v>
      </c>
      <c r="N969" s="121">
        <v>0</v>
      </c>
      <c r="P969" s="99"/>
    </row>
    <row r="970" spans="1:16" x14ac:dyDescent="0.2">
      <c r="A970" s="122" t="s">
        <v>3289</v>
      </c>
      <c r="B970" s="121">
        <v>0</v>
      </c>
      <c r="C970" s="121">
        <v>0</v>
      </c>
      <c r="D970" s="121">
        <v>0</v>
      </c>
      <c r="E970" s="121">
        <v>0</v>
      </c>
      <c r="F970" s="121">
        <v>0</v>
      </c>
      <c r="G970" s="121">
        <v>0</v>
      </c>
      <c r="H970" s="121">
        <v>0</v>
      </c>
      <c r="I970" s="121">
        <v>0</v>
      </c>
      <c r="J970" s="121">
        <v>0</v>
      </c>
      <c r="K970" s="121">
        <v>0</v>
      </c>
      <c r="L970" s="121">
        <v>0</v>
      </c>
      <c r="M970" s="121">
        <v>0</v>
      </c>
      <c r="N970" s="121">
        <v>0</v>
      </c>
      <c r="P970" s="99"/>
    </row>
    <row r="971" spans="1:16" x14ac:dyDescent="0.2">
      <c r="A971" s="122" t="s">
        <v>3290</v>
      </c>
      <c r="B971" s="121">
        <v>-3038039</v>
      </c>
      <c r="C971" s="121">
        <v>-3038039</v>
      </c>
      <c r="D971" s="121">
        <v>-3038039</v>
      </c>
      <c r="E971" s="121">
        <v>-465244</v>
      </c>
      <c r="F971" s="121">
        <v>-465244</v>
      </c>
      <c r="G971" s="121">
        <v>-465244</v>
      </c>
      <c r="H971" s="121">
        <v>-465244</v>
      </c>
      <c r="I971" s="121">
        <v>-465244</v>
      </c>
      <c r="J971" s="121">
        <v>-465244</v>
      </c>
      <c r="K971" s="121">
        <v>-465244</v>
      </c>
      <c r="L971" s="121">
        <v>-465244</v>
      </c>
      <c r="M971" s="121">
        <v>0</v>
      </c>
      <c r="N971" s="121">
        <v>-464608</v>
      </c>
      <c r="P971" s="99"/>
    </row>
    <row r="972" spans="1:16" x14ac:dyDescent="0.2">
      <c r="A972" s="122" t="s">
        <v>3291</v>
      </c>
      <c r="B972" s="121">
        <v>0</v>
      </c>
      <c r="C972" s="121">
        <v>0</v>
      </c>
      <c r="D972" s="121">
        <v>0</v>
      </c>
      <c r="E972" s="121">
        <v>0</v>
      </c>
      <c r="F972" s="121">
        <v>0</v>
      </c>
      <c r="G972" s="121">
        <v>0</v>
      </c>
      <c r="H972" s="121">
        <v>0</v>
      </c>
      <c r="I972" s="121">
        <v>0</v>
      </c>
      <c r="J972" s="121">
        <v>0</v>
      </c>
      <c r="K972" s="121">
        <v>0</v>
      </c>
      <c r="L972" s="121">
        <v>0</v>
      </c>
      <c r="M972" s="121">
        <v>0</v>
      </c>
      <c r="N972" s="121">
        <v>-720974</v>
      </c>
      <c r="P972" s="99"/>
    </row>
    <row r="973" spans="1:16" x14ac:dyDescent="0.2">
      <c r="A973" s="123" t="s">
        <v>3292</v>
      </c>
      <c r="B973" s="124">
        <f>SUM(B932:B972)</f>
        <v>-130799329.3599999</v>
      </c>
      <c r="C973" s="124">
        <f t="shared" ref="C973:N973" si="86">SUM(C932:C972)</f>
        <v>-120033277.47</v>
      </c>
      <c r="D973" s="124">
        <f t="shared" si="86"/>
        <v>-121166112.92000002</v>
      </c>
      <c r="E973" s="124">
        <f t="shared" si="86"/>
        <v>-82398506.580000013</v>
      </c>
      <c r="F973" s="124">
        <f t="shared" si="86"/>
        <v>-83437668.1199999</v>
      </c>
      <c r="G973" s="124">
        <f t="shared" si="86"/>
        <v>-80107069.409999996</v>
      </c>
      <c r="H973" s="124">
        <f t="shared" si="86"/>
        <v>-100728816.4199999</v>
      </c>
      <c r="I973" s="124">
        <f t="shared" si="86"/>
        <v>-105986445.51999991</v>
      </c>
      <c r="J973" s="124">
        <f t="shared" si="86"/>
        <v>-102710588.29999989</v>
      </c>
      <c r="K973" s="124">
        <f t="shared" si="86"/>
        <v>-99688070.660000011</v>
      </c>
      <c r="L973" s="124">
        <f t="shared" si="86"/>
        <v>-97932696.349999979</v>
      </c>
      <c r="M973" s="124">
        <f t="shared" si="86"/>
        <v>-93256248.219999775</v>
      </c>
      <c r="N973" s="124">
        <f t="shared" si="86"/>
        <v>-109122694.68000001</v>
      </c>
      <c r="O973" s="97">
        <f t="shared" ref="O973" si="87">AVERAGE(B973:N973)</f>
        <v>-102105194.15461533</v>
      </c>
      <c r="P973" s="99" t="str">
        <f>MID($A973,11,3)</f>
        <v>242</v>
      </c>
    </row>
    <row r="974" spans="1:16" x14ac:dyDescent="0.2">
      <c r="A974" s="122" t="s">
        <v>3293</v>
      </c>
      <c r="P974" s="99"/>
    </row>
    <row r="975" spans="1:16" x14ac:dyDescent="0.2">
      <c r="A975" s="120" t="s">
        <v>3294</v>
      </c>
      <c r="P975" s="99"/>
    </row>
    <row r="976" spans="1:16" x14ac:dyDescent="0.2">
      <c r="A976" s="122" t="s">
        <v>3295</v>
      </c>
      <c r="B976" s="121">
        <v>-17544247.359999999</v>
      </c>
      <c r="C976" s="121">
        <v>-17657805.359999999</v>
      </c>
      <c r="D976" s="121">
        <v>-17772165.309999999</v>
      </c>
      <c r="E976" s="121">
        <v>-17887332.940000001</v>
      </c>
      <c r="F976" s="121">
        <v>-18003313.960000001</v>
      </c>
      <c r="G976" s="121">
        <v>-18120114.109999999</v>
      </c>
      <c r="H976" s="121">
        <v>-18237739.25</v>
      </c>
      <c r="I976" s="121">
        <v>-18356195.18</v>
      </c>
      <c r="J976" s="121">
        <v>-18475487.82</v>
      </c>
      <c r="K976" s="121">
        <v>-18595623.09</v>
      </c>
      <c r="L976" s="121">
        <v>-18716606.960000001</v>
      </c>
      <c r="M976" s="121">
        <v>-18838445.460000001</v>
      </c>
      <c r="N976" s="121">
        <v>-18961144.640000001</v>
      </c>
      <c r="P976" s="99"/>
    </row>
    <row r="977" spans="1:16" x14ac:dyDescent="0.2">
      <c r="A977" s="122" t="s">
        <v>3296</v>
      </c>
      <c r="B977" s="121">
        <v>0</v>
      </c>
      <c r="C977" s="121">
        <v>0</v>
      </c>
      <c r="D977" s="121">
        <v>0</v>
      </c>
      <c r="E977" s="121">
        <v>0</v>
      </c>
      <c r="F977" s="121">
        <v>0</v>
      </c>
      <c r="G977" s="121">
        <v>0</v>
      </c>
      <c r="H977" s="121">
        <v>0</v>
      </c>
      <c r="I977" s="121">
        <v>0</v>
      </c>
      <c r="J977" s="121">
        <v>0</v>
      </c>
      <c r="K977" s="121">
        <v>0</v>
      </c>
      <c r="L977" s="121">
        <v>0</v>
      </c>
      <c r="M977" s="121">
        <v>0</v>
      </c>
      <c r="N977" s="121">
        <v>0</v>
      </c>
      <c r="P977" s="99"/>
    </row>
    <row r="978" spans="1:16" x14ac:dyDescent="0.2">
      <c r="A978" s="122" t="s">
        <v>3297</v>
      </c>
      <c r="B978" s="121">
        <v>0</v>
      </c>
      <c r="C978" s="121">
        <v>0</v>
      </c>
      <c r="D978" s="121">
        <v>0</v>
      </c>
      <c r="E978" s="121">
        <v>0</v>
      </c>
      <c r="F978" s="121">
        <v>0</v>
      </c>
      <c r="G978" s="121">
        <v>0</v>
      </c>
      <c r="H978" s="121">
        <v>0</v>
      </c>
      <c r="I978" s="121">
        <v>0</v>
      </c>
      <c r="J978" s="121">
        <v>0</v>
      </c>
      <c r="K978" s="121">
        <v>0</v>
      </c>
      <c r="L978" s="121">
        <v>0</v>
      </c>
      <c r="M978" s="121">
        <v>0</v>
      </c>
      <c r="N978" s="121">
        <v>0</v>
      </c>
      <c r="P978" s="99"/>
    </row>
    <row r="979" spans="1:16" x14ac:dyDescent="0.2">
      <c r="A979" s="122" t="s">
        <v>3298</v>
      </c>
      <c r="B979" s="121">
        <v>-57844007.889999896</v>
      </c>
      <c r="C979" s="121">
        <v>-58014862.609999999</v>
      </c>
      <c r="D979" s="121">
        <v>-58186128.619999997</v>
      </c>
      <c r="E979" s="121">
        <v>-52618816.739999898</v>
      </c>
      <c r="F979" s="121">
        <v>-52776907.689999901</v>
      </c>
      <c r="G979" s="121">
        <v>-52885286.090000004</v>
      </c>
      <c r="H979" s="121">
        <v>-47305090.519999899</v>
      </c>
      <c r="I979" s="121">
        <v>-47450198.759999998</v>
      </c>
      <c r="J979" s="121">
        <v>-47595718.07</v>
      </c>
      <c r="K979" s="121">
        <v>-42002665.109999999</v>
      </c>
      <c r="L979" s="121">
        <v>-42134814.589999899</v>
      </c>
      <c r="M979" s="121">
        <v>-42267378.839999899</v>
      </c>
      <c r="N979" s="121">
        <v>-42400359.259999998</v>
      </c>
      <c r="P979" s="99"/>
    </row>
    <row r="980" spans="1:16" x14ac:dyDescent="0.2">
      <c r="A980" s="123" t="s">
        <v>3299</v>
      </c>
      <c r="B980" s="124">
        <f>SUM(B976:B979)</f>
        <v>-75388255.249999896</v>
      </c>
      <c r="C980" s="124">
        <f t="shared" ref="C980:N980" si="88">SUM(C976:C979)</f>
        <v>-75672667.969999999</v>
      </c>
      <c r="D980" s="124">
        <f t="shared" si="88"/>
        <v>-75958293.929999992</v>
      </c>
      <c r="E980" s="124">
        <f t="shared" si="88"/>
        <v>-70506149.679999903</v>
      </c>
      <c r="F980" s="124">
        <f t="shared" si="88"/>
        <v>-70780221.649999902</v>
      </c>
      <c r="G980" s="124">
        <f t="shared" si="88"/>
        <v>-71005400.200000003</v>
      </c>
      <c r="H980" s="124">
        <f t="shared" si="88"/>
        <v>-65542829.769999899</v>
      </c>
      <c r="I980" s="124">
        <f t="shared" si="88"/>
        <v>-65806393.939999998</v>
      </c>
      <c r="J980" s="124">
        <f t="shared" si="88"/>
        <v>-66071205.890000001</v>
      </c>
      <c r="K980" s="124">
        <f t="shared" si="88"/>
        <v>-60598288.200000003</v>
      </c>
      <c r="L980" s="124">
        <f t="shared" si="88"/>
        <v>-60851421.5499999</v>
      </c>
      <c r="M980" s="124">
        <f t="shared" si="88"/>
        <v>-61105824.2999999</v>
      </c>
      <c r="N980" s="124">
        <f t="shared" si="88"/>
        <v>-61361503.899999999</v>
      </c>
      <c r="O980" s="97">
        <f t="shared" ref="O980" si="89">AVERAGE(B980:N980)</f>
        <v>-67742188.940769196</v>
      </c>
      <c r="P980" s="99" t="str">
        <f>MID($A980,11,3)</f>
        <v>243</v>
      </c>
    </row>
    <row r="981" spans="1:16" x14ac:dyDescent="0.2">
      <c r="A981" s="122" t="s">
        <v>3300</v>
      </c>
      <c r="P981" s="99"/>
    </row>
    <row r="982" spans="1:16" x14ac:dyDescent="0.2">
      <c r="A982" s="120" t="s">
        <v>3301</v>
      </c>
      <c r="P982" s="99"/>
    </row>
    <row r="983" spans="1:16" x14ac:dyDescent="0.2">
      <c r="A983" s="122" t="s">
        <v>3302</v>
      </c>
      <c r="B983" s="121">
        <v>0</v>
      </c>
      <c r="C983" s="121">
        <v>0</v>
      </c>
      <c r="D983" s="121">
        <v>0</v>
      </c>
      <c r="E983" s="121">
        <v>-29029847.449999999</v>
      </c>
      <c r="F983" s="121">
        <v>-29029847.449999999</v>
      </c>
      <c r="G983" s="121">
        <v>-29029847.449999999</v>
      </c>
      <c r="H983" s="121">
        <v>0</v>
      </c>
      <c r="I983" s="121">
        <v>0</v>
      </c>
      <c r="J983" s="121">
        <v>0</v>
      </c>
      <c r="K983" s="121">
        <v>0</v>
      </c>
      <c r="L983" s="121">
        <v>0</v>
      </c>
      <c r="M983" s="121">
        <v>0</v>
      </c>
      <c r="N983" s="121">
        <v>0</v>
      </c>
      <c r="P983" s="99"/>
    </row>
    <row r="984" spans="1:16" x14ac:dyDescent="0.2">
      <c r="A984" s="122" t="s">
        <v>3303</v>
      </c>
      <c r="B984" s="121">
        <v>0</v>
      </c>
      <c r="C984" s="121">
        <v>0</v>
      </c>
      <c r="D984" s="121">
        <v>0</v>
      </c>
      <c r="E984" s="121">
        <v>0</v>
      </c>
      <c r="F984" s="121">
        <v>0</v>
      </c>
      <c r="G984" s="121">
        <v>0</v>
      </c>
      <c r="H984" s="121">
        <v>0</v>
      </c>
      <c r="I984" s="121">
        <v>0</v>
      </c>
      <c r="J984" s="121">
        <v>0</v>
      </c>
      <c r="K984" s="121">
        <v>0</v>
      </c>
      <c r="L984" s="121">
        <v>0</v>
      </c>
      <c r="M984" s="121">
        <v>0</v>
      </c>
      <c r="N984" s="121">
        <v>0</v>
      </c>
      <c r="O984" s="97">
        <f t="shared" ref="O984" si="90">AVERAGE(B984:N984)</f>
        <v>0</v>
      </c>
      <c r="P984" s="99"/>
    </row>
    <row r="985" spans="1:16" x14ac:dyDescent="0.2">
      <c r="A985" s="122" t="s">
        <v>3304</v>
      </c>
      <c r="B985" s="121">
        <v>-199460.64</v>
      </c>
      <c r="C985" s="121">
        <v>-199460.64</v>
      </c>
      <c r="D985" s="121">
        <v>-199460.64</v>
      </c>
      <c r="E985" s="121">
        <v>-288352.11</v>
      </c>
      <c r="F985" s="121">
        <v>-288352.11</v>
      </c>
      <c r="G985" s="121">
        <v>40575.660000000003</v>
      </c>
      <c r="H985" s="121">
        <v>0</v>
      </c>
      <c r="I985" s="121">
        <v>0</v>
      </c>
      <c r="J985" s="121">
        <v>0</v>
      </c>
      <c r="K985" s="121">
        <v>0</v>
      </c>
      <c r="L985" s="121">
        <v>0</v>
      </c>
      <c r="M985" s="121">
        <v>0</v>
      </c>
      <c r="N985" s="121">
        <v>0</v>
      </c>
      <c r="P985" s="99"/>
    </row>
    <row r="986" spans="1:16" x14ac:dyDescent="0.2">
      <c r="A986" s="122" t="s">
        <v>3305</v>
      </c>
      <c r="B986" s="121">
        <v>0</v>
      </c>
      <c r="C986" s="121">
        <v>0</v>
      </c>
      <c r="D986" s="121">
        <v>0</v>
      </c>
      <c r="E986" s="121">
        <v>0</v>
      </c>
      <c r="F986" s="121">
        <v>0</v>
      </c>
      <c r="G986" s="121">
        <v>0</v>
      </c>
      <c r="H986" s="121">
        <v>0</v>
      </c>
      <c r="I986" s="121">
        <v>0</v>
      </c>
      <c r="J986" s="121">
        <v>0</v>
      </c>
      <c r="K986" s="121">
        <v>0</v>
      </c>
      <c r="L986" s="121">
        <v>0</v>
      </c>
      <c r="M986" s="121">
        <v>0</v>
      </c>
      <c r="N986" s="121">
        <v>0</v>
      </c>
      <c r="P986" s="99"/>
    </row>
    <row r="987" spans="1:16" x14ac:dyDescent="0.2">
      <c r="A987" s="122" t="s">
        <v>3306</v>
      </c>
      <c r="B987" s="121">
        <v>-199460.64</v>
      </c>
      <c r="C987" s="121">
        <v>-199460.64</v>
      </c>
      <c r="D987" s="121">
        <v>-199460.64</v>
      </c>
      <c r="E987" s="121">
        <v>-29318199.559999999</v>
      </c>
      <c r="F987" s="121">
        <v>-29318199.559999999</v>
      </c>
      <c r="G987" s="121">
        <v>-28989271.789999999</v>
      </c>
      <c r="H987" s="121">
        <v>0</v>
      </c>
      <c r="I987" s="121">
        <v>0</v>
      </c>
      <c r="J987" s="121">
        <v>0</v>
      </c>
      <c r="K987" s="121">
        <v>0</v>
      </c>
      <c r="L987" s="121">
        <v>0</v>
      </c>
      <c r="M987" s="121">
        <v>0</v>
      </c>
      <c r="N987" s="121">
        <v>0</v>
      </c>
      <c r="O987" s="97">
        <f t="shared" ref="O987" si="91">AVERAGE(B987:N987)</f>
        <v>-6786465.6023076922</v>
      </c>
      <c r="P987" s="99" t="str">
        <f>MID($A987,6,3)</f>
        <v>244</v>
      </c>
    </row>
    <row r="988" spans="1:16" x14ac:dyDescent="0.2">
      <c r="A988" s="122" t="s">
        <v>3307</v>
      </c>
      <c r="P988" s="99"/>
    </row>
    <row r="989" spans="1:16" x14ac:dyDescent="0.2">
      <c r="A989" s="122" t="s">
        <v>3308</v>
      </c>
      <c r="P989" s="99"/>
    </row>
    <row r="990" spans="1:16" x14ac:dyDescent="0.2">
      <c r="A990" s="120" t="s">
        <v>3309</v>
      </c>
      <c r="P990" s="99"/>
    </row>
    <row r="991" spans="1:16" x14ac:dyDescent="0.2">
      <c r="A991" s="122" t="s">
        <v>3310</v>
      </c>
      <c r="B991" s="121">
        <v>0</v>
      </c>
      <c r="C991" s="121">
        <v>0</v>
      </c>
      <c r="D991" s="121">
        <v>0</v>
      </c>
      <c r="E991" s="121">
        <v>0</v>
      </c>
      <c r="F991" s="121">
        <v>0</v>
      </c>
      <c r="G991" s="121">
        <v>0</v>
      </c>
      <c r="H991" s="121">
        <v>0</v>
      </c>
      <c r="I991" s="121">
        <v>0</v>
      </c>
      <c r="J991" s="121">
        <v>0</v>
      </c>
      <c r="K991" s="121">
        <v>0</v>
      </c>
      <c r="L991" s="121">
        <v>0</v>
      </c>
      <c r="M991" s="121">
        <v>0</v>
      </c>
      <c r="N991" s="121">
        <v>0</v>
      </c>
      <c r="O991" s="97">
        <f t="shared" ref="O991" si="92">AVERAGE(B991:N991)</f>
        <v>0</v>
      </c>
      <c r="P991" s="99"/>
    </row>
    <row r="992" spans="1:16" x14ac:dyDescent="0.2">
      <c r="A992" s="122" t="s">
        <v>3311</v>
      </c>
      <c r="B992" s="121">
        <v>0</v>
      </c>
      <c r="C992" s="121">
        <v>0</v>
      </c>
      <c r="D992" s="121">
        <v>0</v>
      </c>
      <c r="E992" s="121">
        <v>0</v>
      </c>
      <c r="F992" s="121">
        <v>0</v>
      </c>
      <c r="G992" s="121">
        <v>0</v>
      </c>
      <c r="H992" s="121">
        <v>0</v>
      </c>
      <c r="I992" s="121">
        <v>0</v>
      </c>
      <c r="J992" s="121">
        <v>0</v>
      </c>
      <c r="K992" s="121">
        <v>0</v>
      </c>
      <c r="L992" s="121">
        <v>0</v>
      </c>
      <c r="M992" s="121">
        <v>0</v>
      </c>
      <c r="N992" s="121">
        <v>0</v>
      </c>
      <c r="P992" s="99"/>
    </row>
    <row r="993" spans="1:16" x14ac:dyDescent="0.2">
      <c r="A993" s="123" t="s">
        <v>3312</v>
      </c>
      <c r="B993" s="124">
        <v>0</v>
      </c>
      <c r="C993" s="124">
        <v>0</v>
      </c>
      <c r="D993" s="124">
        <v>0</v>
      </c>
      <c r="E993" s="124">
        <v>0</v>
      </c>
      <c r="F993" s="124">
        <v>0</v>
      </c>
      <c r="G993" s="124">
        <v>0</v>
      </c>
      <c r="H993" s="124">
        <v>0</v>
      </c>
      <c r="I993" s="124">
        <v>0</v>
      </c>
      <c r="J993" s="124">
        <v>0</v>
      </c>
      <c r="K993" s="124">
        <v>0</v>
      </c>
      <c r="L993" s="124">
        <v>0</v>
      </c>
      <c r="M993" s="124">
        <v>0</v>
      </c>
      <c r="N993" s="124">
        <v>0</v>
      </c>
      <c r="O993" s="97">
        <f t="shared" ref="O993" si="93">AVERAGE(B993:N993)</f>
        <v>0</v>
      </c>
      <c r="P993" s="99" t="str">
        <f>MID($A993,11,3)</f>
        <v>245</v>
      </c>
    </row>
    <row r="994" spans="1:16" x14ac:dyDescent="0.2">
      <c r="A994" s="122" t="s">
        <v>3313</v>
      </c>
      <c r="P994" s="99"/>
    </row>
    <row r="995" spans="1:16" x14ac:dyDescent="0.2">
      <c r="A995" s="120" t="s">
        <v>3314</v>
      </c>
      <c r="P995" s="99"/>
    </row>
    <row r="996" spans="1:16" x14ac:dyDescent="0.2">
      <c r="A996" s="122" t="s">
        <v>3315</v>
      </c>
      <c r="B996" s="121">
        <v>-3068561.24</v>
      </c>
      <c r="C996" s="121">
        <v>-2952766.48</v>
      </c>
      <c r="D996" s="121">
        <v>-2932755.55</v>
      </c>
      <c r="E996" s="121">
        <v>-2905137.34</v>
      </c>
      <c r="F996" s="121">
        <v>-2905137.34</v>
      </c>
      <c r="G996" s="121">
        <v>-2777549.44</v>
      </c>
      <c r="H996" s="121">
        <v>-2691895.07</v>
      </c>
      <c r="I996" s="121">
        <v>-2629480.16</v>
      </c>
      <c r="J996" s="121">
        <v>-2629480.16</v>
      </c>
      <c r="K996" s="121">
        <v>-2629480.16</v>
      </c>
      <c r="L996" s="121">
        <v>-2600778.21</v>
      </c>
      <c r="M996" s="121">
        <v>-2621595.0699999998</v>
      </c>
      <c r="N996" s="121">
        <v>-2621595.0699999998</v>
      </c>
      <c r="P996" s="99"/>
    </row>
    <row r="997" spans="1:16" x14ac:dyDescent="0.2">
      <c r="A997" s="122" t="s">
        <v>3316</v>
      </c>
      <c r="B997" s="121">
        <v>0</v>
      </c>
      <c r="C997" s="121">
        <v>0</v>
      </c>
      <c r="D997" s="121">
        <v>0</v>
      </c>
      <c r="E997" s="121">
        <v>0</v>
      </c>
      <c r="F997" s="121">
        <v>0</v>
      </c>
      <c r="G997" s="121">
        <v>0</v>
      </c>
      <c r="H997" s="121">
        <v>0</v>
      </c>
      <c r="I997" s="121">
        <v>0</v>
      </c>
      <c r="J997" s="121">
        <v>0</v>
      </c>
      <c r="K997" s="121">
        <v>0</v>
      </c>
      <c r="L997" s="121">
        <v>0</v>
      </c>
      <c r="M997" s="121">
        <v>0</v>
      </c>
      <c r="N997" s="121">
        <v>0</v>
      </c>
      <c r="P997" s="99"/>
    </row>
    <row r="998" spans="1:16" x14ac:dyDescent="0.2">
      <c r="A998" s="122" t="s">
        <v>3317</v>
      </c>
      <c r="B998" s="121">
        <v>0</v>
      </c>
      <c r="C998" s="121">
        <v>0</v>
      </c>
      <c r="D998" s="121">
        <v>0</v>
      </c>
      <c r="E998" s="121">
        <v>0</v>
      </c>
      <c r="F998" s="121">
        <v>0</v>
      </c>
      <c r="G998" s="121">
        <v>0</v>
      </c>
      <c r="H998" s="121">
        <v>0</v>
      </c>
      <c r="I998" s="121">
        <v>0</v>
      </c>
      <c r="J998" s="121">
        <v>0</v>
      </c>
      <c r="K998" s="121">
        <v>0</v>
      </c>
      <c r="L998" s="121">
        <v>0</v>
      </c>
      <c r="M998" s="121">
        <v>0</v>
      </c>
      <c r="N998" s="121">
        <v>0</v>
      </c>
      <c r="O998" s="97">
        <f t="shared" ref="O998:O1000" si="94">AVERAGE(B998:N998)</f>
        <v>0</v>
      </c>
      <c r="P998" s="99"/>
    </row>
    <row r="999" spans="1:16" x14ac:dyDescent="0.2">
      <c r="A999" s="122" t="s">
        <v>3318</v>
      </c>
      <c r="B999" s="121">
        <v>-13041725.630000001</v>
      </c>
      <c r="C999" s="121">
        <v>-13041725.630000001</v>
      </c>
      <c r="D999" s="121">
        <v>-13041725.630000001</v>
      </c>
      <c r="E999" s="121">
        <v>-13041725.630000001</v>
      </c>
      <c r="F999" s="121">
        <v>-13041725.630000001</v>
      </c>
      <c r="G999" s="121">
        <v>-13041725.630000001</v>
      </c>
      <c r="H999" s="121">
        <v>-13041725.630000001</v>
      </c>
      <c r="I999" s="121">
        <v>-13041725.630000001</v>
      </c>
      <c r="J999" s="121">
        <v>-13041725.630000001</v>
      </c>
      <c r="K999" s="121">
        <v>-13041725.630000001</v>
      </c>
      <c r="L999" s="121">
        <v>-13041725.630000001</v>
      </c>
      <c r="M999" s="121">
        <v>-13041725.630000001</v>
      </c>
      <c r="N999" s="121">
        <v>-13041725.630000001</v>
      </c>
      <c r="P999" s="99"/>
    </row>
    <row r="1000" spans="1:16" x14ac:dyDescent="0.2">
      <c r="A1000" s="123" t="s">
        <v>3319</v>
      </c>
      <c r="B1000" s="124">
        <f>SUM(B996:B999)</f>
        <v>-16110286.870000001</v>
      </c>
      <c r="C1000" s="124">
        <f t="shared" ref="C1000:N1000" si="95">SUM(C996:C999)</f>
        <v>-15994492.110000001</v>
      </c>
      <c r="D1000" s="124">
        <f t="shared" si="95"/>
        <v>-15974481.18</v>
      </c>
      <c r="E1000" s="124">
        <f t="shared" si="95"/>
        <v>-15946862.970000001</v>
      </c>
      <c r="F1000" s="124">
        <f t="shared" si="95"/>
        <v>-15946862.970000001</v>
      </c>
      <c r="G1000" s="124">
        <f t="shared" si="95"/>
        <v>-15819275.07</v>
      </c>
      <c r="H1000" s="124">
        <f t="shared" si="95"/>
        <v>-15733620.700000001</v>
      </c>
      <c r="I1000" s="124">
        <f t="shared" si="95"/>
        <v>-15671205.790000001</v>
      </c>
      <c r="J1000" s="124">
        <f t="shared" si="95"/>
        <v>-15671205.790000001</v>
      </c>
      <c r="K1000" s="124">
        <f t="shared" si="95"/>
        <v>-15671205.790000001</v>
      </c>
      <c r="L1000" s="124">
        <f t="shared" si="95"/>
        <v>-15642503.84</v>
      </c>
      <c r="M1000" s="124">
        <f t="shared" si="95"/>
        <v>-15663320.700000001</v>
      </c>
      <c r="N1000" s="124">
        <f t="shared" si="95"/>
        <v>-15663320.700000001</v>
      </c>
      <c r="O1000" s="97">
        <f t="shared" si="94"/>
        <v>-15808357.267692307</v>
      </c>
      <c r="P1000" s="99" t="str">
        <f>MID($A1000,11,3)</f>
        <v>252</v>
      </c>
    </row>
    <row r="1001" spans="1:16" x14ac:dyDescent="0.2">
      <c r="A1001" s="122" t="s">
        <v>2257</v>
      </c>
      <c r="P1001" s="99"/>
    </row>
    <row r="1002" spans="1:16" x14ac:dyDescent="0.2">
      <c r="A1002" s="120" t="s">
        <v>3320</v>
      </c>
      <c r="P1002" s="99"/>
    </row>
    <row r="1003" spans="1:16" x14ac:dyDescent="0.2">
      <c r="A1003" s="122" t="s">
        <v>3321</v>
      </c>
      <c r="B1003" s="121">
        <v>0.02</v>
      </c>
      <c r="C1003" s="121">
        <v>-2506658.2999999998</v>
      </c>
      <c r="D1003" s="121">
        <v>-1920806.49</v>
      </c>
      <c r="E1003" s="121">
        <v>-1755644.79</v>
      </c>
      <c r="F1003" s="121">
        <v>-1380182.97</v>
      </c>
      <c r="G1003" s="121">
        <v>-1004721.15</v>
      </c>
      <c r="H1003" s="121">
        <v>-629259.32999999996</v>
      </c>
      <c r="I1003" s="121">
        <v>-1991644</v>
      </c>
      <c r="J1003" s="121">
        <v>-1593315.22</v>
      </c>
      <c r="K1003" s="121">
        <v>-1194986.44</v>
      </c>
      <c r="L1003" s="121">
        <v>-796657.66</v>
      </c>
      <c r="M1003" s="121">
        <v>-398328.88</v>
      </c>
      <c r="N1003" s="121">
        <v>0.03</v>
      </c>
      <c r="P1003" s="99"/>
    </row>
    <row r="1004" spans="1:16" x14ac:dyDescent="0.2">
      <c r="A1004" s="122" t="s">
        <v>3322</v>
      </c>
      <c r="B1004" s="121">
        <v>-4611379.6099999901</v>
      </c>
      <c r="C1004" s="121">
        <v>-3391379.61</v>
      </c>
      <c r="D1004" s="121">
        <v>-3391379.61</v>
      </c>
      <c r="E1004" s="121">
        <v>-3391379.61</v>
      </c>
      <c r="F1004" s="121">
        <v>-3391379.61</v>
      </c>
      <c r="G1004" s="121">
        <v>-3391379.61</v>
      </c>
      <c r="H1004" s="121">
        <v>-3391379.61</v>
      </c>
      <c r="I1004" s="121">
        <v>-3391379.61</v>
      </c>
      <c r="J1004" s="121">
        <v>-3391379.61</v>
      </c>
      <c r="K1004" s="121">
        <v>-3391379.61</v>
      </c>
      <c r="L1004" s="121">
        <v>-3391379.61</v>
      </c>
      <c r="M1004" s="121">
        <v>-3391379.61</v>
      </c>
      <c r="N1004" s="121">
        <v>-3128208.01</v>
      </c>
      <c r="P1004" s="99"/>
    </row>
    <row r="1005" spans="1:16" x14ac:dyDescent="0.2">
      <c r="A1005" s="122" t="s">
        <v>3323</v>
      </c>
      <c r="B1005" s="121">
        <v>0</v>
      </c>
      <c r="C1005" s="121">
        <v>0</v>
      </c>
      <c r="D1005" s="121">
        <v>0</v>
      </c>
      <c r="E1005" s="121">
        <v>0</v>
      </c>
      <c r="F1005" s="121">
        <v>0</v>
      </c>
      <c r="G1005" s="121">
        <v>0</v>
      </c>
      <c r="H1005" s="121">
        <v>0</v>
      </c>
      <c r="I1005" s="121">
        <v>0</v>
      </c>
      <c r="J1005" s="121">
        <v>0</v>
      </c>
      <c r="K1005" s="121">
        <v>0</v>
      </c>
      <c r="L1005" s="121">
        <v>0</v>
      </c>
      <c r="M1005" s="121">
        <v>0</v>
      </c>
      <c r="N1005" s="121">
        <v>0</v>
      </c>
      <c r="O1005" s="97">
        <f t="shared" ref="O1005" si="96">AVERAGE(B1005:N1005)</f>
        <v>0</v>
      </c>
      <c r="P1005" s="99"/>
    </row>
    <row r="1006" spans="1:16" x14ac:dyDescent="0.2">
      <c r="A1006" s="122" t="s">
        <v>3324</v>
      </c>
      <c r="B1006" s="121">
        <v>183.74</v>
      </c>
      <c r="C1006" s="121">
        <v>1</v>
      </c>
      <c r="D1006" s="121">
        <v>0</v>
      </c>
      <c r="E1006" s="121">
        <v>0</v>
      </c>
      <c r="F1006" s="121">
        <v>0</v>
      </c>
      <c r="G1006" s="121">
        <v>0</v>
      </c>
      <c r="H1006" s="121">
        <v>0</v>
      </c>
      <c r="I1006" s="121">
        <v>0</v>
      </c>
      <c r="J1006" s="121">
        <v>0</v>
      </c>
      <c r="K1006" s="121">
        <v>0</v>
      </c>
      <c r="L1006" s="121">
        <v>0</v>
      </c>
      <c r="M1006" s="121">
        <v>0</v>
      </c>
      <c r="N1006" s="121">
        <v>0</v>
      </c>
      <c r="P1006" s="99"/>
    </row>
    <row r="1007" spans="1:16" x14ac:dyDescent="0.2">
      <c r="A1007" s="122" t="s">
        <v>3325</v>
      </c>
      <c r="B1007" s="121">
        <v>0</v>
      </c>
      <c r="C1007" s="121">
        <v>0</v>
      </c>
      <c r="D1007" s="121">
        <v>0</v>
      </c>
      <c r="E1007" s="121">
        <v>0</v>
      </c>
      <c r="F1007" s="121">
        <v>0</v>
      </c>
      <c r="G1007" s="121">
        <v>0</v>
      </c>
      <c r="H1007" s="121">
        <v>0</v>
      </c>
      <c r="I1007" s="121">
        <v>0</v>
      </c>
      <c r="J1007" s="121">
        <v>0</v>
      </c>
      <c r="K1007" s="121">
        <v>0</v>
      </c>
      <c r="L1007" s="121">
        <v>0</v>
      </c>
      <c r="M1007" s="121">
        <v>0</v>
      </c>
      <c r="N1007" s="121">
        <v>0</v>
      </c>
      <c r="P1007" s="99"/>
    </row>
    <row r="1008" spans="1:16" x14ac:dyDescent="0.2">
      <c r="A1008" s="122" t="s">
        <v>3326</v>
      </c>
      <c r="B1008" s="121">
        <v>0</v>
      </c>
      <c r="C1008" s="121">
        <v>0</v>
      </c>
      <c r="D1008" s="121">
        <v>0</v>
      </c>
      <c r="E1008" s="121">
        <v>0</v>
      </c>
      <c r="F1008" s="121">
        <v>0</v>
      </c>
      <c r="G1008" s="121">
        <v>0</v>
      </c>
      <c r="H1008" s="121">
        <v>0</v>
      </c>
      <c r="I1008" s="121">
        <v>0</v>
      </c>
      <c r="J1008" s="121">
        <v>0</v>
      </c>
      <c r="K1008" s="121">
        <v>0</v>
      </c>
      <c r="L1008" s="121">
        <v>0</v>
      </c>
      <c r="M1008" s="121">
        <v>0</v>
      </c>
      <c r="N1008" s="121">
        <v>0</v>
      </c>
      <c r="P1008" s="99"/>
    </row>
    <row r="1009" spans="1:16" x14ac:dyDescent="0.2">
      <c r="A1009" s="122" t="s">
        <v>3327</v>
      </c>
      <c r="B1009" s="121">
        <v>409553.21999998699</v>
      </c>
      <c r="C1009" s="121">
        <v>409553.21999998699</v>
      </c>
      <c r="D1009" s="121">
        <v>409553.21999998699</v>
      </c>
      <c r="E1009" s="121">
        <v>409553.21999998699</v>
      </c>
      <c r="F1009" s="121">
        <v>409553.21999998699</v>
      </c>
      <c r="G1009" s="121">
        <v>409553.21999998699</v>
      </c>
      <c r="H1009" s="121">
        <v>409553.21999998699</v>
      </c>
      <c r="I1009" s="121">
        <v>409553.21999998699</v>
      </c>
      <c r="J1009" s="121">
        <v>409553.21999998699</v>
      </c>
      <c r="K1009" s="121">
        <v>0</v>
      </c>
      <c r="L1009" s="121">
        <v>0</v>
      </c>
      <c r="M1009" s="121">
        <v>0</v>
      </c>
      <c r="N1009" s="121">
        <v>0</v>
      </c>
      <c r="P1009" s="99"/>
    </row>
    <row r="1010" spans="1:16" x14ac:dyDescent="0.2">
      <c r="A1010" s="122" t="s">
        <v>3328</v>
      </c>
      <c r="B1010" s="121">
        <v>-375426.64</v>
      </c>
      <c r="C1010" s="121">
        <v>-472442.41</v>
      </c>
      <c r="D1010" s="121">
        <v>-492265.08999999898</v>
      </c>
      <c r="E1010" s="121">
        <v>-630972</v>
      </c>
      <c r="F1010" s="121">
        <v>-859611.17</v>
      </c>
      <c r="G1010" s="121">
        <v>-869356.17</v>
      </c>
      <c r="H1010" s="121">
        <v>-902150.41999999899</v>
      </c>
      <c r="I1010" s="121">
        <v>-895106.96</v>
      </c>
      <c r="J1010" s="121">
        <v>-886955.79</v>
      </c>
      <c r="K1010" s="121">
        <v>-1126804.52</v>
      </c>
      <c r="L1010" s="121">
        <v>-1128724.1499999999</v>
      </c>
      <c r="M1010" s="121">
        <v>-1088804.3399999901</v>
      </c>
      <c r="N1010" s="121">
        <v>-1069279.6299999999</v>
      </c>
      <c r="P1010" s="99"/>
    </row>
    <row r="1011" spans="1:16" x14ac:dyDescent="0.2">
      <c r="A1011" s="122" t="s">
        <v>3329</v>
      </c>
      <c r="B1011" s="121">
        <v>-7968494</v>
      </c>
      <c r="C1011" s="121">
        <v>-7955581.3200000003</v>
      </c>
      <c r="D1011" s="121">
        <v>-7913720.9199999999</v>
      </c>
      <c r="E1011" s="121">
        <v>-7830828</v>
      </c>
      <c r="F1011" s="121">
        <v>-7807808.9000000004</v>
      </c>
      <c r="G1011" s="121">
        <v>-6999566.75</v>
      </c>
      <c r="H1011" s="121">
        <v>-7474173</v>
      </c>
      <c r="I1011" s="121">
        <v>-7443814.3300000001</v>
      </c>
      <c r="J1011" s="121">
        <v>-7424519.96</v>
      </c>
      <c r="K1011" s="121">
        <v>-7474173</v>
      </c>
      <c r="L1011" s="121">
        <v>-7450002.0300000003</v>
      </c>
      <c r="M1011" s="121">
        <v>-7426851.3899999997</v>
      </c>
      <c r="N1011" s="121">
        <v>-10568682</v>
      </c>
      <c r="P1011" s="99"/>
    </row>
    <row r="1012" spans="1:16" x14ac:dyDescent="0.2">
      <c r="A1012" s="122" t="s">
        <v>3330</v>
      </c>
      <c r="B1012" s="121">
        <v>-2458193.9499999899</v>
      </c>
      <c r="C1012" s="121">
        <v>-2441513.88</v>
      </c>
      <c r="D1012" s="121">
        <v>-2422833.81</v>
      </c>
      <c r="E1012" s="121">
        <v>-2403443.19</v>
      </c>
      <c r="F1012" s="121">
        <v>-2379052.5699999998</v>
      </c>
      <c r="G1012" s="121">
        <v>-2360380.31</v>
      </c>
      <c r="H1012" s="121">
        <v>-2475713.71</v>
      </c>
      <c r="I1012" s="121">
        <v>-2531000.73999999</v>
      </c>
      <c r="J1012" s="121">
        <v>-2898889.57</v>
      </c>
      <c r="K1012" s="121">
        <v>-2903788.99</v>
      </c>
      <c r="L1012" s="121">
        <v>-2859328.3499999898</v>
      </c>
      <c r="M1012" s="121">
        <v>-2983837.95</v>
      </c>
      <c r="N1012" s="121">
        <v>-3408912.75</v>
      </c>
      <c r="P1012" s="99"/>
    </row>
    <row r="1013" spans="1:16" x14ac:dyDescent="0.2">
      <c r="A1013" s="122" t="s">
        <v>3331</v>
      </c>
      <c r="B1013" s="121">
        <v>0</v>
      </c>
      <c r="C1013" s="121">
        <v>0</v>
      </c>
      <c r="D1013" s="121">
        <v>0</v>
      </c>
      <c r="E1013" s="121">
        <v>0</v>
      </c>
      <c r="F1013" s="121">
        <v>0</v>
      </c>
      <c r="G1013" s="121">
        <v>0</v>
      </c>
      <c r="H1013" s="121">
        <v>0</v>
      </c>
      <c r="I1013" s="121">
        <v>0</v>
      </c>
      <c r="J1013" s="121">
        <v>0</v>
      </c>
      <c r="K1013" s="121">
        <v>0</v>
      </c>
      <c r="L1013" s="121">
        <v>0</v>
      </c>
      <c r="M1013" s="121">
        <v>0</v>
      </c>
      <c r="N1013" s="121">
        <v>0</v>
      </c>
      <c r="P1013" s="99"/>
    </row>
    <row r="1014" spans="1:16" x14ac:dyDescent="0.2">
      <c r="A1014" s="122" t="s">
        <v>3332</v>
      </c>
      <c r="B1014" s="121">
        <v>0</v>
      </c>
      <c r="C1014" s="121">
        <v>0</v>
      </c>
      <c r="D1014" s="121">
        <v>0</v>
      </c>
      <c r="E1014" s="121">
        <v>0</v>
      </c>
      <c r="F1014" s="121">
        <v>0</v>
      </c>
      <c r="G1014" s="121">
        <v>0</v>
      </c>
      <c r="H1014" s="121">
        <v>0</v>
      </c>
      <c r="I1014" s="121">
        <v>0</v>
      </c>
      <c r="J1014" s="121">
        <v>0</v>
      </c>
      <c r="K1014" s="121">
        <v>0</v>
      </c>
      <c r="L1014" s="121">
        <v>0</v>
      </c>
      <c r="M1014" s="121">
        <v>0</v>
      </c>
      <c r="N1014" s="121">
        <v>0</v>
      </c>
      <c r="P1014" s="99"/>
    </row>
    <row r="1015" spans="1:16" x14ac:dyDescent="0.2">
      <c r="A1015" s="122" t="s">
        <v>3333</v>
      </c>
      <c r="B1015" s="121">
        <v>23912258.280000001</v>
      </c>
      <c r="C1015" s="121">
        <v>24359896.48</v>
      </c>
      <c r="D1015" s="121">
        <v>24779754.309999999</v>
      </c>
      <c r="E1015" s="121">
        <v>25107040.059999999</v>
      </c>
      <c r="F1015" s="121">
        <v>25450750.359999999</v>
      </c>
      <c r="G1015" s="121">
        <v>25785454.27</v>
      </c>
      <c r="H1015" s="121">
        <v>26217613.32</v>
      </c>
      <c r="I1015" s="121">
        <v>26713238.350000001</v>
      </c>
      <c r="J1015" s="121">
        <v>27233404.059999999</v>
      </c>
      <c r="K1015" s="121">
        <v>27724398.68</v>
      </c>
      <c r="L1015" s="121">
        <v>28188762.940000001</v>
      </c>
      <c r="M1015" s="121">
        <v>28604393.300000001</v>
      </c>
      <c r="N1015" s="121">
        <v>28992397.870000001</v>
      </c>
      <c r="P1015" s="99"/>
    </row>
    <row r="1016" spans="1:16" x14ac:dyDescent="0.2">
      <c r="A1016" s="122" t="s">
        <v>3334</v>
      </c>
      <c r="B1016" s="121">
        <v>-23912258.280000001</v>
      </c>
      <c r="C1016" s="121">
        <v>-24359896.48</v>
      </c>
      <c r="D1016" s="121">
        <v>-24779754.309999999</v>
      </c>
      <c r="E1016" s="121">
        <v>-25107040.059999999</v>
      </c>
      <c r="F1016" s="121">
        <v>-25450750.359999999</v>
      </c>
      <c r="G1016" s="121">
        <v>-25785454.27</v>
      </c>
      <c r="H1016" s="121">
        <v>-26217613.32</v>
      </c>
      <c r="I1016" s="121">
        <v>-26713238.350000001</v>
      </c>
      <c r="J1016" s="121">
        <v>-27233404.059999999</v>
      </c>
      <c r="K1016" s="121">
        <v>-27724398.68</v>
      </c>
      <c r="L1016" s="121">
        <v>-28188762.940000001</v>
      </c>
      <c r="M1016" s="121">
        <v>-28604393.300000001</v>
      </c>
      <c r="N1016" s="121">
        <v>-28992397.870000001</v>
      </c>
      <c r="P1016" s="99"/>
    </row>
    <row r="1017" spans="1:16" x14ac:dyDescent="0.2">
      <c r="A1017" s="122" t="s">
        <v>3335</v>
      </c>
      <c r="B1017" s="121">
        <v>-1518925.87</v>
      </c>
      <c r="C1017" s="121">
        <v>0</v>
      </c>
      <c r="D1017" s="121">
        <v>0</v>
      </c>
      <c r="E1017" s="121">
        <v>-2530977.64</v>
      </c>
      <c r="F1017" s="121">
        <v>0</v>
      </c>
      <c r="G1017" s="121">
        <v>0</v>
      </c>
      <c r="H1017" s="121">
        <v>-2234085.5</v>
      </c>
      <c r="I1017" s="121">
        <v>0</v>
      </c>
      <c r="J1017" s="121">
        <v>0</v>
      </c>
      <c r="K1017" s="121">
        <v>-2672388.79</v>
      </c>
      <c r="L1017" s="121">
        <v>0</v>
      </c>
      <c r="M1017" s="121">
        <v>0</v>
      </c>
      <c r="N1017" s="121">
        <v>-2059439.43</v>
      </c>
      <c r="P1017" s="99"/>
    </row>
    <row r="1018" spans="1:16" x14ac:dyDescent="0.2">
      <c r="A1018" s="122" t="s">
        <v>3336</v>
      </c>
      <c r="B1018" s="121">
        <v>-3904367.89</v>
      </c>
      <c r="C1018" s="121">
        <v>-735025.17</v>
      </c>
      <c r="D1018" s="121">
        <v>0</v>
      </c>
      <c r="E1018" s="121">
        <v>-2732713.83</v>
      </c>
      <c r="F1018" s="121">
        <v>0</v>
      </c>
      <c r="G1018" s="121">
        <v>0</v>
      </c>
      <c r="H1018" s="121">
        <v>-3060239.91</v>
      </c>
      <c r="I1018" s="121">
        <v>0</v>
      </c>
      <c r="J1018" s="121">
        <v>0</v>
      </c>
      <c r="K1018" s="121">
        <v>-3867474.73</v>
      </c>
      <c r="L1018" s="121">
        <v>0</v>
      </c>
      <c r="M1018" s="121">
        <v>0</v>
      </c>
      <c r="N1018" s="121">
        <v>-3315742.37</v>
      </c>
      <c r="P1018" s="99"/>
    </row>
    <row r="1019" spans="1:16" x14ac:dyDescent="0.2">
      <c r="A1019" s="122" t="s">
        <v>3337</v>
      </c>
      <c r="B1019" s="121">
        <v>-2713147.44</v>
      </c>
      <c r="C1019" s="121">
        <v>-2713147.44</v>
      </c>
      <c r="D1019" s="121">
        <v>0</v>
      </c>
      <c r="E1019" s="121">
        <v>-3635206.67</v>
      </c>
      <c r="F1019" s="121">
        <v>0</v>
      </c>
      <c r="G1019" s="121">
        <v>0</v>
      </c>
      <c r="H1019" s="121">
        <v>-5152160.8600000003</v>
      </c>
      <c r="I1019" s="121">
        <v>0</v>
      </c>
      <c r="J1019" s="121">
        <v>0</v>
      </c>
      <c r="K1019" s="121">
        <v>-3986997.4</v>
      </c>
      <c r="L1019" s="121">
        <v>0</v>
      </c>
      <c r="M1019" s="121">
        <v>0</v>
      </c>
      <c r="N1019" s="121">
        <v>-4562424.84</v>
      </c>
      <c r="P1019" s="99"/>
    </row>
    <row r="1020" spans="1:16" x14ac:dyDescent="0.2">
      <c r="A1020" s="122" t="s">
        <v>3338</v>
      </c>
      <c r="B1020" s="121">
        <v>0</v>
      </c>
      <c r="C1020" s="121">
        <v>0</v>
      </c>
      <c r="D1020" s="121">
        <v>0</v>
      </c>
      <c r="E1020" s="121">
        <v>0</v>
      </c>
      <c r="F1020" s="121">
        <v>0</v>
      </c>
      <c r="G1020" s="121">
        <v>0</v>
      </c>
      <c r="H1020" s="121">
        <v>0</v>
      </c>
      <c r="I1020" s="121">
        <v>0</v>
      </c>
      <c r="J1020" s="121">
        <v>0</v>
      </c>
      <c r="K1020" s="121">
        <v>0</v>
      </c>
      <c r="L1020" s="121">
        <v>0</v>
      </c>
      <c r="M1020" s="121">
        <v>0</v>
      </c>
      <c r="N1020" s="121">
        <v>0</v>
      </c>
      <c r="P1020" s="99"/>
    </row>
    <row r="1021" spans="1:16" x14ac:dyDescent="0.2">
      <c r="A1021" s="122" t="s">
        <v>3339</v>
      </c>
      <c r="B1021" s="121">
        <v>-6231918.29</v>
      </c>
      <c r="C1021" s="121">
        <v>-6381054.5700000003</v>
      </c>
      <c r="D1021" s="121">
        <v>-6214875.8499999996</v>
      </c>
      <c r="E1021" s="121">
        <v>-6220349.1299999999</v>
      </c>
      <c r="F1021" s="121">
        <v>-6225822.4100000001</v>
      </c>
      <c r="G1021" s="121">
        <v>-6231295.6900000004</v>
      </c>
      <c r="H1021" s="121">
        <v>-6236768.9699999997</v>
      </c>
      <c r="I1021" s="121">
        <v>-6242242.25</v>
      </c>
      <c r="J1021" s="121">
        <v>-6247715.5300000003</v>
      </c>
      <c r="K1021" s="121">
        <v>-6253188.8099999996</v>
      </c>
      <c r="L1021" s="121">
        <v>-6246878.0899999999</v>
      </c>
      <c r="M1021" s="121">
        <v>-6497973.3700000001</v>
      </c>
      <c r="N1021" s="121">
        <v>-6297945.9800000004</v>
      </c>
      <c r="P1021" s="99"/>
    </row>
    <row r="1022" spans="1:16" x14ac:dyDescent="0.2">
      <c r="A1022" s="122" t="s">
        <v>3340</v>
      </c>
      <c r="B1022" s="121">
        <v>0</v>
      </c>
      <c r="C1022" s="121">
        <v>0</v>
      </c>
      <c r="D1022" s="121">
        <v>0</v>
      </c>
      <c r="E1022" s="121">
        <v>0</v>
      </c>
      <c r="F1022" s="121">
        <v>0</v>
      </c>
      <c r="G1022" s="121">
        <v>0</v>
      </c>
      <c r="H1022" s="121">
        <v>0</v>
      </c>
      <c r="I1022" s="121">
        <v>0</v>
      </c>
      <c r="J1022" s="121">
        <v>0</v>
      </c>
      <c r="K1022" s="121">
        <v>0</v>
      </c>
      <c r="L1022" s="121">
        <v>0</v>
      </c>
      <c r="M1022" s="121">
        <v>0</v>
      </c>
      <c r="N1022" s="121">
        <v>0</v>
      </c>
      <c r="P1022" s="99"/>
    </row>
    <row r="1023" spans="1:16" x14ac:dyDescent="0.2">
      <c r="A1023" s="122" t="s">
        <v>3341</v>
      </c>
      <c r="B1023" s="121">
        <v>-6548.16</v>
      </c>
      <c r="C1023" s="121">
        <v>-6548.16</v>
      </c>
      <c r="D1023" s="121">
        <v>-6697.77</v>
      </c>
      <c r="E1023" s="121">
        <v>0</v>
      </c>
      <c r="F1023" s="121">
        <v>0</v>
      </c>
      <c r="G1023" s="121">
        <v>-588.98</v>
      </c>
      <c r="H1023" s="121">
        <v>-588.98</v>
      </c>
      <c r="I1023" s="121">
        <v>-588.98</v>
      </c>
      <c r="J1023" s="121">
        <v>-588.98</v>
      </c>
      <c r="K1023" s="121">
        <v>-588.98</v>
      </c>
      <c r="L1023" s="121">
        <v>-588.98</v>
      </c>
      <c r="M1023" s="121">
        <v>-11670.33</v>
      </c>
      <c r="N1023" s="121">
        <v>-11670.33</v>
      </c>
      <c r="P1023" s="99"/>
    </row>
    <row r="1024" spans="1:16" x14ac:dyDescent="0.2">
      <c r="A1024" s="122" t="s">
        <v>3342</v>
      </c>
      <c r="B1024" s="121">
        <v>0</v>
      </c>
      <c r="C1024" s="121">
        <v>0</v>
      </c>
      <c r="D1024" s="121">
        <v>0</v>
      </c>
      <c r="E1024" s="121">
        <v>0</v>
      </c>
      <c r="F1024" s="121">
        <v>0</v>
      </c>
      <c r="G1024" s="121">
        <v>0</v>
      </c>
      <c r="H1024" s="121">
        <v>0</v>
      </c>
      <c r="I1024" s="121">
        <v>0</v>
      </c>
      <c r="J1024" s="121">
        <v>0</v>
      </c>
      <c r="K1024" s="121">
        <v>0</v>
      </c>
      <c r="L1024" s="121">
        <v>0</v>
      </c>
      <c r="M1024" s="121">
        <v>0</v>
      </c>
      <c r="N1024" s="121">
        <v>0</v>
      </c>
      <c r="P1024" s="99"/>
    </row>
    <row r="1025" spans="1:16" x14ac:dyDescent="0.2">
      <c r="A1025" s="122" t="s">
        <v>3343</v>
      </c>
      <c r="B1025" s="121">
        <v>0</v>
      </c>
      <c r="C1025" s="121">
        <v>0</v>
      </c>
      <c r="D1025" s="121">
        <v>0</v>
      </c>
      <c r="E1025" s="121">
        <v>0</v>
      </c>
      <c r="F1025" s="121">
        <v>0</v>
      </c>
      <c r="G1025" s="121">
        <v>0</v>
      </c>
      <c r="H1025" s="121">
        <v>0</v>
      </c>
      <c r="I1025" s="121">
        <v>0</v>
      </c>
      <c r="J1025" s="121">
        <v>0</v>
      </c>
      <c r="K1025" s="121">
        <v>0</v>
      </c>
      <c r="L1025" s="121">
        <v>0</v>
      </c>
      <c r="M1025" s="121">
        <v>0</v>
      </c>
      <c r="N1025" s="121">
        <v>0</v>
      </c>
      <c r="P1025" s="99"/>
    </row>
    <row r="1026" spans="1:16" x14ac:dyDescent="0.2">
      <c r="A1026" s="122" t="s">
        <v>3344</v>
      </c>
      <c r="B1026" s="121">
        <v>0</v>
      </c>
      <c r="C1026" s="121">
        <v>0</v>
      </c>
      <c r="D1026" s="121">
        <v>0</v>
      </c>
      <c r="E1026" s="121">
        <v>0</v>
      </c>
      <c r="F1026" s="121">
        <v>0</v>
      </c>
      <c r="G1026" s="121">
        <v>0</v>
      </c>
      <c r="H1026" s="121">
        <v>0</v>
      </c>
      <c r="I1026" s="121">
        <v>0</v>
      </c>
      <c r="J1026" s="121">
        <v>0</v>
      </c>
      <c r="K1026" s="121">
        <v>0</v>
      </c>
      <c r="L1026" s="121">
        <v>0</v>
      </c>
      <c r="M1026" s="121">
        <v>0</v>
      </c>
      <c r="N1026" s="121">
        <v>0</v>
      </c>
      <c r="P1026" s="99"/>
    </row>
    <row r="1027" spans="1:16" x14ac:dyDescent="0.2">
      <c r="A1027" s="123" t="s">
        <v>3345</v>
      </c>
      <c r="B1027" s="124">
        <f>SUM(B1003:B1026)</f>
        <v>-29378664.869999994</v>
      </c>
      <c r="C1027" s="124">
        <f t="shared" ref="C1027:N1027" si="97">SUM(C1003:C1026)</f>
        <v>-26193796.640000015</v>
      </c>
      <c r="D1027" s="124">
        <f t="shared" si="97"/>
        <v>-21953026.320000011</v>
      </c>
      <c r="E1027" s="124">
        <f t="shared" si="97"/>
        <v>-30721961.640000012</v>
      </c>
      <c r="F1027" s="124">
        <f t="shared" si="97"/>
        <v>-21634304.410000015</v>
      </c>
      <c r="G1027" s="124">
        <f t="shared" si="97"/>
        <v>-20447735.440000013</v>
      </c>
      <c r="H1027" s="124">
        <f t="shared" si="97"/>
        <v>-31146967.070000011</v>
      </c>
      <c r="I1027" s="124">
        <f t="shared" si="97"/>
        <v>-22086223.650000002</v>
      </c>
      <c r="J1027" s="124">
        <f t="shared" si="97"/>
        <v>-22033811.440000016</v>
      </c>
      <c r="K1027" s="124">
        <f t="shared" si="97"/>
        <v>-32871771.27</v>
      </c>
      <c r="L1027" s="124">
        <f t="shared" si="97"/>
        <v>-21873558.86999999</v>
      </c>
      <c r="M1027" s="124">
        <f t="shared" si="97"/>
        <v>-21798845.86999999</v>
      </c>
      <c r="N1027" s="124">
        <f t="shared" si="97"/>
        <v>-34422305.310000002</v>
      </c>
      <c r="O1027" s="97">
        <f t="shared" ref="O1027" si="98">AVERAGE(B1027:N1027)</f>
        <v>-25889459.446153857</v>
      </c>
      <c r="P1027" s="99" t="str">
        <f>MID($A1027,11,3)</f>
        <v>253</v>
      </c>
    </row>
    <row r="1028" spans="1:16" x14ac:dyDescent="0.2">
      <c r="A1028" s="122" t="s">
        <v>3346</v>
      </c>
      <c r="P1028" s="99"/>
    </row>
    <row r="1029" spans="1:16" x14ac:dyDescent="0.2">
      <c r="A1029" s="120" t="s">
        <v>3347</v>
      </c>
      <c r="P1029" s="99"/>
    </row>
    <row r="1030" spans="1:16" x14ac:dyDescent="0.2">
      <c r="A1030" s="122" t="s">
        <v>3348</v>
      </c>
      <c r="B1030" s="121">
        <v>0</v>
      </c>
      <c r="C1030" s="121">
        <v>0</v>
      </c>
      <c r="D1030" s="121">
        <v>0</v>
      </c>
      <c r="E1030" s="121">
        <v>0</v>
      </c>
      <c r="F1030" s="121">
        <v>0</v>
      </c>
      <c r="G1030" s="121">
        <v>0</v>
      </c>
      <c r="H1030" s="121">
        <v>0</v>
      </c>
      <c r="I1030" s="121">
        <v>0</v>
      </c>
      <c r="J1030" s="121">
        <v>0</v>
      </c>
      <c r="K1030" s="121">
        <v>0</v>
      </c>
      <c r="L1030" s="121">
        <v>0</v>
      </c>
      <c r="M1030" s="121">
        <v>0</v>
      </c>
      <c r="N1030" s="121">
        <v>0</v>
      </c>
      <c r="P1030" s="99"/>
    </row>
    <row r="1031" spans="1:16" x14ac:dyDescent="0.2">
      <c r="A1031" s="122" t="s">
        <v>3349</v>
      </c>
      <c r="B1031" s="121">
        <v>0</v>
      </c>
      <c r="C1031" s="121">
        <v>0</v>
      </c>
      <c r="D1031" s="121">
        <v>0</v>
      </c>
      <c r="E1031" s="121">
        <v>0</v>
      </c>
      <c r="F1031" s="121">
        <v>0</v>
      </c>
      <c r="G1031" s="121">
        <v>0</v>
      </c>
      <c r="H1031" s="121">
        <v>0</v>
      </c>
      <c r="I1031" s="121">
        <v>0</v>
      </c>
      <c r="J1031" s="121">
        <v>0</v>
      </c>
      <c r="K1031" s="121">
        <v>0</v>
      </c>
      <c r="L1031" s="121">
        <v>0</v>
      </c>
      <c r="M1031" s="121">
        <v>0</v>
      </c>
      <c r="N1031" s="121">
        <v>0</v>
      </c>
      <c r="P1031" s="99"/>
    </row>
    <row r="1032" spans="1:16" x14ac:dyDescent="0.2">
      <c r="A1032" s="122" t="s">
        <v>3350</v>
      </c>
      <c r="B1032" s="121">
        <v>0</v>
      </c>
      <c r="C1032" s="121">
        <v>0</v>
      </c>
      <c r="D1032" s="121">
        <v>0</v>
      </c>
      <c r="E1032" s="121">
        <v>0</v>
      </c>
      <c r="F1032" s="121">
        <v>0</v>
      </c>
      <c r="G1032" s="121">
        <v>0</v>
      </c>
      <c r="H1032" s="121">
        <v>0</v>
      </c>
      <c r="I1032" s="121">
        <v>0</v>
      </c>
      <c r="J1032" s="121">
        <v>0</v>
      </c>
      <c r="K1032" s="121">
        <v>0</v>
      </c>
      <c r="L1032" s="121">
        <v>0</v>
      </c>
      <c r="M1032" s="121">
        <v>0</v>
      </c>
      <c r="N1032" s="121">
        <v>0</v>
      </c>
      <c r="P1032" s="99"/>
    </row>
    <row r="1033" spans="1:16" x14ac:dyDescent="0.2">
      <c r="A1033" s="122" t="s">
        <v>3351</v>
      </c>
      <c r="B1033" s="121">
        <v>0</v>
      </c>
      <c r="C1033" s="121">
        <v>0</v>
      </c>
      <c r="D1033" s="121">
        <v>0</v>
      </c>
      <c r="E1033" s="121">
        <v>0</v>
      </c>
      <c r="F1033" s="121">
        <v>0</v>
      </c>
      <c r="G1033" s="121">
        <v>0</v>
      </c>
      <c r="H1033" s="121">
        <v>0</v>
      </c>
      <c r="I1033" s="121">
        <v>0</v>
      </c>
      <c r="J1033" s="121">
        <v>0</v>
      </c>
      <c r="K1033" s="121">
        <v>0</v>
      </c>
      <c r="L1033" s="121">
        <v>0</v>
      </c>
      <c r="M1033" s="121">
        <v>0</v>
      </c>
      <c r="N1033" s="121">
        <v>0</v>
      </c>
      <c r="P1033" s="99"/>
    </row>
    <row r="1034" spans="1:16" x14ac:dyDescent="0.2">
      <c r="A1034" s="122" t="s">
        <v>3352</v>
      </c>
      <c r="B1034" s="121">
        <v>0</v>
      </c>
      <c r="C1034" s="121">
        <v>0</v>
      </c>
      <c r="D1034" s="121">
        <v>0</v>
      </c>
      <c r="E1034" s="121">
        <v>0</v>
      </c>
      <c r="F1034" s="121">
        <v>0</v>
      </c>
      <c r="G1034" s="121">
        <v>0</v>
      </c>
      <c r="H1034" s="121">
        <v>0</v>
      </c>
      <c r="I1034" s="121">
        <v>0</v>
      </c>
      <c r="J1034" s="121">
        <v>0</v>
      </c>
      <c r="K1034" s="121">
        <v>0</v>
      </c>
      <c r="L1034" s="121">
        <v>0</v>
      </c>
      <c r="M1034" s="121">
        <v>0</v>
      </c>
      <c r="N1034" s="121">
        <v>0</v>
      </c>
      <c r="P1034" s="99"/>
    </row>
    <row r="1035" spans="1:16" x14ac:dyDescent="0.2">
      <c r="A1035" s="122" t="s">
        <v>3353</v>
      </c>
      <c r="B1035" s="121">
        <v>-99999999.799999997</v>
      </c>
      <c r="C1035" s="121">
        <v>-104166666.47</v>
      </c>
      <c r="D1035" s="121">
        <v>-108333333.14</v>
      </c>
      <c r="E1035" s="121">
        <v>-112499999.81</v>
      </c>
      <c r="F1035" s="121">
        <v>-116666666.48</v>
      </c>
      <c r="G1035" s="121">
        <v>-120833333.15000001</v>
      </c>
      <c r="H1035" s="121">
        <v>-124999999.81999999</v>
      </c>
      <c r="I1035" s="121">
        <v>-129166666.48999999</v>
      </c>
      <c r="J1035" s="121">
        <v>-133333333.16</v>
      </c>
      <c r="K1035" s="121">
        <v>-137499999.83000001</v>
      </c>
      <c r="L1035" s="121">
        <v>-141666666.5</v>
      </c>
      <c r="M1035" s="121">
        <v>-145833333.16999999</v>
      </c>
      <c r="N1035" s="121">
        <v>-149999999.84</v>
      </c>
      <c r="P1035" s="99"/>
    </row>
    <row r="1036" spans="1:16" x14ac:dyDescent="0.2">
      <c r="A1036" s="122" t="s">
        <v>3354</v>
      </c>
      <c r="B1036" s="121">
        <v>-688222968.15999997</v>
      </c>
      <c r="C1036" s="121">
        <v>-688222968.15999997</v>
      </c>
      <c r="D1036" s="121">
        <v>-679399970.96000004</v>
      </c>
      <c r="E1036" s="121">
        <v>-674961947.65999997</v>
      </c>
      <c r="F1036" s="121">
        <v>-670550449.05999994</v>
      </c>
      <c r="G1036" s="121">
        <v>-666138950.46000004</v>
      </c>
      <c r="H1036" s="121">
        <v>-661498561.15999997</v>
      </c>
      <c r="I1036" s="121">
        <v>-657087062.55999994</v>
      </c>
      <c r="J1036" s="121">
        <v>-652675563.96000004</v>
      </c>
      <c r="K1036" s="121">
        <v>-650847460.15999997</v>
      </c>
      <c r="L1036" s="121">
        <v>-646233216.55999994</v>
      </c>
      <c r="M1036" s="121">
        <v>-648917745.15999997</v>
      </c>
      <c r="N1036" s="121">
        <v>-643566817.15999997</v>
      </c>
      <c r="P1036" s="99"/>
    </row>
    <row r="1037" spans="1:16" x14ac:dyDescent="0.2">
      <c r="A1037" s="122" t="s">
        <v>3355</v>
      </c>
      <c r="B1037" s="121">
        <v>-233648264</v>
      </c>
      <c r="C1037" s="121">
        <v>-233648264</v>
      </c>
      <c r="D1037" s="121">
        <v>-233648264</v>
      </c>
      <c r="E1037" s="121">
        <v>-229146213.75</v>
      </c>
      <c r="F1037" s="121">
        <v>-229146213.75</v>
      </c>
      <c r="G1037" s="121">
        <v>-229146213.75</v>
      </c>
      <c r="H1037" s="121">
        <v>-224575461</v>
      </c>
      <c r="I1037" s="121">
        <v>-224575461</v>
      </c>
      <c r="J1037" s="121">
        <v>-224575461</v>
      </c>
      <c r="K1037" s="121">
        <v>-220959465.55000001</v>
      </c>
      <c r="L1037" s="121">
        <v>-220959465.55000001</v>
      </c>
      <c r="M1037" s="121">
        <v>-220304338</v>
      </c>
      <c r="N1037" s="121">
        <v>-218487725</v>
      </c>
      <c r="P1037" s="99"/>
    </row>
    <row r="1038" spans="1:16" x14ac:dyDescent="0.2">
      <c r="A1038" s="122" t="s">
        <v>3356</v>
      </c>
      <c r="B1038" s="121">
        <v>0</v>
      </c>
      <c r="C1038" s="121">
        <v>0</v>
      </c>
      <c r="D1038" s="121">
        <v>0</v>
      </c>
      <c r="E1038" s="121">
        <v>0</v>
      </c>
      <c r="F1038" s="121">
        <v>0</v>
      </c>
      <c r="G1038" s="121">
        <v>0</v>
      </c>
      <c r="H1038" s="121">
        <v>0</v>
      </c>
      <c r="I1038" s="121">
        <v>0</v>
      </c>
      <c r="J1038" s="121">
        <v>0</v>
      </c>
      <c r="K1038" s="121">
        <v>0</v>
      </c>
      <c r="L1038" s="121">
        <v>0</v>
      </c>
      <c r="M1038" s="121">
        <v>0</v>
      </c>
      <c r="N1038" s="121">
        <v>0</v>
      </c>
      <c r="P1038" s="99"/>
    </row>
    <row r="1039" spans="1:16" x14ac:dyDescent="0.2">
      <c r="A1039" s="122" t="s">
        <v>3357</v>
      </c>
      <c r="B1039" s="121">
        <v>0</v>
      </c>
      <c r="C1039" s="121">
        <v>0</v>
      </c>
      <c r="D1039" s="121">
        <v>0</v>
      </c>
      <c r="E1039" s="121">
        <v>0</v>
      </c>
      <c r="F1039" s="121">
        <v>0</v>
      </c>
      <c r="G1039" s="121">
        <v>0</v>
      </c>
      <c r="H1039" s="121">
        <v>0</v>
      </c>
      <c r="I1039" s="121">
        <v>0</v>
      </c>
      <c r="J1039" s="121">
        <v>0</v>
      </c>
      <c r="K1039" s="121">
        <v>0</v>
      </c>
      <c r="L1039" s="121">
        <v>0</v>
      </c>
      <c r="M1039" s="121">
        <v>0</v>
      </c>
      <c r="N1039" s="121">
        <v>0</v>
      </c>
      <c r="O1039" s="97">
        <f t="shared" ref="O1039" si="99">AVERAGE(B1039:N1039)</f>
        <v>0</v>
      </c>
      <c r="P1039" s="99"/>
    </row>
    <row r="1040" spans="1:16" x14ac:dyDescent="0.2">
      <c r="A1040" s="122" t="s">
        <v>3358</v>
      </c>
      <c r="B1040" s="121">
        <v>-30191919.100000001</v>
      </c>
      <c r="C1040" s="121">
        <v>-30191919.100000001</v>
      </c>
      <c r="D1040" s="121">
        <v>-30191919.100000001</v>
      </c>
      <c r="E1040" s="121">
        <v>-40804083.100000001</v>
      </c>
      <c r="F1040" s="121">
        <v>-40804083.100000001</v>
      </c>
      <c r="G1040" s="121">
        <v>-40804083.100000001</v>
      </c>
      <c r="H1040" s="121">
        <v>-49633898.100000001</v>
      </c>
      <c r="I1040" s="121">
        <v>-49633898.100000001</v>
      </c>
      <c r="J1040" s="121">
        <v>-49633898.100000001</v>
      </c>
      <c r="K1040" s="121">
        <v>-50905158.100000001</v>
      </c>
      <c r="L1040" s="121">
        <v>-50905158.100000001</v>
      </c>
      <c r="M1040" s="121">
        <v>-50809799.439999998</v>
      </c>
      <c r="N1040" s="121">
        <v>-50762120.100000001</v>
      </c>
      <c r="P1040" s="99"/>
    </row>
    <row r="1041" spans="1:16" x14ac:dyDescent="0.2">
      <c r="A1041" s="122" t="s">
        <v>3359</v>
      </c>
      <c r="B1041" s="121">
        <v>0</v>
      </c>
      <c r="C1041" s="121">
        <v>0</v>
      </c>
      <c r="D1041" s="121">
        <v>0</v>
      </c>
      <c r="E1041" s="121">
        <v>0</v>
      </c>
      <c r="F1041" s="121">
        <v>0</v>
      </c>
      <c r="G1041" s="121">
        <v>0</v>
      </c>
      <c r="H1041" s="121">
        <v>0</v>
      </c>
      <c r="I1041" s="121">
        <v>0</v>
      </c>
      <c r="J1041" s="121">
        <v>0</v>
      </c>
      <c r="K1041" s="121">
        <v>0</v>
      </c>
      <c r="L1041" s="121">
        <v>0</v>
      </c>
      <c r="M1041" s="121">
        <v>0</v>
      </c>
      <c r="N1041" s="121">
        <v>0</v>
      </c>
      <c r="P1041" s="99"/>
    </row>
    <row r="1042" spans="1:16" x14ac:dyDescent="0.2">
      <c r="A1042" s="122" t="s">
        <v>3360</v>
      </c>
      <c r="B1042" s="121">
        <v>0</v>
      </c>
      <c r="C1042" s="121">
        <v>0</v>
      </c>
      <c r="D1042" s="121">
        <v>0</v>
      </c>
      <c r="E1042" s="121">
        <v>0</v>
      </c>
      <c r="F1042" s="121">
        <v>0</v>
      </c>
      <c r="G1042" s="121">
        <v>0</v>
      </c>
      <c r="H1042" s="121">
        <v>0</v>
      </c>
      <c r="I1042" s="121">
        <v>0</v>
      </c>
      <c r="J1042" s="121">
        <v>0</v>
      </c>
      <c r="K1042" s="121">
        <v>0</v>
      </c>
      <c r="L1042" s="121">
        <v>0</v>
      </c>
      <c r="M1042" s="121">
        <v>0</v>
      </c>
      <c r="N1042" s="121">
        <v>0</v>
      </c>
      <c r="P1042" s="99"/>
    </row>
    <row r="1043" spans="1:16" x14ac:dyDescent="0.2">
      <c r="A1043" s="122" t="s">
        <v>3361</v>
      </c>
      <c r="B1043" s="121">
        <v>0</v>
      </c>
      <c r="C1043" s="121">
        <v>0</v>
      </c>
      <c r="D1043" s="121">
        <v>0</v>
      </c>
      <c r="E1043" s="121">
        <v>0</v>
      </c>
      <c r="F1043" s="121">
        <v>0</v>
      </c>
      <c r="G1043" s="121">
        <v>0</v>
      </c>
      <c r="H1043" s="121">
        <v>0</v>
      </c>
      <c r="I1043" s="121">
        <v>0</v>
      </c>
      <c r="J1043" s="121">
        <v>0</v>
      </c>
      <c r="K1043" s="121">
        <v>0</v>
      </c>
      <c r="L1043" s="121">
        <v>0</v>
      </c>
      <c r="M1043" s="121">
        <v>0</v>
      </c>
      <c r="N1043" s="121">
        <v>0</v>
      </c>
      <c r="P1043" s="99"/>
    </row>
    <row r="1044" spans="1:16" x14ac:dyDescent="0.2">
      <c r="A1044" s="122" t="s">
        <v>3362</v>
      </c>
      <c r="B1044" s="121">
        <v>0</v>
      </c>
      <c r="C1044" s="121">
        <v>0</v>
      </c>
      <c r="D1044" s="121">
        <v>0</v>
      </c>
      <c r="E1044" s="121">
        <v>0</v>
      </c>
      <c r="F1044" s="121">
        <v>0</v>
      </c>
      <c r="G1044" s="121">
        <v>0</v>
      </c>
      <c r="H1044" s="121">
        <v>0</v>
      </c>
      <c r="I1044" s="121">
        <v>0</v>
      </c>
      <c r="J1044" s="121">
        <v>0</v>
      </c>
      <c r="K1044" s="121">
        <v>-126145655.53</v>
      </c>
      <c r="L1044" s="121">
        <v>-131020006.48</v>
      </c>
      <c r="M1044" s="121">
        <v>-136059121.28999999</v>
      </c>
      <c r="N1044" s="121">
        <v>-121346601.34999999</v>
      </c>
      <c r="P1044" s="99"/>
    </row>
    <row r="1045" spans="1:16" x14ac:dyDescent="0.2">
      <c r="A1045" s="122" t="s">
        <v>3363</v>
      </c>
      <c r="B1045" s="121">
        <v>0</v>
      </c>
      <c r="C1045" s="121">
        <v>0</v>
      </c>
      <c r="D1045" s="121">
        <v>0</v>
      </c>
      <c r="E1045" s="121">
        <v>0</v>
      </c>
      <c r="F1045" s="121">
        <v>0</v>
      </c>
      <c r="G1045" s="121">
        <v>0</v>
      </c>
      <c r="H1045" s="121">
        <v>0</v>
      </c>
      <c r="I1045" s="121">
        <v>0</v>
      </c>
      <c r="J1045" s="121">
        <v>0</v>
      </c>
      <c r="K1045" s="121">
        <v>0</v>
      </c>
      <c r="L1045" s="121">
        <v>0</v>
      </c>
      <c r="M1045" s="121">
        <v>0</v>
      </c>
      <c r="N1045" s="121">
        <v>0</v>
      </c>
      <c r="P1045" s="99"/>
    </row>
    <row r="1046" spans="1:16" x14ac:dyDescent="0.2">
      <c r="A1046" s="122" t="s">
        <v>3364</v>
      </c>
      <c r="B1046" s="121">
        <v>0</v>
      </c>
      <c r="C1046" s="121">
        <v>0</v>
      </c>
      <c r="D1046" s="121">
        <v>0</v>
      </c>
      <c r="E1046" s="121">
        <v>0</v>
      </c>
      <c r="F1046" s="121">
        <v>0</v>
      </c>
      <c r="G1046" s="121">
        <v>0</v>
      </c>
      <c r="H1046" s="121">
        <v>0</v>
      </c>
      <c r="I1046" s="121">
        <v>0</v>
      </c>
      <c r="J1046" s="121">
        <v>0</v>
      </c>
      <c r="K1046" s="121">
        <v>103382677.98</v>
      </c>
      <c r="L1046" s="121">
        <v>103382677.98</v>
      </c>
      <c r="M1046" s="121">
        <v>103382677.98</v>
      </c>
      <c r="N1046" s="121">
        <v>99767006.969999999</v>
      </c>
      <c r="P1046" s="99"/>
    </row>
    <row r="1047" spans="1:16" x14ac:dyDescent="0.2">
      <c r="A1047" s="122" t="s">
        <v>3365</v>
      </c>
      <c r="B1047" s="121">
        <v>0</v>
      </c>
      <c r="C1047" s="121">
        <v>0</v>
      </c>
      <c r="D1047" s="121">
        <v>0</v>
      </c>
      <c r="E1047" s="121">
        <v>0</v>
      </c>
      <c r="F1047" s="121">
        <v>0</v>
      </c>
      <c r="G1047" s="121">
        <v>0</v>
      </c>
      <c r="H1047" s="121">
        <v>0</v>
      </c>
      <c r="I1047" s="121">
        <v>0</v>
      </c>
      <c r="J1047" s="121">
        <v>0</v>
      </c>
      <c r="K1047" s="121">
        <v>0</v>
      </c>
      <c r="L1047" s="121">
        <v>0</v>
      </c>
      <c r="M1047" s="121">
        <v>0</v>
      </c>
      <c r="N1047" s="121">
        <v>0</v>
      </c>
      <c r="P1047" s="99"/>
    </row>
    <row r="1048" spans="1:16" x14ac:dyDescent="0.2">
      <c r="A1048" s="122" t="s">
        <v>3366</v>
      </c>
      <c r="B1048" s="121">
        <v>0</v>
      </c>
      <c r="C1048" s="121">
        <v>0</v>
      </c>
      <c r="D1048" s="121">
        <v>0</v>
      </c>
      <c r="E1048" s="121">
        <v>0</v>
      </c>
      <c r="F1048" s="121">
        <v>0</v>
      </c>
      <c r="G1048" s="121">
        <v>0</v>
      </c>
      <c r="H1048" s="121">
        <v>0</v>
      </c>
      <c r="I1048" s="121">
        <v>0</v>
      </c>
      <c r="J1048" s="121">
        <v>0</v>
      </c>
      <c r="K1048" s="121">
        <v>0</v>
      </c>
      <c r="L1048" s="121">
        <v>0</v>
      </c>
      <c r="M1048" s="121">
        <v>0</v>
      </c>
      <c r="N1048" s="121">
        <v>0</v>
      </c>
      <c r="P1048" s="99"/>
    </row>
    <row r="1049" spans="1:16" x14ac:dyDescent="0.2">
      <c r="A1049" s="122" t="s">
        <v>3367</v>
      </c>
      <c r="B1049" s="121">
        <v>0</v>
      </c>
      <c r="C1049" s="121">
        <v>0</v>
      </c>
      <c r="D1049" s="121">
        <v>0</v>
      </c>
      <c r="E1049" s="121">
        <v>0</v>
      </c>
      <c r="F1049" s="121">
        <v>0</v>
      </c>
      <c r="G1049" s="121">
        <v>0</v>
      </c>
      <c r="H1049" s="121">
        <v>0</v>
      </c>
      <c r="I1049" s="121">
        <v>0</v>
      </c>
      <c r="J1049" s="121">
        <v>-171265.43</v>
      </c>
      <c r="K1049" s="121">
        <v>-2469971.7000000002</v>
      </c>
      <c r="L1049" s="121">
        <v>-3417914.17</v>
      </c>
      <c r="M1049" s="121">
        <v>-3265562.94</v>
      </c>
      <c r="N1049" s="121">
        <v>-2295779.7599999998</v>
      </c>
      <c r="P1049" s="99"/>
    </row>
    <row r="1050" spans="1:16" x14ac:dyDescent="0.2">
      <c r="A1050" s="122" t="s">
        <v>3368</v>
      </c>
      <c r="B1050" s="121">
        <v>-17013231</v>
      </c>
      <c r="C1050" s="121">
        <v>-15830828</v>
      </c>
      <c r="D1050" s="121">
        <v>-14896856</v>
      </c>
      <c r="E1050" s="121">
        <v>-13299660</v>
      </c>
      <c r="F1050" s="121">
        <v>-12585206</v>
      </c>
      <c r="G1050" s="121">
        <v>-11583319</v>
      </c>
      <c r="H1050" s="121">
        <v>-11460491</v>
      </c>
      <c r="I1050" s="121">
        <v>-10854388</v>
      </c>
      <c r="J1050" s="121">
        <v>-10213646</v>
      </c>
      <c r="K1050" s="121">
        <v>-9471855</v>
      </c>
      <c r="L1050" s="121">
        <v>-7858934</v>
      </c>
      <c r="M1050" s="121">
        <v>-7655106</v>
      </c>
      <c r="N1050" s="121">
        <v>-6562324</v>
      </c>
      <c r="P1050" s="99"/>
    </row>
    <row r="1051" spans="1:16" x14ac:dyDescent="0.2">
      <c r="A1051" s="122" t="s">
        <v>3369</v>
      </c>
      <c r="B1051" s="121">
        <v>-786915.9</v>
      </c>
      <c r="C1051" s="121">
        <v>-764025.38</v>
      </c>
      <c r="D1051" s="121">
        <v>-741134.86</v>
      </c>
      <c r="E1051" s="121">
        <v>-718244.34</v>
      </c>
      <c r="F1051" s="121">
        <v>-695353.82</v>
      </c>
      <c r="G1051" s="121">
        <v>-672463.3</v>
      </c>
      <c r="H1051" s="121">
        <v>-649572.78</v>
      </c>
      <c r="I1051" s="121">
        <v>-626682.26</v>
      </c>
      <c r="J1051" s="121">
        <v>-603791.74</v>
      </c>
      <c r="K1051" s="121">
        <v>-580901.22</v>
      </c>
      <c r="L1051" s="121">
        <v>-558010.69999999995</v>
      </c>
      <c r="M1051" s="121">
        <v>-535120.18000000005</v>
      </c>
      <c r="N1051" s="121">
        <v>-512229.66</v>
      </c>
      <c r="P1051" s="99"/>
    </row>
    <row r="1052" spans="1:16" x14ac:dyDescent="0.2">
      <c r="A1052" s="122" t="s">
        <v>3370</v>
      </c>
      <c r="B1052" s="121">
        <v>-1941627.27</v>
      </c>
      <c r="C1052" s="121">
        <v>0</v>
      </c>
      <c r="D1052" s="121">
        <v>0</v>
      </c>
      <c r="E1052" s="121">
        <v>0</v>
      </c>
      <c r="F1052" s="121">
        <v>0</v>
      </c>
      <c r="G1052" s="121">
        <v>0</v>
      </c>
      <c r="H1052" s="121">
        <v>0</v>
      </c>
      <c r="I1052" s="121">
        <v>0</v>
      </c>
      <c r="J1052" s="121">
        <v>0</v>
      </c>
      <c r="K1052" s="121">
        <v>0</v>
      </c>
      <c r="L1052" s="121">
        <v>-5255099.32</v>
      </c>
      <c r="M1052" s="121">
        <v>-8880524.8699999992</v>
      </c>
      <c r="N1052" s="121">
        <v>-6867865.2400000002</v>
      </c>
      <c r="P1052" s="99"/>
    </row>
    <row r="1053" spans="1:16" x14ac:dyDescent="0.2">
      <c r="A1053" s="122" t="s">
        <v>3371</v>
      </c>
      <c r="B1053" s="121">
        <v>845432.98</v>
      </c>
      <c r="C1053" s="121">
        <v>0</v>
      </c>
      <c r="D1053" s="121">
        <v>-742603.45</v>
      </c>
      <c r="E1053" s="121">
        <v>0</v>
      </c>
      <c r="F1053" s="121">
        <v>154042.42000000001</v>
      </c>
      <c r="G1053" s="121">
        <v>308084.84000000003</v>
      </c>
      <c r="H1053" s="121">
        <v>0</v>
      </c>
      <c r="I1053" s="121">
        <v>154042.42000000001</v>
      </c>
      <c r="J1053" s="121">
        <v>308084.84000000003</v>
      </c>
      <c r="K1053" s="121">
        <v>0</v>
      </c>
      <c r="L1053" s="121">
        <v>154042.42000000001</v>
      </c>
      <c r="M1053" s="121">
        <v>308084.84000000003</v>
      </c>
      <c r="N1053" s="121">
        <v>797820.75</v>
      </c>
      <c r="P1053" s="99"/>
    </row>
    <row r="1054" spans="1:16" x14ac:dyDescent="0.2">
      <c r="A1054" s="122" t="s">
        <v>3372</v>
      </c>
      <c r="B1054" s="121">
        <v>0</v>
      </c>
      <c r="C1054" s="121">
        <v>0</v>
      </c>
      <c r="D1054" s="121">
        <v>0</v>
      </c>
      <c r="E1054" s="121">
        <v>0</v>
      </c>
      <c r="F1054" s="121">
        <v>0</v>
      </c>
      <c r="G1054" s="121">
        <v>0</v>
      </c>
      <c r="H1054" s="121">
        <v>0</v>
      </c>
      <c r="I1054" s="121">
        <v>0</v>
      </c>
      <c r="J1054" s="121">
        <v>0</v>
      </c>
      <c r="K1054" s="121">
        <v>0</v>
      </c>
      <c r="L1054" s="121">
        <v>0</v>
      </c>
      <c r="M1054" s="121">
        <v>0</v>
      </c>
      <c r="N1054" s="121">
        <v>0</v>
      </c>
      <c r="P1054" s="99"/>
    </row>
    <row r="1055" spans="1:16" x14ac:dyDescent="0.2">
      <c r="A1055" s="122" t="s">
        <v>3373</v>
      </c>
      <c r="B1055" s="121">
        <v>0</v>
      </c>
      <c r="C1055" s="121">
        <v>0</v>
      </c>
      <c r="D1055" s="121">
        <v>0</v>
      </c>
      <c r="E1055" s="121">
        <v>0</v>
      </c>
      <c r="F1055" s="121">
        <v>0</v>
      </c>
      <c r="G1055" s="121">
        <v>0</v>
      </c>
      <c r="H1055" s="121">
        <v>0</v>
      </c>
      <c r="I1055" s="121">
        <v>0</v>
      </c>
      <c r="J1055" s="121">
        <v>0</v>
      </c>
      <c r="K1055" s="121">
        <v>0</v>
      </c>
      <c r="L1055" s="121">
        <v>0</v>
      </c>
      <c r="M1055" s="121">
        <v>0</v>
      </c>
      <c r="N1055" s="121">
        <v>0</v>
      </c>
      <c r="P1055" s="99"/>
    </row>
    <row r="1056" spans="1:16" x14ac:dyDescent="0.2">
      <c r="A1056" s="122" t="s">
        <v>3374</v>
      </c>
      <c r="B1056" s="121">
        <v>-0.2</v>
      </c>
      <c r="C1056" s="121">
        <v>-0.2</v>
      </c>
      <c r="D1056" s="121">
        <v>-0.2</v>
      </c>
      <c r="E1056" s="121">
        <v>-0.2</v>
      </c>
      <c r="F1056" s="121">
        <v>-0.2</v>
      </c>
      <c r="G1056" s="121">
        <v>-0.2</v>
      </c>
      <c r="H1056" s="121">
        <v>463119.8</v>
      </c>
      <c r="I1056" s="121">
        <v>463119.8</v>
      </c>
      <c r="J1056" s="121">
        <v>463119.8</v>
      </c>
      <c r="K1056" s="121">
        <v>463119.8</v>
      </c>
      <c r="L1056" s="121">
        <v>463119.8</v>
      </c>
      <c r="M1056" s="121">
        <v>463119.8</v>
      </c>
      <c r="N1056" s="121">
        <v>463119.8</v>
      </c>
      <c r="P1056" s="99"/>
    </row>
    <row r="1057" spans="1:16" x14ac:dyDescent="0.2">
      <c r="A1057" s="122" t="s">
        <v>3375</v>
      </c>
      <c r="B1057" s="121">
        <v>0</v>
      </c>
      <c r="C1057" s="121">
        <v>0</v>
      </c>
      <c r="D1057" s="121">
        <v>8860</v>
      </c>
      <c r="E1057" s="121">
        <v>13290</v>
      </c>
      <c r="F1057" s="121">
        <v>17720</v>
      </c>
      <c r="G1057" s="121">
        <v>22150</v>
      </c>
      <c r="H1057" s="121">
        <v>31062</v>
      </c>
      <c r="I1057" s="121">
        <v>36239</v>
      </c>
      <c r="J1057" s="121">
        <v>41416</v>
      </c>
      <c r="K1057" s="121">
        <v>46593</v>
      </c>
      <c r="L1057" s="121">
        <v>51770</v>
      </c>
      <c r="M1057" s="121">
        <v>56947</v>
      </c>
      <c r="N1057" s="121">
        <v>62124</v>
      </c>
      <c r="P1057" s="99"/>
    </row>
    <row r="1058" spans="1:16" x14ac:dyDescent="0.2">
      <c r="A1058" s="122" t="s">
        <v>3376</v>
      </c>
      <c r="B1058" s="121">
        <v>0</v>
      </c>
      <c r="C1058" s="121">
        <v>0</v>
      </c>
      <c r="D1058" s="121">
        <v>0</v>
      </c>
      <c r="E1058" s="121">
        <v>0</v>
      </c>
      <c r="F1058" s="121">
        <v>0</v>
      </c>
      <c r="G1058" s="121">
        <v>0</v>
      </c>
      <c r="H1058" s="121">
        <v>0</v>
      </c>
      <c r="I1058" s="121">
        <v>0</v>
      </c>
      <c r="J1058" s="121">
        <v>0</v>
      </c>
      <c r="K1058" s="121">
        <v>0</v>
      </c>
      <c r="L1058" s="121">
        <v>0</v>
      </c>
      <c r="M1058" s="121">
        <v>0</v>
      </c>
      <c r="N1058" s="121">
        <v>0</v>
      </c>
      <c r="P1058" s="99"/>
    </row>
    <row r="1059" spans="1:16" x14ac:dyDescent="0.2">
      <c r="A1059" s="122" t="s">
        <v>3377</v>
      </c>
      <c r="B1059" s="121">
        <v>-315268754.24000001</v>
      </c>
      <c r="C1059" s="121">
        <v>-315171572.42000002</v>
      </c>
      <c r="D1059" s="121">
        <v>-315883581.75</v>
      </c>
      <c r="E1059" s="121">
        <v>-267144605.90000001</v>
      </c>
      <c r="F1059" s="121">
        <v>-267144605.90000001</v>
      </c>
      <c r="G1059" s="121">
        <v>-69893638.489999995</v>
      </c>
      <c r="H1059" s="121">
        <v>-73725790.810000002</v>
      </c>
      <c r="I1059" s="121">
        <v>-73726598.599999994</v>
      </c>
      <c r="J1059" s="121">
        <v>-77492584.019999996</v>
      </c>
      <c r="K1059" s="121">
        <v>-79435815.640000001</v>
      </c>
      <c r="L1059" s="121">
        <v>-79435018.25</v>
      </c>
      <c r="M1059" s="121">
        <v>-76527880.739999995</v>
      </c>
      <c r="N1059" s="121">
        <v>-88951509.040000007</v>
      </c>
      <c r="P1059" s="99"/>
    </row>
    <row r="1060" spans="1:16" x14ac:dyDescent="0.2">
      <c r="A1060" s="122" t="s">
        <v>3378</v>
      </c>
      <c r="B1060" s="121">
        <v>-5402722.3399999999</v>
      </c>
      <c r="C1060" s="121">
        <v>-5402722.3399999999</v>
      </c>
      <c r="D1060" s="121">
        <v>-5402722.3399999999</v>
      </c>
      <c r="E1060" s="121">
        <v>0</v>
      </c>
      <c r="F1060" s="121">
        <v>0</v>
      </c>
      <c r="G1060" s="121">
        <v>0</v>
      </c>
      <c r="H1060" s="121">
        <v>0</v>
      </c>
      <c r="I1060" s="121">
        <v>0</v>
      </c>
      <c r="J1060" s="121">
        <v>0</v>
      </c>
      <c r="K1060" s="121">
        <v>0</v>
      </c>
      <c r="L1060" s="121">
        <v>0</v>
      </c>
      <c r="M1060" s="121">
        <v>0</v>
      </c>
      <c r="N1060" s="121">
        <v>0</v>
      </c>
      <c r="P1060" s="99"/>
    </row>
    <row r="1061" spans="1:16" x14ac:dyDescent="0.2">
      <c r="A1061" s="122" t="s">
        <v>3379</v>
      </c>
      <c r="B1061" s="121">
        <v>0</v>
      </c>
      <c r="C1061" s="121">
        <v>0</v>
      </c>
      <c r="D1061" s="121">
        <v>0</v>
      </c>
      <c r="E1061" s="121">
        <v>0</v>
      </c>
      <c r="F1061" s="121">
        <v>0</v>
      </c>
      <c r="G1061" s="121">
        <v>0</v>
      </c>
      <c r="H1061" s="121">
        <v>0</v>
      </c>
      <c r="I1061" s="121">
        <v>0</v>
      </c>
      <c r="J1061" s="121">
        <v>0</v>
      </c>
      <c r="K1061" s="121">
        <v>0</v>
      </c>
      <c r="L1061" s="121">
        <v>0</v>
      </c>
      <c r="M1061" s="121">
        <v>0</v>
      </c>
      <c r="N1061" s="121">
        <v>0</v>
      </c>
      <c r="P1061" s="99"/>
    </row>
    <row r="1062" spans="1:16" x14ac:dyDescent="0.2">
      <c r="A1062" s="122" t="s">
        <v>3380</v>
      </c>
      <c r="B1062" s="121">
        <v>-2922343</v>
      </c>
      <c r="C1062" s="121">
        <v>-2922343</v>
      </c>
      <c r="D1062" s="121">
        <v>-2922343</v>
      </c>
      <c r="E1062" s="121">
        <v>-2922343</v>
      </c>
      <c r="F1062" s="121">
        <v>-2922343</v>
      </c>
      <c r="G1062" s="121">
        <v>-2922343</v>
      </c>
      <c r="H1062" s="121">
        <v>-33628167.810000002</v>
      </c>
      <c r="I1062" s="121">
        <v>-33628167.810000002</v>
      </c>
      <c r="J1062" s="121">
        <v>-33628167.810000002</v>
      </c>
      <c r="K1062" s="121">
        <v>-1103628.50999998</v>
      </c>
      <c r="L1062" s="121">
        <v>-1103628.50999998</v>
      </c>
      <c r="M1062" s="121">
        <v>-1103628.50999998</v>
      </c>
      <c r="N1062" s="121">
        <v>0</v>
      </c>
      <c r="P1062" s="99"/>
    </row>
    <row r="1063" spans="1:16" x14ac:dyDescent="0.2">
      <c r="A1063" s="122" t="s">
        <v>3381</v>
      </c>
      <c r="B1063" s="121">
        <v>-5707744.4900000002</v>
      </c>
      <c r="C1063" s="121">
        <v>-5707744.4900000002</v>
      </c>
      <c r="D1063" s="121">
        <v>-5707744.4900000002</v>
      </c>
      <c r="E1063" s="121">
        <v>-5740521.1500000004</v>
      </c>
      <c r="F1063" s="121">
        <v>-5740521.1500000004</v>
      </c>
      <c r="G1063" s="121">
        <v>-5740521.1500000004</v>
      </c>
      <c r="H1063" s="121">
        <v>-5773297.8099999996</v>
      </c>
      <c r="I1063" s="121">
        <v>-5773297.8099999996</v>
      </c>
      <c r="J1063" s="121">
        <v>-5773297.8099999996</v>
      </c>
      <c r="K1063" s="121">
        <v>-5806074.4699999997</v>
      </c>
      <c r="L1063" s="121">
        <v>-5806074.4699999997</v>
      </c>
      <c r="M1063" s="121">
        <v>-5806074.4699999997</v>
      </c>
      <c r="N1063" s="121">
        <v>-5838851.1299999999</v>
      </c>
      <c r="P1063" s="99"/>
    </row>
    <row r="1064" spans="1:16" x14ac:dyDescent="0.2">
      <c r="A1064" s="123" t="s">
        <v>3382</v>
      </c>
      <c r="B1064" s="124">
        <v>-1400261056.51999</v>
      </c>
      <c r="C1064" s="124">
        <v>-1402029053.5599999</v>
      </c>
      <c r="D1064" s="124">
        <v>-1397861613.29</v>
      </c>
      <c r="E1064" s="124">
        <v>-1347224328.9099901</v>
      </c>
      <c r="F1064" s="124">
        <v>-1346083680.04</v>
      </c>
      <c r="G1064" s="124">
        <v>-1147404630.76</v>
      </c>
      <c r="H1064" s="124">
        <v>-1185451058.49</v>
      </c>
      <c r="I1064" s="124">
        <v>-1184418821.4099901</v>
      </c>
      <c r="J1064" s="124">
        <v>-1187288388.3899901</v>
      </c>
      <c r="K1064" s="124">
        <v>-1181333594.9300001</v>
      </c>
      <c r="L1064" s="124">
        <v>-1190167582.4099901</v>
      </c>
      <c r="M1064" s="124">
        <v>-1201487405.1500001</v>
      </c>
      <c r="N1064" s="124">
        <v>-1194101750.76</v>
      </c>
      <c r="O1064" s="97">
        <f t="shared" ref="O1064" si="100">AVERAGE(B1064:N1064)</f>
        <v>-1258854843.4323039</v>
      </c>
      <c r="P1064" s="99" t="str">
        <f>MID($A1064,11,3)</f>
        <v>254</v>
      </c>
    </row>
    <row r="1065" spans="1:16" x14ac:dyDescent="0.2">
      <c r="A1065" s="122" t="s">
        <v>3383</v>
      </c>
      <c r="P1065" s="99"/>
    </row>
    <row r="1066" spans="1:16" x14ac:dyDescent="0.2">
      <c r="A1066" s="120" t="s">
        <v>3384</v>
      </c>
      <c r="P1066" s="99"/>
    </row>
    <row r="1067" spans="1:16" x14ac:dyDescent="0.2">
      <c r="A1067" s="122" t="s">
        <v>3385</v>
      </c>
      <c r="B1067" s="121">
        <v>-86867568.519999996</v>
      </c>
      <c r="C1067" s="121">
        <v>-86867568.519999996</v>
      </c>
      <c r="D1067" s="121">
        <v>-86867568.519999996</v>
      </c>
      <c r="E1067" s="121">
        <v>-118547568.52</v>
      </c>
      <c r="F1067" s="121">
        <v>-118547568.52</v>
      </c>
      <c r="G1067" s="121">
        <v>-118547568.52</v>
      </c>
      <c r="H1067" s="121">
        <v>-144977568.52000001</v>
      </c>
      <c r="I1067" s="121">
        <v>-144977568.52000001</v>
      </c>
      <c r="J1067" s="121">
        <v>-144977568.52000001</v>
      </c>
      <c r="K1067" s="121">
        <v>-145829016.52000001</v>
      </c>
      <c r="L1067" s="121">
        <v>-145829016.52000001</v>
      </c>
      <c r="M1067" s="121">
        <v>-145829016.52000001</v>
      </c>
      <c r="N1067" s="121">
        <v>-145829016.52000001</v>
      </c>
      <c r="P1067" s="99"/>
    </row>
    <row r="1068" spans="1:16" x14ac:dyDescent="0.2">
      <c r="A1068" s="123" t="s">
        <v>3386</v>
      </c>
      <c r="B1068" s="124">
        <v>-86867568.519999996</v>
      </c>
      <c r="C1068" s="124">
        <v>-86867568.519999996</v>
      </c>
      <c r="D1068" s="124">
        <v>-86867568.519999996</v>
      </c>
      <c r="E1068" s="124">
        <v>-118547568.52</v>
      </c>
      <c r="F1068" s="124">
        <v>-118547568.52</v>
      </c>
      <c r="G1068" s="124">
        <v>-118547568.52</v>
      </c>
      <c r="H1068" s="124">
        <v>-144977568.52000001</v>
      </c>
      <c r="I1068" s="124">
        <v>-144977568.52000001</v>
      </c>
      <c r="J1068" s="124">
        <v>-144977568.52000001</v>
      </c>
      <c r="K1068" s="124">
        <v>-145829016.52000001</v>
      </c>
      <c r="L1068" s="124">
        <v>-145829016.52000001</v>
      </c>
      <c r="M1068" s="124">
        <v>-145829016.52000001</v>
      </c>
      <c r="N1068" s="124">
        <v>-145829016.52000001</v>
      </c>
      <c r="O1068" s="97">
        <f t="shared" ref="O1068" si="101">AVERAGE(B1068:N1068)</f>
        <v>-125730321.75076923</v>
      </c>
      <c r="P1068" s="99" t="str">
        <f>MID($A1068,11,3)</f>
        <v>255</v>
      </c>
    </row>
    <row r="1069" spans="1:16" x14ac:dyDescent="0.2">
      <c r="A1069" s="122" t="s">
        <v>3387</v>
      </c>
      <c r="P1069" s="99"/>
    </row>
    <row r="1070" spans="1:16" x14ac:dyDescent="0.2">
      <c r="A1070" s="120" t="s">
        <v>3388</v>
      </c>
      <c r="P1070" s="99"/>
    </row>
    <row r="1071" spans="1:16" x14ac:dyDescent="0.2">
      <c r="A1071" s="122" t="s">
        <v>3389</v>
      </c>
      <c r="B1071" s="121">
        <v>-0.55000000000000004</v>
      </c>
      <c r="C1071" s="121">
        <v>-0.55000000000000004</v>
      </c>
      <c r="D1071" s="121">
        <v>-0.55000000000000004</v>
      </c>
      <c r="E1071" s="121">
        <v>-0.55000000000000004</v>
      </c>
      <c r="F1071" s="121">
        <v>-0.55000000000000004</v>
      </c>
      <c r="G1071" s="121">
        <v>-0.55000000000000004</v>
      </c>
      <c r="H1071" s="121">
        <v>-0.55000000000000004</v>
      </c>
      <c r="I1071" s="121">
        <v>-0.55000000000000004</v>
      </c>
      <c r="J1071" s="121">
        <v>-0.55000000000000004</v>
      </c>
      <c r="K1071" s="121">
        <v>-0.55000000000000004</v>
      </c>
      <c r="L1071" s="121">
        <v>-0.55000000000000004</v>
      </c>
      <c r="M1071" s="121">
        <v>-0.55000000000000004</v>
      </c>
      <c r="N1071" s="121">
        <v>-0.55000000000000004</v>
      </c>
      <c r="P1071" s="99"/>
    </row>
    <row r="1072" spans="1:16" x14ac:dyDescent="0.2">
      <c r="A1072" s="122" t="s">
        <v>3390</v>
      </c>
      <c r="B1072" s="121">
        <v>-0.17</v>
      </c>
      <c r="C1072" s="121">
        <v>-0.17</v>
      </c>
      <c r="D1072" s="121">
        <v>-0.17</v>
      </c>
      <c r="E1072" s="121">
        <v>-0.17</v>
      </c>
      <c r="F1072" s="121">
        <v>-0.17</v>
      </c>
      <c r="G1072" s="121">
        <v>-0.17</v>
      </c>
      <c r="H1072" s="121">
        <v>-0.17</v>
      </c>
      <c r="I1072" s="121">
        <v>-0.17</v>
      </c>
      <c r="J1072" s="121">
        <v>-0.17</v>
      </c>
      <c r="K1072" s="121">
        <v>-0.17</v>
      </c>
      <c r="L1072" s="121">
        <v>-0.17</v>
      </c>
      <c r="M1072" s="121">
        <v>-0.17</v>
      </c>
      <c r="N1072" s="121">
        <v>-0.17</v>
      </c>
      <c r="P1072" s="99"/>
    </row>
    <row r="1073" spans="1:16" x14ac:dyDescent="0.2">
      <c r="A1073" s="122" t="s">
        <v>3391</v>
      </c>
      <c r="B1073" s="121">
        <v>0</v>
      </c>
      <c r="C1073" s="121">
        <v>0</v>
      </c>
      <c r="D1073" s="121">
        <v>0</v>
      </c>
      <c r="E1073" s="121">
        <v>0</v>
      </c>
      <c r="F1073" s="121">
        <v>0</v>
      </c>
      <c r="G1073" s="121">
        <v>0</v>
      </c>
      <c r="H1073" s="121">
        <v>0</v>
      </c>
      <c r="I1073" s="121">
        <v>0</v>
      </c>
      <c r="J1073" s="121">
        <v>0</v>
      </c>
      <c r="K1073" s="121">
        <v>0</v>
      </c>
      <c r="L1073" s="121">
        <v>0</v>
      </c>
      <c r="M1073" s="121">
        <v>0</v>
      </c>
      <c r="N1073" s="121">
        <v>0</v>
      </c>
      <c r="P1073" s="99"/>
    </row>
    <row r="1074" spans="1:16" x14ac:dyDescent="0.2">
      <c r="A1074" s="122" t="s">
        <v>3392</v>
      </c>
      <c r="B1074" s="121">
        <v>0</v>
      </c>
      <c r="C1074" s="121">
        <v>0</v>
      </c>
      <c r="D1074" s="121">
        <v>0</v>
      </c>
      <c r="E1074" s="121">
        <v>0</v>
      </c>
      <c r="F1074" s="121">
        <v>0</v>
      </c>
      <c r="G1074" s="121">
        <v>0</v>
      </c>
      <c r="H1074" s="121">
        <v>0</v>
      </c>
      <c r="I1074" s="121">
        <v>0</v>
      </c>
      <c r="J1074" s="121">
        <v>0</v>
      </c>
      <c r="K1074" s="121">
        <v>0</v>
      </c>
      <c r="L1074" s="121">
        <v>0</v>
      </c>
      <c r="M1074" s="121">
        <v>0</v>
      </c>
      <c r="N1074" s="121">
        <v>0</v>
      </c>
      <c r="P1074" s="99"/>
    </row>
    <row r="1075" spans="1:16" x14ac:dyDescent="0.2">
      <c r="A1075" s="123" t="s">
        <v>3393</v>
      </c>
      <c r="B1075" s="124">
        <v>-0.72</v>
      </c>
      <c r="C1075" s="124">
        <v>-0.72</v>
      </c>
      <c r="D1075" s="124">
        <v>-0.72</v>
      </c>
      <c r="E1075" s="124">
        <v>-0.72</v>
      </c>
      <c r="F1075" s="124">
        <v>-0.72</v>
      </c>
      <c r="G1075" s="124">
        <v>-0.72</v>
      </c>
      <c r="H1075" s="124">
        <v>-0.72</v>
      </c>
      <c r="I1075" s="124">
        <v>-0.72</v>
      </c>
      <c r="J1075" s="124">
        <v>-0.72</v>
      </c>
      <c r="K1075" s="124">
        <v>-0.72</v>
      </c>
      <c r="L1075" s="124">
        <v>-0.72</v>
      </c>
      <c r="M1075" s="124">
        <v>-0.72</v>
      </c>
      <c r="N1075" s="124">
        <v>-0.72</v>
      </c>
      <c r="O1075" s="97">
        <f t="shared" ref="O1075" si="102">AVERAGE(B1075:N1075)</f>
        <v>-0.72</v>
      </c>
      <c r="P1075" s="99" t="str">
        <f>MID($A1075,11,3)</f>
        <v>281</v>
      </c>
    </row>
    <row r="1076" spans="1:16" x14ac:dyDescent="0.2">
      <c r="A1076" s="122" t="s">
        <v>3394</v>
      </c>
      <c r="P1076" s="99"/>
    </row>
    <row r="1077" spans="1:16" x14ac:dyDescent="0.2">
      <c r="A1077" s="120" t="s">
        <v>3395</v>
      </c>
      <c r="P1077" s="99"/>
    </row>
    <row r="1078" spans="1:16" x14ac:dyDescent="0.2">
      <c r="A1078" s="122" t="s">
        <v>3396</v>
      </c>
      <c r="B1078" s="121">
        <v>0</v>
      </c>
      <c r="C1078" s="121">
        <v>0</v>
      </c>
      <c r="D1078" s="121">
        <v>0</v>
      </c>
      <c r="E1078" s="121">
        <v>0</v>
      </c>
      <c r="F1078" s="121">
        <v>0</v>
      </c>
      <c r="G1078" s="121">
        <v>0</v>
      </c>
      <c r="H1078" s="121">
        <v>0</v>
      </c>
      <c r="I1078" s="121">
        <v>0</v>
      </c>
      <c r="J1078" s="121">
        <v>0</v>
      </c>
      <c r="K1078" s="121">
        <v>0</v>
      </c>
      <c r="L1078" s="121">
        <v>0</v>
      </c>
      <c r="M1078" s="121">
        <v>0</v>
      </c>
      <c r="N1078" s="121">
        <v>0</v>
      </c>
      <c r="P1078" s="99"/>
    </row>
    <row r="1079" spans="1:16" x14ac:dyDescent="0.2">
      <c r="A1079" s="122" t="s">
        <v>3397</v>
      </c>
      <c r="B1079" s="121">
        <v>0</v>
      </c>
      <c r="C1079" s="121">
        <v>0</v>
      </c>
      <c r="D1079" s="121">
        <v>0</v>
      </c>
      <c r="E1079" s="121">
        <v>0</v>
      </c>
      <c r="F1079" s="121">
        <v>0</v>
      </c>
      <c r="G1079" s="121">
        <v>0</v>
      </c>
      <c r="H1079" s="121">
        <v>0</v>
      </c>
      <c r="I1079" s="121">
        <v>0</v>
      </c>
      <c r="J1079" s="121">
        <v>0</v>
      </c>
      <c r="K1079" s="121">
        <v>0</v>
      </c>
      <c r="L1079" s="121">
        <v>0</v>
      </c>
      <c r="M1079" s="121">
        <v>0</v>
      </c>
      <c r="N1079" s="121">
        <v>0</v>
      </c>
      <c r="P1079" s="99"/>
    </row>
    <row r="1080" spans="1:16" x14ac:dyDescent="0.2">
      <c r="A1080" s="122" t="s">
        <v>3398</v>
      </c>
      <c r="B1080" s="121">
        <v>-1723778059.1199999</v>
      </c>
      <c r="C1080" s="121">
        <v>-1723778059.1199999</v>
      </c>
      <c r="D1080" s="121">
        <v>-1723778059.1199999</v>
      </c>
      <c r="E1080" s="121">
        <v>-1762457814.47</v>
      </c>
      <c r="F1080" s="121">
        <v>-1762457814.47</v>
      </c>
      <c r="G1080" s="121">
        <v>-1762457814.47</v>
      </c>
      <c r="H1080" s="121">
        <v>-1801749088.6099999</v>
      </c>
      <c r="I1080" s="121">
        <v>-1801749088.6099999</v>
      </c>
      <c r="J1080" s="121">
        <v>-1801749088.6099999</v>
      </c>
      <c r="K1080" s="121">
        <v>-1800413153.47</v>
      </c>
      <c r="L1080" s="121">
        <v>-1800413153.47</v>
      </c>
      <c r="M1080" s="121">
        <v>-1818851935.46</v>
      </c>
      <c r="N1080" s="121">
        <v>-1822187887.21</v>
      </c>
      <c r="P1080" s="99"/>
    </row>
    <row r="1081" spans="1:16" x14ac:dyDescent="0.2">
      <c r="A1081" s="122" t="s">
        <v>3399</v>
      </c>
      <c r="B1081" s="121">
        <v>-414260757.34999901</v>
      </c>
      <c r="C1081" s="121">
        <v>-414260757.34999901</v>
      </c>
      <c r="D1081" s="121">
        <v>-414260757.34999901</v>
      </c>
      <c r="E1081" s="121">
        <v>-428301970.62</v>
      </c>
      <c r="F1081" s="121">
        <v>-428301970.62</v>
      </c>
      <c r="G1081" s="121">
        <v>-428301970.62</v>
      </c>
      <c r="H1081" s="121">
        <v>-442665442.71999902</v>
      </c>
      <c r="I1081" s="121">
        <v>-442665442.71999902</v>
      </c>
      <c r="J1081" s="121">
        <v>-442665442.71999902</v>
      </c>
      <c r="K1081" s="121">
        <v>-444851331.169999</v>
      </c>
      <c r="L1081" s="121">
        <v>-444851331.169999</v>
      </c>
      <c r="M1081" s="121">
        <v>-451684930.82999998</v>
      </c>
      <c r="N1081" s="121">
        <v>-453171242.75999999</v>
      </c>
      <c r="P1081" s="99"/>
    </row>
    <row r="1082" spans="1:16" x14ac:dyDescent="0.2">
      <c r="A1082" s="122" t="s">
        <v>3400</v>
      </c>
      <c r="B1082" s="121">
        <v>0</v>
      </c>
      <c r="C1082" s="121">
        <v>0</v>
      </c>
      <c r="D1082" s="121">
        <v>0</v>
      </c>
      <c r="E1082" s="121">
        <v>0</v>
      </c>
      <c r="F1082" s="121">
        <v>0</v>
      </c>
      <c r="G1082" s="121">
        <v>0</v>
      </c>
      <c r="H1082" s="121">
        <v>0</v>
      </c>
      <c r="I1082" s="121">
        <v>0</v>
      </c>
      <c r="J1082" s="121">
        <v>0</v>
      </c>
      <c r="K1082" s="121">
        <v>0</v>
      </c>
      <c r="L1082" s="121">
        <v>0</v>
      </c>
      <c r="M1082" s="121">
        <v>0</v>
      </c>
      <c r="N1082" s="121">
        <v>0</v>
      </c>
      <c r="P1082" s="99"/>
    </row>
    <row r="1083" spans="1:16" x14ac:dyDescent="0.2">
      <c r="A1083" s="122" t="s">
        <v>3401</v>
      </c>
      <c r="B1083" s="121">
        <v>0</v>
      </c>
      <c r="C1083" s="121">
        <v>0</v>
      </c>
      <c r="D1083" s="121">
        <v>0</v>
      </c>
      <c r="E1083" s="121">
        <v>0</v>
      </c>
      <c r="F1083" s="121">
        <v>0</v>
      </c>
      <c r="G1083" s="121">
        <v>0</v>
      </c>
      <c r="H1083" s="121">
        <v>0</v>
      </c>
      <c r="I1083" s="121">
        <v>0</v>
      </c>
      <c r="J1083" s="121">
        <v>0</v>
      </c>
      <c r="K1083" s="121">
        <v>0</v>
      </c>
      <c r="L1083" s="121">
        <v>0</v>
      </c>
      <c r="M1083" s="121">
        <v>0</v>
      </c>
      <c r="N1083" s="121">
        <v>0</v>
      </c>
      <c r="P1083" s="99"/>
    </row>
    <row r="1084" spans="1:16" x14ac:dyDescent="0.2">
      <c r="A1084" s="123" t="s">
        <v>3402</v>
      </c>
      <c r="B1084" s="124">
        <v>-2138038816.47</v>
      </c>
      <c r="C1084" s="124">
        <v>-2138038816.47</v>
      </c>
      <c r="D1084" s="124">
        <v>-2138038816.47</v>
      </c>
      <c r="E1084" s="124">
        <v>-2190759785.0900002</v>
      </c>
      <c r="F1084" s="124">
        <v>-2190759785.0900002</v>
      </c>
      <c r="G1084" s="124">
        <v>-2190759785.0900002</v>
      </c>
      <c r="H1084" s="124">
        <v>-2244414531.3299999</v>
      </c>
      <c r="I1084" s="124">
        <v>-2244414531.3299999</v>
      </c>
      <c r="J1084" s="124">
        <v>-2244414531.3299999</v>
      </c>
      <c r="K1084" s="124">
        <v>-2245264484.6399999</v>
      </c>
      <c r="L1084" s="124">
        <v>-2245264484.6399999</v>
      </c>
      <c r="M1084" s="124">
        <v>-2270536866.29</v>
      </c>
      <c r="N1084" s="124">
        <v>-2275359129.9699998</v>
      </c>
      <c r="O1084" s="97">
        <f t="shared" ref="O1084" si="103">AVERAGE(B1084:N1084)</f>
        <v>-2212004951.0930767</v>
      </c>
      <c r="P1084" s="99" t="str">
        <f>MID($A1084,11,3)</f>
        <v>282</v>
      </c>
    </row>
    <row r="1085" spans="1:16" x14ac:dyDescent="0.2">
      <c r="A1085" s="122" t="s">
        <v>3403</v>
      </c>
      <c r="P1085" s="99"/>
    </row>
    <row r="1086" spans="1:16" x14ac:dyDescent="0.2">
      <c r="A1086" s="120" t="s">
        <v>3404</v>
      </c>
      <c r="P1086" s="99"/>
    </row>
    <row r="1087" spans="1:16" x14ac:dyDescent="0.2">
      <c r="A1087" s="122" t="s">
        <v>3405</v>
      </c>
      <c r="B1087" s="121">
        <v>0</v>
      </c>
      <c r="C1087" s="121">
        <v>0</v>
      </c>
      <c r="D1087" s="121">
        <v>0</v>
      </c>
      <c r="E1087" s="121">
        <v>0</v>
      </c>
      <c r="F1087" s="121">
        <v>0</v>
      </c>
      <c r="G1087" s="121">
        <v>0</v>
      </c>
      <c r="H1087" s="121">
        <v>0</v>
      </c>
      <c r="I1087" s="121">
        <v>0</v>
      </c>
      <c r="J1087" s="121">
        <v>0</v>
      </c>
      <c r="K1087" s="121">
        <v>0</v>
      </c>
      <c r="L1087" s="121">
        <v>0</v>
      </c>
      <c r="M1087" s="121">
        <v>0</v>
      </c>
      <c r="N1087" s="121">
        <v>0</v>
      </c>
      <c r="P1087" s="99"/>
    </row>
    <row r="1088" spans="1:16" x14ac:dyDescent="0.2">
      <c r="A1088" s="122" t="s">
        <v>3406</v>
      </c>
      <c r="B1088" s="121">
        <v>0</v>
      </c>
      <c r="C1088" s="121">
        <v>0</v>
      </c>
      <c r="D1088" s="121">
        <v>0</v>
      </c>
      <c r="E1088" s="121">
        <v>0</v>
      </c>
      <c r="F1088" s="121">
        <v>0</v>
      </c>
      <c r="G1088" s="121">
        <v>0</v>
      </c>
      <c r="H1088" s="121">
        <v>0</v>
      </c>
      <c r="I1088" s="121">
        <v>0</v>
      </c>
      <c r="J1088" s="121">
        <v>0</v>
      </c>
      <c r="K1088" s="121">
        <v>0</v>
      </c>
      <c r="L1088" s="121">
        <v>0</v>
      </c>
      <c r="M1088" s="121">
        <v>0</v>
      </c>
      <c r="N1088" s="121">
        <v>0</v>
      </c>
      <c r="O1088" s="97">
        <f t="shared" ref="O1088" si="104">AVERAGE(B1088:N1088)</f>
        <v>0</v>
      </c>
      <c r="P1088" s="99"/>
    </row>
    <row r="1089" spans="1:16" x14ac:dyDescent="0.2">
      <c r="A1089" s="122" t="s">
        <v>3407</v>
      </c>
      <c r="B1089" s="121">
        <v>0</v>
      </c>
      <c r="C1089" s="121">
        <v>0</v>
      </c>
      <c r="D1089" s="121">
        <v>0</v>
      </c>
      <c r="E1089" s="121">
        <v>0</v>
      </c>
      <c r="F1089" s="121">
        <v>0</v>
      </c>
      <c r="G1089" s="121">
        <v>0</v>
      </c>
      <c r="H1089" s="121">
        <v>0</v>
      </c>
      <c r="I1089" s="121">
        <v>0</v>
      </c>
      <c r="J1089" s="121">
        <v>0</v>
      </c>
      <c r="K1089" s="121">
        <v>0</v>
      </c>
      <c r="L1089" s="121">
        <v>0</v>
      </c>
      <c r="M1089" s="121">
        <v>0</v>
      </c>
      <c r="N1089" s="121">
        <v>0</v>
      </c>
      <c r="P1089" s="99"/>
    </row>
    <row r="1090" spans="1:16" x14ac:dyDescent="0.2">
      <c r="A1090" s="122" t="s">
        <v>3408</v>
      </c>
      <c r="B1090" s="121">
        <v>0</v>
      </c>
      <c r="C1090" s="121">
        <v>0</v>
      </c>
      <c r="D1090" s="121">
        <v>0</v>
      </c>
      <c r="E1090" s="121">
        <v>0</v>
      </c>
      <c r="F1090" s="121">
        <v>0</v>
      </c>
      <c r="G1090" s="121">
        <v>0</v>
      </c>
      <c r="H1090" s="121">
        <v>0</v>
      </c>
      <c r="I1090" s="121">
        <v>0</v>
      </c>
      <c r="J1090" s="121">
        <v>0</v>
      </c>
      <c r="K1090" s="121">
        <v>0</v>
      </c>
      <c r="L1090" s="121">
        <v>0</v>
      </c>
      <c r="M1090" s="121">
        <v>0</v>
      </c>
      <c r="N1090" s="121">
        <v>0</v>
      </c>
      <c r="P1090" s="99"/>
    </row>
    <row r="1091" spans="1:16" x14ac:dyDescent="0.2">
      <c r="A1091" s="122" t="s">
        <v>3409</v>
      </c>
      <c r="B1091" s="121">
        <v>-727100946.14999998</v>
      </c>
      <c r="C1091" s="121">
        <v>-727100946.14999998</v>
      </c>
      <c r="D1091" s="121">
        <v>-727100946.14999998</v>
      </c>
      <c r="E1091" s="121">
        <v>-705840353.40999997</v>
      </c>
      <c r="F1091" s="121">
        <v>-705840353.40999997</v>
      </c>
      <c r="G1091" s="121">
        <v>-705840353.40999997</v>
      </c>
      <c r="H1091" s="121">
        <v>-668765633.47000003</v>
      </c>
      <c r="I1091" s="121">
        <v>-668765633.47000003</v>
      </c>
      <c r="J1091" s="121">
        <v>-668765633.47000003</v>
      </c>
      <c r="K1091" s="121">
        <v>-634710316.41999996</v>
      </c>
      <c r="L1091" s="121">
        <v>-634710316.41999996</v>
      </c>
      <c r="M1091" s="121">
        <v>-620554231.60000002</v>
      </c>
      <c r="N1091" s="121">
        <v>-619830215.50999999</v>
      </c>
      <c r="P1091" s="99"/>
    </row>
    <row r="1092" spans="1:16" x14ac:dyDescent="0.2">
      <c r="A1092" s="122" t="s">
        <v>3410</v>
      </c>
      <c r="B1092" s="121">
        <v>-201518829.44</v>
      </c>
      <c r="C1092" s="121">
        <v>-201518829.44</v>
      </c>
      <c r="D1092" s="121">
        <v>-201518829.44</v>
      </c>
      <c r="E1092" s="121">
        <v>-195626501.38999999</v>
      </c>
      <c r="F1092" s="121">
        <v>-195626501.38999999</v>
      </c>
      <c r="G1092" s="121">
        <v>-195626501.38999999</v>
      </c>
      <c r="H1092" s="121">
        <v>-185351321.61000001</v>
      </c>
      <c r="I1092" s="121">
        <v>-185351321.61000001</v>
      </c>
      <c r="J1092" s="121">
        <v>-185351321.61000001</v>
      </c>
      <c r="K1092" s="121">
        <v>-175912961.58000001</v>
      </c>
      <c r="L1092" s="121">
        <v>-175912961.58000001</v>
      </c>
      <c r="M1092" s="121">
        <v>-171989632.38999999</v>
      </c>
      <c r="N1092" s="121">
        <v>-171788972.06</v>
      </c>
      <c r="P1092" s="99"/>
    </row>
    <row r="1093" spans="1:16" x14ac:dyDescent="0.2">
      <c r="A1093" s="122" t="s">
        <v>3411</v>
      </c>
      <c r="B1093" s="121">
        <v>0</v>
      </c>
      <c r="C1093" s="121">
        <v>0</v>
      </c>
      <c r="D1093" s="121">
        <v>0</v>
      </c>
      <c r="E1093" s="121">
        <v>0</v>
      </c>
      <c r="F1093" s="121">
        <v>0</v>
      </c>
      <c r="G1093" s="121">
        <v>0</v>
      </c>
      <c r="H1093" s="121">
        <v>0</v>
      </c>
      <c r="I1093" s="121">
        <v>0</v>
      </c>
      <c r="J1093" s="121">
        <v>0</v>
      </c>
      <c r="K1093" s="121">
        <v>0</v>
      </c>
      <c r="L1093" s="121">
        <v>0</v>
      </c>
      <c r="M1093" s="121">
        <v>0</v>
      </c>
      <c r="N1093" s="121">
        <v>0</v>
      </c>
      <c r="P1093" s="99"/>
    </row>
    <row r="1094" spans="1:16" x14ac:dyDescent="0.2">
      <c r="A1094" s="122" t="s">
        <v>3412</v>
      </c>
      <c r="B1094" s="121">
        <v>0</v>
      </c>
      <c r="C1094" s="121">
        <v>0</v>
      </c>
      <c r="D1094" s="121">
        <v>0</v>
      </c>
      <c r="E1094" s="121">
        <v>0</v>
      </c>
      <c r="F1094" s="121">
        <v>0</v>
      </c>
      <c r="G1094" s="121">
        <v>0</v>
      </c>
      <c r="H1094" s="121">
        <v>0</v>
      </c>
      <c r="I1094" s="121">
        <v>0</v>
      </c>
      <c r="J1094" s="121">
        <v>0</v>
      </c>
      <c r="K1094" s="121">
        <v>0</v>
      </c>
      <c r="L1094" s="121">
        <v>0</v>
      </c>
      <c r="M1094" s="121">
        <v>0</v>
      </c>
      <c r="N1094" s="121">
        <v>0</v>
      </c>
      <c r="P1094" s="99"/>
    </row>
    <row r="1095" spans="1:16" x14ac:dyDescent="0.2">
      <c r="A1095" s="123" t="s">
        <v>3413</v>
      </c>
      <c r="B1095" s="124">
        <v>-928619775.59000003</v>
      </c>
      <c r="C1095" s="124">
        <v>-928619775.59000003</v>
      </c>
      <c r="D1095" s="124">
        <v>-928619775.59000003</v>
      </c>
      <c r="E1095" s="124">
        <v>-901466854.79999995</v>
      </c>
      <c r="F1095" s="124">
        <v>-901466854.79999995</v>
      </c>
      <c r="G1095" s="124">
        <v>-901466854.79999995</v>
      </c>
      <c r="H1095" s="124">
        <v>-854116955.08000004</v>
      </c>
      <c r="I1095" s="124">
        <v>-854116955.08000004</v>
      </c>
      <c r="J1095" s="124">
        <v>-854116955.08000004</v>
      </c>
      <c r="K1095" s="124">
        <v>-810623277.99999905</v>
      </c>
      <c r="L1095" s="124">
        <v>-810623277.99999905</v>
      </c>
      <c r="M1095" s="124">
        <v>-792543863.99000001</v>
      </c>
      <c r="N1095" s="124">
        <v>-791619187.57000005</v>
      </c>
      <c r="O1095" s="97">
        <f t="shared" ref="O1095" si="105">AVERAGE(B1095:N1095)</f>
        <v>-866001566.45923066</v>
      </c>
      <c r="P1095" s="99" t="str">
        <f>MID($A1095,11,3)</f>
        <v>283</v>
      </c>
    </row>
    <row r="1096" spans="1:16" x14ac:dyDescent="0.2">
      <c r="A1096" s="122" t="s">
        <v>3414</v>
      </c>
      <c r="P1096" s="99"/>
    </row>
    <row r="1097" spans="1:16" x14ac:dyDescent="0.2">
      <c r="A1097" s="122" t="s">
        <v>3415</v>
      </c>
      <c r="B1097" s="121">
        <v>0</v>
      </c>
      <c r="C1097" s="121">
        <v>0</v>
      </c>
      <c r="D1097" s="121">
        <v>0</v>
      </c>
      <c r="E1097" s="121">
        <v>0</v>
      </c>
      <c r="F1097" s="121">
        <v>0</v>
      </c>
      <c r="G1097" s="121">
        <v>0</v>
      </c>
      <c r="H1097" s="121">
        <v>0</v>
      </c>
      <c r="I1097" s="121">
        <v>0</v>
      </c>
      <c r="J1097" s="121">
        <v>0</v>
      </c>
      <c r="K1097" s="121">
        <v>0</v>
      </c>
      <c r="L1097" s="121">
        <v>0</v>
      </c>
      <c r="M1097" s="121">
        <v>0</v>
      </c>
      <c r="N1097" s="121">
        <v>0</v>
      </c>
      <c r="O1097" s="97">
        <f>SUM(O1095,O1084)</f>
        <v>-3078006517.5523071</v>
      </c>
      <c r="P1097" s="99" t="s">
        <v>138</v>
      </c>
    </row>
    <row r="1098" spans="1:16" x14ac:dyDescent="0.2">
      <c r="A1098" s="122" t="s">
        <v>2355</v>
      </c>
      <c r="P1098" s="99"/>
    </row>
    <row r="1099" spans="1:16" x14ac:dyDescent="0.2">
      <c r="A1099" s="126" t="s">
        <v>3416</v>
      </c>
      <c r="B1099" s="127">
        <v>-20317797040.809898</v>
      </c>
      <c r="C1099" s="127">
        <v>-20227708570.059898</v>
      </c>
      <c r="D1099" s="127">
        <v>-20341903942.41</v>
      </c>
      <c r="E1099" s="127">
        <v>-20454120317.269901</v>
      </c>
      <c r="F1099" s="127">
        <v>-20569132484.07</v>
      </c>
      <c r="G1099" s="127">
        <v>-20552963172.999901</v>
      </c>
      <c r="H1099" s="127">
        <v>-20764428441.0299</v>
      </c>
      <c r="I1099" s="127">
        <v>-20867565515.419899</v>
      </c>
      <c r="J1099" s="127">
        <v>-20944963606.009998</v>
      </c>
      <c r="K1099" s="127">
        <v>-20955254872.779999</v>
      </c>
      <c r="L1099" s="127">
        <v>-21004331119.48</v>
      </c>
      <c r="M1099" s="127">
        <v>-21089186364.589901</v>
      </c>
      <c r="N1099" s="127">
        <v>-21150517559.409901</v>
      </c>
      <c r="P1099" s="99"/>
    </row>
    <row r="1100" spans="1:16" x14ac:dyDescent="0.2">
      <c r="A1100" s="122" t="s">
        <v>3417</v>
      </c>
      <c r="P1100" s="99"/>
    </row>
    <row r="1101" spans="1:16" x14ac:dyDescent="0.2">
      <c r="A1101" s="123" t="s">
        <v>3418</v>
      </c>
      <c r="B1101" s="121">
        <v>7.4505805969238197E-6</v>
      </c>
      <c r="C1101" s="121">
        <v>-0.82998722791671697</v>
      </c>
      <c r="D1101" s="121">
        <v>-0.83000212907791104</v>
      </c>
      <c r="E1101" s="121">
        <v>-0.84000453352928095</v>
      </c>
      <c r="F1101" s="121">
        <v>3.7252902984619098E-6</v>
      </c>
      <c r="G1101" s="121">
        <v>-0.82999840378761203</v>
      </c>
      <c r="H1101" s="121">
        <v>-0.83000957965850797</v>
      </c>
      <c r="I1101" s="121">
        <v>-0.82999095320701599</v>
      </c>
      <c r="J1101" s="121">
        <v>-0.81999599933624201</v>
      </c>
      <c r="K1101" s="121">
        <v>-0.82000344991683904</v>
      </c>
      <c r="L1101" s="121">
        <v>-0.82999840378761203</v>
      </c>
      <c r="M1101" s="121">
        <v>-1.11758708953857E-5</v>
      </c>
      <c r="N1101" s="121">
        <v>-0.119984149932861</v>
      </c>
      <c r="P1101" s="99"/>
    </row>
    <row r="1102" spans="1:16" x14ac:dyDescent="0.2">
      <c r="A1102" s="122" t="s">
        <v>3419</v>
      </c>
      <c r="P1102" s="99"/>
    </row>
    <row r="1103" spans="1:16" x14ac:dyDescent="0.2">
      <c r="A1103" s="122" t="s">
        <v>3420</v>
      </c>
      <c r="P1103" s="99"/>
    </row>
    <row r="1104" spans="1:16" x14ac:dyDescent="0.2">
      <c r="A1104" s="122" t="s">
        <v>3421</v>
      </c>
      <c r="P1104" s="99"/>
    </row>
    <row r="1105" spans="1:16" x14ac:dyDescent="0.2">
      <c r="A1105" s="122" t="s">
        <v>3422</v>
      </c>
      <c r="P1105" s="99"/>
    </row>
    <row r="1106" spans="1:16" x14ac:dyDescent="0.2">
      <c r="A1106" s="122" t="s">
        <v>3423</v>
      </c>
      <c r="P1106" s="99"/>
    </row>
    <row r="1107" spans="1:16" x14ac:dyDescent="0.2">
      <c r="A1107" s="120" t="s">
        <v>3424</v>
      </c>
      <c r="P1107" s="99"/>
    </row>
    <row r="1108" spans="1:16" x14ac:dyDescent="0.2">
      <c r="A1108" s="122" t="s">
        <v>3425</v>
      </c>
      <c r="P1108" s="99"/>
    </row>
    <row r="1109" spans="1:16" x14ac:dyDescent="0.2">
      <c r="A1109" s="122" t="s">
        <v>3426</v>
      </c>
      <c r="B1109" s="121">
        <v>0</v>
      </c>
      <c r="C1109" s="121">
        <v>0</v>
      </c>
      <c r="D1109" s="121">
        <v>0</v>
      </c>
      <c r="E1109" s="121">
        <v>0</v>
      </c>
      <c r="F1109" s="121">
        <v>0</v>
      </c>
      <c r="G1109" s="121">
        <v>0</v>
      </c>
      <c r="H1109" s="121">
        <v>0</v>
      </c>
      <c r="I1109" s="121">
        <v>0</v>
      </c>
      <c r="J1109" s="121">
        <v>0</v>
      </c>
      <c r="K1109" s="121">
        <v>0</v>
      </c>
      <c r="L1109" s="121">
        <v>0</v>
      </c>
      <c r="M1109" s="121">
        <v>0</v>
      </c>
      <c r="N1109" s="121">
        <v>0</v>
      </c>
    </row>
    <row r="1110" spans="1:16" x14ac:dyDescent="0.2">
      <c r="A1110" s="122" t="s">
        <v>3427</v>
      </c>
      <c r="B1110" s="121">
        <v>0</v>
      </c>
      <c r="C1110" s="121">
        <v>0</v>
      </c>
      <c r="D1110" s="121">
        <v>0</v>
      </c>
      <c r="E1110" s="121">
        <v>0</v>
      </c>
      <c r="F1110" s="121">
        <v>0</v>
      </c>
      <c r="G1110" s="121">
        <v>0</v>
      </c>
      <c r="H1110" s="121">
        <v>0</v>
      </c>
      <c r="I1110" s="121">
        <v>0</v>
      </c>
      <c r="J1110" s="121">
        <v>0</v>
      </c>
      <c r="K1110" s="121">
        <v>0</v>
      </c>
      <c r="L1110" s="121">
        <v>0</v>
      </c>
      <c r="M1110" s="121">
        <v>0</v>
      </c>
      <c r="N1110" s="121">
        <v>0</v>
      </c>
    </row>
    <row r="1111" spans="1:16" x14ac:dyDescent="0.2">
      <c r="A1111" s="122" t="s">
        <v>2368</v>
      </c>
    </row>
    <row r="1112" spans="1:16" x14ac:dyDescent="0.2">
      <c r="A1112" s="122" t="s">
        <v>3428</v>
      </c>
      <c r="P1112" s="99"/>
    </row>
    <row r="1113" spans="1:16" x14ac:dyDescent="0.2">
      <c r="A1113" s="122" t="s">
        <v>3429</v>
      </c>
      <c r="B1113" s="121">
        <v>1000</v>
      </c>
      <c r="C1113" s="121">
        <v>1000</v>
      </c>
      <c r="D1113" s="121">
        <v>1000</v>
      </c>
      <c r="E1113" s="121">
        <v>1000</v>
      </c>
      <c r="F1113" s="121">
        <v>1000</v>
      </c>
      <c r="G1113" s="121">
        <v>1000</v>
      </c>
      <c r="H1113" s="121">
        <v>1000</v>
      </c>
      <c r="I1113" s="121">
        <v>1000</v>
      </c>
      <c r="J1113" s="121">
        <v>1000</v>
      </c>
      <c r="K1113" s="121">
        <v>1000</v>
      </c>
      <c r="L1113" s="121">
        <v>1000</v>
      </c>
      <c r="M1113" s="121">
        <v>1000</v>
      </c>
      <c r="N1113" s="121">
        <v>1000</v>
      </c>
    </row>
    <row r="1114" spans="1:16" x14ac:dyDescent="0.2">
      <c r="A1114" s="122" t="s">
        <v>3430</v>
      </c>
      <c r="B1114" s="121">
        <v>20317797040.810001</v>
      </c>
      <c r="C1114" s="121">
        <v>20227708569.23</v>
      </c>
      <c r="D1114" s="121">
        <v>20341903941.580002</v>
      </c>
      <c r="E1114" s="121">
        <v>20454120316.429901</v>
      </c>
      <c r="F1114" s="121">
        <v>20569132484.07</v>
      </c>
      <c r="G1114" s="121">
        <v>20552963172.169998</v>
      </c>
      <c r="H1114" s="121">
        <v>20764428440.199902</v>
      </c>
      <c r="I1114" s="121">
        <v>20867565514.59</v>
      </c>
      <c r="J1114" s="121">
        <v>20944963605.189999</v>
      </c>
      <c r="K1114" s="121">
        <v>20955254871.959999</v>
      </c>
      <c r="L1114" s="121">
        <v>21004331118.650002</v>
      </c>
      <c r="M1114" s="121">
        <v>21089186364.589901</v>
      </c>
      <c r="N1114" s="121">
        <v>21150517559.290001</v>
      </c>
    </row>
    <row r="1115" spans="1:16" x14ac:dyDescent="0.2">
      <c r="A1115" s="122" t="s">
        <v>3431</v>
      </c>
      <c r="B1115" s="121">
        <v>0</v>
      </c>
      <c r="C1115" s="121">
        <v>0</v>
      </c>
      <c r="D1115" s="121">
        <v>0</v>
      </c>
      <c r="E1115" s="121">
        <v>0</v>
      </c>
      <c r="F1115" s="121">
        <v>0</v>
      </c>
      <c r="G1115" s="121">
        <v>0</v>
      </c>
      <c r="H1115" s="121">
        <v>0</v>
      </c>
      <c r="I1115" s="121">
        <v>0</v>
      </c>
      <c r="J1115" s="121">
        <v>0</v>
      </c>
      <c r="K1115" s="121">
        <v>0</v>
      </c>
      <c r="L1115" s="121">
        <v>0</v>
      </c>
      <c r="M1115" s="121">
        <v>0</v>
      </c>
      <c r="N1115" s="121">
        <v>0</v>
      </c>
    </row>
    <row r="1116" spans="1:16" x14ac:dyDescent="0.2">
      <c r="A1116" s="123" t="s">
        <v>3432</v>
      </c>
      <c r="B1116" s="121">
        <v>20317797040.810001</v>
      </c>
      <c r="C1116" s="121">
        <v>20227708569.23</v>
      </c>
      <c r="D1116" s="121">
        <v>20341903941.580002</v>
      </c>
      <c r="E1116" s="121">
        <v>20454120316.429901</v>
      </c>
      <c r="F1116" s="121">
        <v>20569132484.07</v>
      </c>
      <c r="G1116" s="121">
        <v>20552963172.169998</v>
      </c>
      <c r="H1116" s="121">
        <v>20764428440.199902</v>
      </c>
      <c r="I1116" s="121">
        <v>20867565514.59</v>
      </c>
      <c r="J1116" s="121">
        <v>20944963605.189999</v>
      </c>
      <c r="K1116" s="121">
        <v>20955254871.959999</v>
      </c>
      <c r="L1116" s="121">
        <v>21004331118.650002</v>
      </c>
      <c r="M1116" s="121">
        <v>21089186364.589901</v>
      </c>
      <c r="N1116" s="121">
        <v>21150517559.290001</v>
      </c>
    </row>
    <row r="1117" spans="1:16" x14ac:dyDescent="0.2">
      <c r="A1117" s="122" t="s">
        <v>1271</v>
      </c>
    </row>
    <row r="1118" spans="1:16" x14ac:dyDescent="0.2">
      <c r="A1118" s="122" t="s">
        <v>3433</v>
      </c>
      <c r="B1118" s="121">
        <v>-20317797040.809898</v>
      </c>
      <c r="C1118" s="121">
        <v>-20227708570.059898</v>
      </c>
      <c r="D1118" s="121">
        <v>-20341903942.41</v>
      </c>
      <c r="E1118" s="121">
        <v>-20454120317.269901</v>
      </c>
      <c r="F1118" s="121">
        <v>-20569132484.07</v>
      </c>
      <c r="G1118" s="121">
        <v>-20552963172.999901</v>
      </c>
      <c r="H1118" s="121">
        <v>-20764428441.0299</v>
      </c>
      <c r="I1118" s="121">
        <v>-20867565515.419899</v>
      </c>
      <c r="J1118" s="121">
        <v>-20944963606.009998</v>
      </c>
      <c r="K1118" s="121">
        <v>-20955254872.779999</v>
      </c>
      <c r="L1118" s="121">
        <v>-21004331119.48</v>
      </c>
      <c r="M1118" s="121">
        <v>-21089186364.589901</v>
      </c>
      <c r="N1118" s="121">
        <v>-21150517559.409901</v>
      </c>
    </row>
    <row r="1119" spans="1:16" x14ac:dyDescent="0.2">
      <c r="A1119" s="122" t="s">
        <v>3434</v>
      </c>
      <c r="B1119" s="121">
        <v>0</v>
      </c>
      <c r="C1119" s="121">
        <v>0</v>
      </c>
      <c r="D1119" s="121">
        <v>0</v>
      </c>
      <c r="E1119" s="121">
        <v>0</v>
      </c>
      <c r="F1119" s="121">
        <v>0</v>
      </c>
      <c r="G1119" s="121">
        <v>0</v>
      </c>
      <c r="H1119" s="121">
        <v>0</v>
      </c>
      <c r="I1119" s="121">
        <v>0</v>
      </c>
      <c r="J1119" s="121">
        <v>0</v>
      </c>
      <c r="K1119" s="121">
        <v>0</v>
      </c>
      <c r="L1119" s="121">
        <v>0</v>
      </c>
      <c r="M1119" s="121">
        <v>0</v>
      </c>
      <c r="N1119" s="121">
        <v>0</v>
      </c>
    </row>
    <row r="1120" spans="1:16" x14ac:dyDescent="0.2">
      <c r="A1120" s="123" t="s">
        <v>3435</v>
      </c>
      <c r="B1120" s="121">
        <v>-20317797040.809898</v>
      </c>
      <c r="C1120" s="121">
        <v>-20227708570.059898</v>
      </c>
      <c r="D1120" s="121">
        <v>-20341903942.41</v>
      </c>
      <c r="E1120" s="121">
        <v>-20454120317.269901</v>
      </c>
      <c r="F1120" s="121">
        <v>-20569132484.07</v>
      </c>
      <c r="G1120" s="121">
        <v>-20552963172.999901</v>
      </c>
      <c r="H1120" s="121">
        <v>-20764428441.0299</v>
      </c>
      <c r="I1120" s="121">
        <v>-20867565515.419899</v>
      </c>
      <c r="J1120" s="121">
        <v>-20944963606.009998</v>
      </c>
      <c r="K1120" s="121">
        <v>-20955254872.779999</v>
      </c>
      <c r="L1120" s="121">
        <v>-21004331119.48</v>
      </c>
      <c r="M1120" s="121">
        <v>-21089186364.589901</v>
      </c>
      <c r="N1120" s="121">
        <v>-21150517559.409901</v>
      </c>
    </row>
    <row r="1121" spans="1:14" x14ac:dyDescent="0.2">
      <c r="A1121" s="122" t="s">
        <v>3436</v>
      </c>
    </row>
    <row r="1122" spans="1:14" x14ac:dyDescent="0.2">
      <c r="A1122" s="122" t="s">
        <v>3437</v>
      </c>
      <c r="B1122" s="121">
        <v>0</v>
      </c>
      <c r="C1122" s="121">
        <v>0</v>
      </c>
      <c r="D1122" s="121">
        <v>0</v>
      </c>
      <c r="E1122" s="121">
        <v>0</v>
      </c>
      <c r="F1122" s="121">
        <v>0</v>
      </c>
      <c r="G1122" s="121">
        <v>0</v>
      </c>
      <c r="H1122" s="121">
        <v>0</v>
      </c>
      <c r="I1122" s="121">
        <v>0</v>
      </c>
      <c r="J1122" s="121">
        <v>0</v>
      </c>
      <c r="K1122" s="121">
        <v>0</v>
      </c>
      <c r="L1122" s="121">
        <v>0</v>
      </c>
      <c r="M1122" s="121">
        <v>0</v>
      </c>
      <c r="N1122" s="121">
        <v>0</v>
      </c>
    </row>
    <row r="1123" spans="1:14" x14ac:dyDescent="0.2">
      <c r="A1123" s="122" t="s">
        <v>3438</v>
      </c>
      <c r="B1123" s="121">
        <v>0</v>
      </c>
      <c r="C1123" s="121">
        <v>0</v>
      </c>
      <c r="D1123" s="121">
        <v>0</v>
      </c>
      <c r="E1123" s="121">
        <v>0</v>
      </c>
      <c r="F1123" s="121">
        <v>0</v>
      </c>
      <c r="G1123" s="121">
        <v>0</v>
      </c>
      <c r="H1123" s="121">
        <v>0</v>
      </c>
      <c r="I1123" s="121">
        <v>0</v>
      </c>
      <c r="J1123" s="121">
        <v>0</v>
      </c>
      <c r="K1123" s="121">
        <v>0</v>
      </c>
      <c r="L1123" s="121">
        <v>0</v>
      </c>
      <c r="M1123" s="121">
        <v>0</v>
      </c>
      <c r="N1123" s="121">
        <v>0</v>
      </c>
    </row>
    <row r="1124" spans="1:14" x14ac:dyDescent="0.2">
      <c r="A1124" s="122" t="s">
        <v>3439</v>
      </c>
      <c r="B1124" s="121">
        <v>0</v>
      </c>
      <c r="C1124" s="121">
        <v>0</v>
      </c>
      <c r="D1124" s="121">
        <v>0</v>
      </c>
      <c r="E1124" s="121">
        <v>0</v>
      </c>
      <c r="F1124" s="121">
        <v>0</v>
      </c>
      <c r="G1124" s="121">
        <v>0</v>
      </c>
      <c r="H1124" s="121">
        <v>0</v>
      </c>
      <c r="I1124" s="121">
        <v>0</v>
      </c>
      <c r="J1124" s="121">
        <v>0</v>
      </c>
      <c r="K1124" s="121">
        <v>0</v>
      </c>
      <c r="L1124" s="121">
        <v>0</v>
      </c>
      <c r="M1124" s="121">
        <v>0</v>
      </c>
      <c r="N1124" s="121">
        <v>0</v>
      </c>
    </row>
    <row r="1125" spans="1:14" x14ac:dyDescent="0.2">
      <c r="A1125" s="122" t="s">
        <v>3440</v>
      </c>
      <c r="B1125" s="121">
        <v>0</v>
      </c>
      <c r="C1125" s="121">
        <v>0</v>
      </c>
      <c r="D1125" s="121">
        <v>0</v>
      </c>
      <c r="E1125" s="121">
        <v>0</v>
      </c>
      <c r="F1125" s="121">
        <v>0</v>
      </c>
      <c r="G1125" s="121">
        <v>0</v>
      </c>
      <c r="H1125" s="121">
        <v>0</v>
      </c>
      <c r="I1125" s="121">
        <v>0</v>
      </c>
      <c r="J1125" s="121">
        <v>0</v>
      </c>
      <c r="K1125" s="121">
        <v>0</v>
      </c>
      <c r="L1125" s="121">
        <v>0</v>
      </c>
      <c r="M1125" s="121">
        <v>0</v>
      </c>
      <c r="N1125" s="121">
        <v>0</v>
      </c>
    </row>
    <row r="1126" spans="1:14" x14ac:dyDescent="0.2">
      <c r="A1126" s="123" t="s">
        <v>3441</v>
      </c>
      <c r="B1126" s="121">
        <v>0</v>
      </c>
      <c r="C1126" s="121">
        <v>0</v>
      </c>
      <c r="D1126" s="121">
        <v>0</v>
      </c>
      <c r="E1126" s="121">
        <v>0</v>
      </c>
      <c r="F1126" s="121">
        <v>0</v>
      </c>
      <c r="G1126" s="121">
        <v>0</v>
      </c>
      <c r="H1126" s="121">
        <v>0</v>
      </c>
      <c r="I1126" s="121">
        <v>0</v>
      </c>
      <c r="J1126" s="121">
        <v>0</v>
      </c>
      <c r="K1126" s="121">
        <v>0</v>
      </c>
      <c r="L1126" s="121">
        <v>0</v>
      </c>
      <c r="M1126" s="121">
        <v>0</v>
      </c>
      <c r="N1126" s="121">
        <v>0</v>
      </c>
    </row>
    <row r="1127" spans="1:14" x14ac:dyDescent="0.2">
      <c r="A1127" s="122" t="s">
        <v>3442</v>
      </c>
    </row>
    <row r="1128" spans="1:14" x14ac:dyDescent="0.2">
      <c r="A1128" s="122" t="s">
        <v>3443</v>
      </c>
      <c r="B1128" s="121">
        <v>0</v>
      </c>
      <c r="C1128" s="121">
        <v>0</v>
      </c>
      <c r="D1128" s="121">
        <v>0</v>
      </c>
      <c r="E1128" s="121">
        <v>0</v>
      </c>
      <c r="F1128" s="121">
        <v>0</v>
      </c>
      <c r="G1128" s="121">
        <v>0</v>
      </c>
      <c r="H1128" s="121">
        <v>0</v>
      </c>
      <c r="I1128" s="121">
        <v>0</v>
      </c>
      <c r="J1128" s="121">
        <v>0</v>
      </c>
      <c r="K1128" s="121">
        <v>0</v>
      </c>
      <c r="L1128" s="121">
        <v>0</v>
      </c>
      <c r="M1128" s="121">
        <v>0</v>
      </c>
      <c r="N1128" s="121">
        <v>0</v>
      </c>
    </row>
    <row r="1129" spans="1:14" x14ac:dyDescent="0.2">
      <c r="A1129" s="122" t="s">
        <v>3444</v>
      </c>
      <c r="B1129" s="121">
        <v>0</v>
      </c>
      <c r="C1129" s="121">
        <v>0</v>
      </c>
      <c r="D1129" s="121">
        <v>0</v>
      </c>
      <c r="E1129" s="121">
        <v>0</v>
      </c>
      <c r="F1129" s="121">
        <v>0</v>
      </c>
      <c r="G1129" s="121">
        <v>0</v>
      </c>
      <c r="H1129" s="121">
        <v>0</v>
      </c>
      <c r="I1129" s="121">
        <v>0</v>
      </c>
      <c r="J1129" s="121">
        <v>0</v>
      </c>
      <c r="K1129" s="121">
        <v>0</v>
      </c>
      <c r="L1129" s="121">
        <v>0</v>
      </c>
      <c r="M1129" s="121">
        <v>0</v>
      </c>
      <c r="N1129" s="121">
        <v>0</v>
      </c>
    </row>
    <row r="1130" spans="1:14" x14ac:dyDescent="0.2">
      <c r="A1130" s="122" t="s">
        <v>3445</v>
      </c>
      <c r="B1130" s="121">
        <v>0</v>
      </c>
      <c r="C1130" s="121">
        <v>0</v>
      </c>
      <c r="D1130" s="121">
        <v>0</v>
      </c>
      <c r="E1130" s="121">
        <v>0</v>
      </c>
      <c r="F1130" s="121">
        <v>0</v>
      </c>
      <c r="G1130" s="121">
        <v>0</v>
      </c>
      <c r="H1130" s="121">
        <v>0</v>
      </c>
      <c r="I1130" s="121">
        <v>0</v>
      </c>
      <c r="J1130" s="121">
        <v>0</v>
      </c>
      <c r="K1130" s="121">
        <v>0</v>
      </c>
      <c r="L1130" s="121">
        <v>0</v>
      </c>
      <c r="M1130" s="121">
        <v>0</v>
      </c>
      <c r="N1130" s="121">
        <v>0</v>
      </c>
    </row>
    <row r="1131" spans="1:14" x14ac:dyDescent="0.2">
      <c r="A1131" s="123" t="s">
        <v>3446</v>
      </c>
      <c r="B1131" s="121">
        <v>0</v>
      </c>
      <c r="C1131" s="121">
        <v>0</v>
      </c>
      <c r="D1131" s="121">
        <v>0</v>
      </c>
      <c r="E1131" s="121">
        <v>0</v>
      </c>
      <c r="F1131" s="121">
        <v>0</v>
      </c>
      <c r="G1131" s="121">
        <v>0</v>
      </c>
      <c r="H1131" s="121">
        <v>0</v>
      </c>
      <c r="I1131" s="121">
        <v>0</v>
      </c>
      <c r="J1131" s="121">
        <v>0</v>
      </c>
      <c r="K1131" s="121">
        <v>0</v>
      </c>
      <c r="L1131" s="121">
        <v>0</v>
      </c>
      <c r="M1131" s="121">
        <v>0</v>
      </c>
      <c r="N1131" s="121">
        <v>0</v>
      </c>
    </row>
    <row r="1132" spans="1:14" x14ac:dyDescent="0.2">
      <c r="A1132" s="122" t="s">
        <v>3447</v>
      </c>
      <c r="B1132" s="121">
        <v>0</v>
      </c>
      <c r="C1132" s="121">
        <v>0</v>
      </c>
      <c r="D1132" s="121">
        <v>0</v>
      </c>
      <c r="E1132" s="121">
        <v>0</v>
      </c>
      <c r="F1132" s="121">
        <v>0</v>
      </c>
      <c r="G1132" s="121">
        <v>0</v>
      </c>
      <c r="H1132" s="121">
        <v>0</v>
      </c>
      <c r="I1132" s="121">
        <v>0</v>
      </c>
      <c r="J1132" s="121">
        <v>0</v>
      </c>
      <c r="K1132" s="121">
        <v>0</v>
      </c>
      <c r="L1132" s="121">
        <v>0</v>
      </c>
      <c r="M1132" s="121">
        <v>0</v>
      </c>
      <c r="N1132" s="121">
        <v>0</v>
      </c>
    </row>
    <row r="1133" spans="1:14" x14ac:dyDescent="0.2">
      <c r="A1133" s="122" t="s">
        <v>3448</v>
      </c>
      <c r="B1133" s="121">
        <v>20317797040.810001</v>
      </c>
      <c r="C1133" s="121">
        <v>20227708569.23</v>
      </c>
      <c r="D1133" s="121">
        <v>20341903941.580002</v>
      </c>
      <c r="E1133" s="121">
        <v>20454120316.429901</v>
      </c>
      <c r="F1133" s="121">
        <v>20569132484.07</v>
      </c>
      <c r="G1133" s="121">
        <v>20552963172.169998</v>
      </c>
      <c r="H1133" s="121">
        <v>20764428440.199902</v>
      </c>
      <c r="I1133" s="121">
        <v>20867565514.59</v>
      </c>
      <c r="J1133" s="121">
        <v>20944963605.189999</v>
      </c>
      <c r="K1133" s="121">
        <v>20955254871.959999</v>
      </c>
      <c r="L1133" s="121">
        <v>21004331118.650002</v>
      </c>
      <c r="M1133" s="121">
        <v>21089186364.589901</v>
      </c>
      <c r="N1133" s="121">
        <v>21150517559.290001</v>
      </c>
    </row>
    <row r="1134" spans="1:14" x14ac:dyDescent="0.2">
      <c r="A1134" s="122" t="s">
        <v>3449</v>
      </c>
      <c r="B1134" s="121">
        <v>0</v>
      </c>
      <c r="C1134" s="121">
        <v>0</v>
      </c>
      <c r="D1134" s="121">
        <v>0</v>
      </c>
      <c r="E1134" s="121">
        <v>0</v>
      </c>
      <c r="F1134" s="121">
        <v>0</v>
      </c>
      <c r="G1134" s="121">
        <v>0</v>
      </c>
      <c r="H1134" s="121">
        <v>0</v>
      </c>
      <c r="I1134" s="121">
        <v>0</v>
      </c>
      <c r="J1134" s="121">
        <v>0</v>
      </c>
      <c r="K1134" s="121">
        <v>0</v>
      </c>
      <c r="L1134" s="121">
        <v>0</v>
      </c>
      <c r="M1134" s="121">
        <v>0</v>
      </c>
      <c r="N1134" s="121">
        <v>0</v>
      </c>
    </row>
    <row r="1135" spans="1:14" x14ac:dyDescent="0.2">
      <c r="A1135" s="123" t="s">
        <v>3450</v>
      </c>
      <c r="B1135" s="124">
        <v>20317797040.810001</v>
      </c>
      <c r="C1135" s="124">
        <v>20227708569.23</v>
      </c>
      <c r="D1135" s="124">
        <v>20341903941.580002</v>
      </c>
      <c r="E1135" s="124">
        <v>20454120316.429901</v>
      </c>
      <c r="F1135" s="124">
        <v>20569132484.07</v>
      </c>
      <c r="G1135" s="124">
        <v>20552963172.169998</v>
      </c>
      <c r="H1135" s="124">
        <v>20764428440.199902</v>
      </c>
      <c r="I1135" s="124">
        <v>20867565514.59</v>
      </c>
      <c r="J1135" s="124">
        <v>20944963605.189999</v>
      </c>
      <c r="K1135" s="124">
        <v>20955254871.959999</v>
      </c>
      <c r="L1135" s="124">
        <v>21004331118.650002</v>
      </c>
      <c r="M1135" s="124">
        <v>21089186364.589901</v>
      </c>
      <c r="N1135" s="124">
        <v>21150517559.290001</v>
      </c>
    </row>
    <row r="1136" spans="1:14" x14ac:dyDescent="0.2">
      <c r="A1136" s="122" t="s">
        <v>3451</v>
      </c>
    </row>
    <row r="1137" spans="1:14" x14ac:dyDescent="0.2">
      <c r="A1137" s="122" t="s">
        <v>3452</v>
      </c>
      <c r="B1137" s="121">
        <v>1000</v>
      </c>
      <c r="C1137" s="121">
        <v>1000</v>
      </c>
      <c r="D1137" s="121">
        <v>1000</v>
      </c>
      <c r="E1137" s="121">
        <v>1000</v>
      </c>
      <c r="F1137" s="121">
        <v>1000</v>
      </c>
      <c r="G1137" s="121">
        <v>1000</v>
      </c>
      <c r="H1137" s="121">
        <v>1000</v>
      </c>
      <c r="I1137" s="121">
        <v>1000</v>
      </c>
      <c r="J1137" s="121">
        <v>1000</v>
      </c>
      <c r="K1137" s="121">
        <v>1000</v>
      </c>
      <c r="L1137" s="121">
        <v>1000</v>
      </c>
      <c r="M1137" s="121">
        <v>1000</v>
      </c>
      <c r="N1137" s="121">
        <v>1000</v>
      </c>
    </row>
    <row r="1138" spans="1:14" x14ac:dyDescent="0.2">
      <c r="A1138" s="123" t="s">
        <v>3453</v>
      </c>
      <c r="B1138" s="121">
        <v>-558447584.26999998</v>
      </c>
      <c r="C1138" s="121">
        <v>-561223583.57999897</v>
      </c>
      <c r="D1138" s="121">
        <v>-565432468.19000006</v>
      </c>
      <c r="E1138" s="121">
        <v>-569787085.55999994</v>
      </c>
      <c r="F1138" s="121">
        <v>-566017524.25</v>
      </c>
      <c r="G1138" s="121">
        <v>-565223691.76999998</v>
      </c>
      <c r="H1138" s="121">
        <v>-561786156.82000005</v>
      </c>
      <c r="I1138" s="121">
        <v>-558042004.69000006</v>
      </c>
      <c r="J1138" s="121">
        <v>-558919694.46000004</v>
      </c>
      <c r="K1138" s="121">
        <v>-557111092.03999996</v>
      </c>
      <c r="L1138" s="121">
        <v>-536929754.23999906</v>
      </c>
      <c r="M1138" s="121">
        <v>-533193469.88</v>
      </c>
      <c r="N1138" s="121">
        <v>-532703659.31</v>
      </c>
    </row>
    <row r="1139" spans="1:14" x14ac:dyDescent="0.2">
      <c r="A1139" s="123" t="s">
        <v>3454</v>
      </c>
      <c r="B1139" s="121">
        <v>595021377.49000001</v>
      </c>
      <c r="C1139" s="121">
        <v>595021377.49000001</v>
      </c>
      <c r="D1139" s="121">
        <v>595021377.49000001</v>
      </c>
      <c r="E1139" s="121">
        <v>619580888.42999995</v>
      </c>
      <c r="F1139" s="121">
        <v>619580888.42999995</v>
      </c>
      <c r="G1139" s="121">
        <v>619580888.42999995</v>
      </c>
      <c r="H1139" s="121">
        <v>631470639.83999896</v>
      </c>
      <c r="I1139" s="121">
        <v>631470639.83999896</v>
      </c>
      <c r="J1139" s="121">
        <v>631470639.83999896</v>
      </c>
      <c r="K1139" s="121">
        <v>626405975.17999995</v>
      </c>
      <c r="L1139" s="121">
        <v>626405975.17999995</v>
      </c>
      <c r="M1139" s="121">
        <v>621454401.39999998</v>
      </c>
      <c r="N1139" s="121">
        <v>626899588.06999898</v>
      </c>
    </row>
    <row r="1140" spans="1:14" x14ac:dyDescent="0.2">
      <c r="A1140" s="123" t="s">
        <v>3455</v>
      </c>
      <c r="B1140" s="121">
        <v>138492054.16</v>
      </c>
      <c r="C1140" s="121">
        <v>138492054.16</v>
      </c>
      <c r="D1140" s="121">
        <v>138492054.16</v>
      </c>
      <c r="E1140" s="121">
        <v>136651857.09</v>
      </c>
      <c r="F1140" s="121">
        <v>136651857.09</v>
      </c>
      <c r="G1140" s="121">
        <v>136651857.09</v>
      </c>
      <c r="H1140" s="121">
        <v>131970841.029999</v>
      </c>
      <c r="I1140" s="121">
        <v>131970841.029999</v>
      </c>
      <c r="J1140" s="121">
        <v>131970841.029999</v>
      </c>
      <c r="K1140" s="121">
        <v>129977085.52</v>
      </c>
      <c r="L1140" s="121">
        <v>129977085.52</v>
      </c>
      <c r="M1140" s="121">
        <v>128282153.91</v>
      </c>
      <c r="N1140" s="121">
        <v>129787320.02</v>
      </c>
    </row>
    <row r="1141" spans="1:14" x14ac:dyDescent="0.2">
      <c r="A1141" s="123" t="s">
        <v>3456</v>
      </c>
      <c r="B1141" s="121">
        <v>-30191919.100000001</v>
      </c>
      <c r="C1141" s="121">
        <v>-30191919.100000001</v>
      </c>
      <c r="D1141" s="121">
        <v>-30191919.100000001</v>
      </c>
      <c r="E1141" s="121">
        <v>-40804083.100000001</v>
      </c>
      <c r="F1141" s="121">
        <v>-40804083.100000001</v>
      </c>
      <c r="G1141" s="121">
        <v>-40804083.100000001</v>
      </c>
      <c r="H1141" s="121">
        <v>-49633898.100000001</v>
      </c>
      <c r="I1141" s="121">
        <v>-49633898.100000001</v>
      </c>
      <c r="J1141" s="121">
        <v>-49633898.100000001</v>
      </c>
      <c r="K1141" s="121">
        <v>-50905158.100000001</v>
      </c>
      <c r="L1141" s="121">
        <v>-50905158.100000001</v>
      </c>
      <c r="M1141" s="121">
        <v>-50809799.439999998</v>
      </c>
      <c r="N1141" s="121">
        <v>-50762120.100000001</v>
      </c>
    </row>
    <row r="1142" spans="1:14" x14ac:dyDescent="0.2">
      <c r="A1142" s="123" t="s">
        <v>3457</v>
      </c>
      <c r="B1142" s="121">
        <v>20112539274.330002</v>
      </c>
      <c r="C1142" s="121">
        <v>20025226802.060001</v>
      </c>
      <c r="D1142" s="121">
        <v>20143631059.02</v>
      </c>
      <c r="E1142" s="121">
        <v>20226870573.3699</v>
      </c>
      <c r="F1142" s="121">
        <v>20338113179.700001</v>
      </c>
      <c r="G1142" s="121">
        <v>20321150035.32</v>
      </c>
      <c r="H1142" s="121">
        <v>20513139218.0499</v>
      </c>
      <c r="I1142" s="121">
        <v>20612532140.310001</v>
      </c>
      <c r="J1142" s="121">
        <v>20690807920.68</v>
      </c>
      <c r="K1142" s="121">
        <v>20705077745.200001</v>
      </c>
      <c r="L1142" s="121">
        <v>20733972654.09</v>
      </c>
      <c r="M1142" s="121">
        <v>20821833479.719898</v>
      </c>
      <c r="N1142" s="121">
        <v>20875772190.41</v>
      </c>
    </row>
    <row r="1143" spans="1:14" x14ac:dyDescent="0.2">
      <c r="A1143" s="122" t="s">
        <v>3458</v>
      </c>
    </row>
    <row r="1144" spans="1:14" x14ac:dyDescent="0.2">
      <c r="A1144" s="122" t="s">
        <v>1298</v>
      </c>
    </row>
    <row r="1145" spans="1:14" x14ac:dyDescent="0.2">
      <c r="A1145" s="122" t="s">
        <v>2400</v>
      </c>
      <c r="B1145" s="121">
        <v>0</v>
      </c>
      <c r="C1145" s="121">
        <v>0</v>
      </c>
      <c r="D1145" s="121">
        <v>0</v>
      </c>
      <c r="E1145" s="121">
        <v>0</v>
      </c>
      <c r="F1145" s="121">
        <v>0</v>
      </c>
      <c r="G1145" s="121">
        <v>0</v>
      </c>
      <c r="H1145" s="121">
        <v>0</v>
      </c>
      <c r="I1145" s="121">
        <v>0</v>
      </c>
      <c r="J1145" s="121">
        <v>0</v>
      </c>
      <c r="K1145" s="121">
        <v>0</v>
      </c>
      <c r="L1145" s="121">
        <v>0</v>
      </c>
      <c r="M1145" s="121">
        <v>0</v>
      </c>
      <c r="N1145" s="121">
        <v>0</v>
      </c>
    </row>
    <row r="1146" spans="1:14" x14ac:dyDescent="0.2">
      <c r="A1146" s="123" t="s">
        <v>3459</v>
      </c>
      <c r="B1146" s="128">
        <v>20112539274.330002</v>
      </c>
      <c r="C1146" s="128">
        <v>20025226802.060001</v>
      </c>
      <c r="D1146" s="128">
        <v>20143631059.02</v>
      </c>
      <c r="E1146" s="128">
        <v>20226870573.3699</v>
      </c>
      <c r="F1146" s="128">
        <v>20338113179.700001</v>
      </c>
      <c r="G1146" s="128">
        <v>20321150035.32</v>
      </c>
      <c r="H1146" s="128">
        <v>20513139218.0499</v>
      </c>
      <c r="I1146" s="128">
        <v>20612532140.310001</v>
      </c>
      <c r="J1146" s="128">
        <v>20690807920.68</v>
      </c>
      <c r="K1146" s="128">
        <v>20705077745.200001</v>
      </c>
      <c r="L1146" s="128">
        <v>20733972654.09</v>
      </c>
      <c r="M1146" s="128">
        <v>20821833479.719898</v>
      </c>
      <c r="N1146" s="128">
        <v>20875772190.41</v>
      </c>
    </row>
    <row r="1147" spans="1:14" x14ac:dyDescent="0.2">
      <c r="A1147" s="122" t="s">
        <v>3460</v>
      </c>
    </row>
    <row r="1148" spans="1:14" x14ac:dyDescent="0.2">
      <c r="A1148" s="122" t="s">
        <v>3461</v>
      </c>
    </row>
    <row r="1149" spans="1:14" x14ac:dyDescent="0.2">
      <c r="A1149" s="122" t="s">
        <v>3462</v>
      </c>
      <c r="B1149" s="121">
        <v>-20317797040.809898</v>
      </c>
      <c r="C1149" s="121">
        <v>-20227708570.059898</v>
      </c>
      <c r="D1149" s="121">
        <v>-20341903942.41</v>
      </c>
      <c r="E1149" s="121">
        <v>-20454120317.269901</v>
      </c>
      <c r="F1149" s="121">
        <v>-20569132484.07</v>
      </c>
      <c r="G1149" s="121">
        <v>-20552963172.999901</v>
      </c>
      <c r="H1149" s="121">
        <v>-20764428441.0299</v>
      </c>
      <c r="I1149" s="121">
        <v>-20867565515.419899</v>
      </c>
      <c r="J1149" s="121">
        <v>-20944963606.009998</v>
      </c>
      <c r="K1149" s="121">
        <v>-20955254872.779999</v>
      </c>
      <c r="L1149" s="121">
        <v>-21004331119.48</v>
      </c>
      <c r="M1149" s="121">
        <v>-21089186364.589901</v>
      </c>
      <c r="N1149" s="121">
        <v>-21150517559.409901</v>
      </c>
    </row>
    <row r="1150" spans="1:14" x14ac:dyDescent="0.2">
      <c r="A1150" s="122" t="s">
        <v>3463</v>
      </c>
      <c r="B1150" s="121">
        <v>0</v>
      </c>
      <c r="C1150" s="121">
        <v>0</v>
      </c>
      <c r="D1150" s="121">
        <v>0</v>
      </c>
      <c r="E1150" s="121">
        <v>0</v>
      </c>
      <c r="F1150" s="121">
        <v>0</v>
      </c>
      <c r="G1150" s="121">
        <v>0</v>
      </c>
      <c r="H1150" s="121">
        <v>0</v>
      </c>
      <c r="I1150" s="121">
        <v>0</v>
      </c>
      <c r="J1150" s="121">
        <v>0</v>
      </c>
      <c r="K1150" s="121">
        <v>0</v>
      </c>
      <c r="L1150" s="121">
        <v>0</v>
      </c>
      <c r="M1150" s="121">
        <v>0</v>
      </c>
      <c r="N1150" s="121">
        <v>0</v>
      </c>
    </row>
    <row r="1151" spans="1:14" x14ac:dyDescent="0.2">
      <c r="A1151" s="123" t="s">
        <v>3464</v>
      </c>
      <c r="B1151" s="124">
        <v>-20317797040.809898</v>
      </c>
      <c r="C1151" s="124">
        <v>-20227708570.059898</v>
      </c>
      <c r="D1151" s="124">
        <v>-20341903942.41</v>
      </c>
      <c r="E1151" s="124">
        <v>-20454120317.269901</v>
      </c>
      <c r="F1151" s="124">
        <v>-20569132484.07</v>
      </c>
      <c r="G1151" s="124">
        <v>-20552963172.999901</v>
      </c>
      <c r="H1151" s="124">
        <v>-20764428441.0299</v>
      </c>
      <c r="I1151" s="124">
        <v>-20867565515.419899</v>
      </c>
      <c r="J1151" s="124">
        <v>-20944963606.009998</v>
      </c>
      <c r="K1151" s="124">
        <v>-20955254872.779999</v>
      </c>
      <c r="L1151" s="124">
        <v>-21004331119.48</v>
      </c>
      <c r="M1151" s="124">
        <v>-21089186364.589901</v>
      </c>
      <c r="N1151" s="124">
        <v>-21150517559.409901</v>
      </c>
    </row>
    <row r="1152" spans="1:14" x14ac:dyDescent="0.2">
      <c r="A1152" s="122" t="s">
        <v>3465</v>
      </c>
      <c r="B1152" s="121">
        <v>1000</v>
      </c>
      <c r="C1152" s="121">
        <v>1000</v>
      </c>
      <c r="D1152" s="121">
        <v>1000</v>
      </c>
      <c r="E1152" s="121">
        <v>1000</v>
      </c>
      <c r="F1152" s="121">
        <v>1000</v>
      </c>
      <c r="G1152" s="121">
        <v>1000</v>
      </c>
      <c r="H1152" s="121">
        <v>1000</v>
      </c>
      <c r="I1152" s="121">
        <v>1000</v>
      </c>
      <c r="J1152" s="121">
        <v>1000</v>
      </c>
      <c r="K1152" s="121">
        <v>1000</v>
      </c>
      <c r="L1152" s="121">
        <v>1000</v>
      </c>
      <c r="M1152" s="121">
        <v>1000</v>
      </c>
      <c r="N1152" s="121">
        <v>1000</v>
      </c>
    </row>
    <row r="1153" spans="1:14" x14ac:dyDescent="0.2">
      <c r="A1153" s="123" t="s">
        <v>3466</v>
      </c>
      <c r="B1153" s="121">
        <v>-558447584.26999998</v>
      </c>
      <c r="C1153" s="121">
        <v>-561223583.57999897</v>
      </c>
      <c r="D1153" s="121">
        <v>-565432468.19000006</v>
      </c>
      <c r="E1153" s="121">
        <v>-569787085.55999994</v>
      </c>
      <c r="F1153" s="121">
        <v>-566017524.25</v>
      </c>
      <c r="G1153" s="121">
        <v>-565223691.76999998</v>
      </c>
      <c r="H1153" s="121">
        <v>-561786156.82000005</v>
      </c>
      <c r="I1153" s="121">
        <v>-558042004.69000006</v>
      </c>
      <c r="J1153" s="121">
        <v>-558919694.46000004</v>
      </c>
      <c r="K1153" s="121">
        <v>-557111092.03999996</v>
      </c>
      <c r="L1153" s="121">
        <v>-536929754.23999906</v>
      </c>
      <c r="M1153" s="121">
        <v>-533193469.88</v>
      </c>
      <c r="N1153" s="121">
        <v>-532703659.31</v>
      </c>
    </row>
    <row r="1154" spans="1:14" x14ac:dyDescent="0.2">
      <c r="A1154" s="123" t="s">
        <v>3467</v>
      </c>
      <c r="B1154" s="121">
        <v>595021377.49000001</v>
      </c>
      <c r="C1154" s="121">
        <v>595021377.49000001</v>
      </c>
      <c r="D1154" s="121">
        <v>595021377.49000001</v>
      </c>
      <c r="E1154" s="121">
        <v>619580888.42999995</v>
      </c>
      <c r="F1154" s="121">
        <v>619580888.42999995</v>
      </c>
      <c r="G1154" s="121">
        <v>619580888.42999995</v>
      </c>
      <c r="H1154" s="121">
        <v>631470639.83999896</v>
      </c>
      <c r="I1154" s="121">
        <v>631470639.83999896</v>
      </c>
      <c r="J1154" s="121">
        <v>631470639.83999896</v>
      </c>
      <c r="K1154" s="121">
        <v>626405975.17999995</v>
      </c>
      <c r="L1154" s="121">
        <v>626405975.17999995</v>
      </c>
      <c r="M1154" s="121">
        <v>621454401.39999998</v>
      </c>
      <c r="N1154" s="121">
        <v>626899588.06999898</v>
      </c>
    </row>
    <row r="1155" spans="1:14" x14ac:dyDescent="0.2">
      <c r="A1155" s="123" t="s">
        <v>3468</v>
      </c>
      <c r="B1155" s="121">
        <v>138492054.16</v>
      </c>
      <c r="C1155" s="121">
        <v>138492054.16</v>
      </c>
      <c r="D1155" s="121">
        <v>138492054.16</v>
      </c>
      <c r="E1155" s="121">
        <v>136651857.09</v>
      </c>
      <c r="F1155" s="121">
        <v>136651857.09</v>
      </c>
      <c r="G1155" s="121">
        <v>136651857.09</v>
      </c>
      <c r="H1155" s="121">
        <v>131970841.029999</v>
      </c>
      <c r="I1155" s="121">
        <v>131970841.029999</v>
      </c>
      <c r="J1155" s="121">
        <v>131970841.029999</v>
      </c>
      <c r="K1155" s="121">
        <v>129977085.52</v>
      </c>
      <c r="L1155" s="121">
        <v>129977085.52</v>
      </c>
      <c r="M1155" s="121">
        <v>128282153.91</v>
      </c>
      <c r="N1155" s="121">
        <v>129787320.02</v>
      </c>
    </row>
    <row r="1156" spans="1:14" x14ac:dyDescent="0.2">
      <c r="A1156" s="123" t="s">
        <v>3469</v>
      </c>
      <c r="B1156" s="121">
        <v>-30191919.100000001</v>
      </c>
      <c r="C1156" s="121">
        <v>-30191919.100000001</v>
      </c>
      <c r="D1156" s="121">
        <v>-30191919.100000001</v>
      </c>
      <c r="E1156" s="121">
        <v>-40804083.100000001</v>
      </c>
      <c r="F1156" s="121">
        <v>-40804083.100000001</v>
      </c>
      <c r="G1156" s="121">
        <v>-40804083.100000001</v>
      </c>
      <c r="H1156" s="121">
        <v>-49633898.100000001</v>
      </c>
      <c r="I1156" s="121">
        <v>-49633898.100000001</v>
      </c>
      <c r="J1156" s="121">
        <v>-49633898.100000001</v>
      </c>
      <c r="K1156" s="121">
        <v>-50905158.100000001</v>
      </c>
      <c r="L1156" s="121">
        <v>-50905158.100000001</v>
      </c>
      <c r="M1156" s="121">
        <v>-50809799.439999998</v>
      </c>
      <c r="N1156" s="121">
        <v>-50762120.100000001</v>
      </c>
    </row>
    <row r="1157" spans="1:14" x14ac:dyDescent="0.2">
      <c r="A1157" s="123" t="s">
        <v>3470</v>
      </c>
      <c r="B1157" s="121">
        <v>0</v>
      </c>
      <c r="C1157" s="121">
        <v>0</v>
      </c>
      <c r="D1157" s="121">
        <v>0</v>
      </c>
      <c r="E1157" s="121">
        <v>0</v>
      </c>
      <c r="F1157" s="121">
        <v>0</v>
      </c>
      <c r="G1157" s="121">
        <v>0</v>
      </c>
      <c r="H1157" s="121">
        <v>0</v>
      </c>
      <c r="I1157" s="121">
        <v>0</v>
      </c>
      <c r="J1157" s="121">
        <v>0</v>
      </c>
      <c r="K1157" s="121">
        <v>0</v>
      </c>
      <c r="L1157" s="121">
        <v>0</v>
      </c>
      <c r="M1157" s="121">
        <v>0</v>
      </c>
      <c r="N1157" s="121">
        <v>0</v>
      </c>
    </row>
    <row r="1158" spans="1:14" x14ac:dyDescent="0.2">
      <c r="A1158" s="123" t="s">
        <v>3471</v>
      </c>
      <c r="B1158" s="121">
        <v>0</v>
      </c>
      <c r="C1158" s="121">
        <v>0</v>
      </c>
      <c r="D1158" s="121">
        <v>0</v>
      </c>
      <c r="E1158" s="121">
        <v>0</v>
      </c>
      <c r="F1158" s="121">
        <v>0</v>
      </c>
      <c r="G1158" s="121">
        <v>0</v>
      </c>
      <c r="H1158" s="121">
        <v>0</v>
      </c>
      <c r="I1158" s="121">
        <v>0</v>
      </c>
      <c r="J1158" s="121">
        <v>0</v>
      </c>
      <c r="K1158" s="121">
        <v>0</v>
      </c>
      <c r="L1158" s="121">
        <v>0</v>
      </c>
      <c r="M1158" s="121">
        <v>0</v>
      </c>
      <c r="N1158" s="121">
        <v>0</v>
      </c>
    </row>
    <row r="1159" spans="1:14" x14ac:dyDescent="0.2">
      <c r="A1159" s="123" t="s">
        <v>2413</v>
      </c>
      <c r="B1159" s="128">
        <v>-20112539274.329899</v>
      </c>
      <c r="C1159" s="128">
        <v>-20025226802.8899</v>
      </c>
      <c r="D1159" s="128">
        <v>-20143631059.849998</v>
      </c>
      <c r="E1159" s="128">
        <v>-20226870574.2099</v>
      </c>
      <c r="F1159" s="128">
        <v>-20338113179.700001</v>
      </c>
      <c r="G1159" s="128">
        <v>-20321150036.149899</v>
      </c>
      <c r="H1159" s="128">
        <v>-20513139218.879902</v>
      </c>
      <c r="I1159" s="128">
        <v>-20612532141.1399</v>
      </c>
      <c r="J1159" s="128">
        <v>-20690807921.5</v>
      </c>
      <c r="K1159" s="128">
        <v>-20705077746.02</v>
      </c>
      <c r="L1159" s="128">
        <v>-20733972654.919998</v>
      </c>
      <c r="M1159" s="128">
        <v>-20821833479.719898</v>
      </c>
      <c r="N1159" s="128">
        <v>-20875772190.5299</v>
      </c>
    </row>
    <row r="1160" spans="1:14" x14ac:dyDescent="0.2">
      <c r="A1160" s="122" t="s">
        <v>3472</v>
      </c>
      <c r="B1160" s="121">
        <v>0</v>
      </c>
      <c r="C1160" s="121">
        <v>0</v>
      </c>
      <c r="D1160" s="121">
        <v>0</v>
      </c>
      <c r="E1160" s="121">
        <v>0</v>
      </c>
      <c r="F1160" s="121">
        <v>0</v>
      </c>
      <c r="G1160" s="121">
        <v>0</v>
      </c>
      <c r="H1160" s="121">
        <v>0</v>
      </c>
      <c r="I1160" s="121">
        <v>0</v>
      </c>
      <c r="J1160" s="121">
        <v>0</v>
      </c>
      <c r="K1160" s="121">
        <v>0</v>
      </c>
      <c r="L1160" s="121">
        <v>0</v>
      </c>
      <c r="M1160" s="121">
        <v>0</v>
      </c>
      <c r="N1160" s="121">
        <v>0</v>
      </c>
    </row>
    <row r="1161" spans="1:14" x14ac:dyDescent="0.2">
      <c r="A1161" s="122" t="s">
        <v>1315</v>
      </c>
    </row>
    <row r="1162" spans="1:14" x14ac:dyDescent="0.2">
      <c r="A1162" s="122" t="s">
        <v>3473</v>
      </c>
    </row>
    <row r="1163" spans="1:14" x14ac:dyDescent="0.2">
      <c r="A1163" s="122" t="s">
        <v>3474</v>
      </c>
      <c r="B1163" s="121">
        <v>0</v>
      </c>
      <c r="C1163" s="121">
        <v>0</v>
      </c>
      <c r="D1163" s="121">
        <v>0</v>
      </c>
      <c r="E1163" s="121">
        <v>0</v>
      </c>
      <c r="F1163" s="121">
        <v>0</v>
      </c>
      <c r="G1163" s="121">
        <v>0</v>
      </c>
      <c r="H1163" s="121">
        <v>0</v>
      </c>
      <c r="I1163" s="121">
        <v>0</v>
      </c>
      <c r="J1163" s="121">
        <v>0</v>
      </c>
      <c r="K1163" s="121">
        <v>0</v>
      </c>
      <c r="L1163" s="121">
        <v>0</v>
      </c>
      <c r="M1163" s="121">
        <v>0</v>
      </c>
      <c r="N1163" s="121">
        <v>0</v>
      </c>
    </row>
    <row r="1164" spans="1:14" x14ac:dyDescent="0.2">
      <c r="A1164" s="122" t="s">
        <v>3475</v>
      </c>
      <c r="B1164" s="121">
        <v>20112539000</v>
      </c>
      <c r="C1164" s="121">
        <v>20025227000</v>
      </c>
      <c r="D1164" s="121">
        <v>20143631000</v>
      </c>
      <c r="E1164" s="121">
        <v>20226871000</v>
      </c>
      <c r="F1164" s="121">
        <v>20338113000</v>
      </c>
      <c r="G1164" s="121">
        <v>20321150000</v>
      </c>
      <c r="H1164" s="121">
        <v>20513139000</v>
      </c>
      <c r="I1164" s="121">
        <v>20612532000</v>
      </c>
      <c r="J1164" s="121">
        <v>20690808000</v>
      </c>
      <c r="K1164" s="121">
        <v>20705078000</v>
      </c>
      <c r="L1164" s="121">
        <v>20733973000</v>
      </c>
      <c r="M1164" s="121">
        <v>20821833000</v>
      </c>
      <c r="N1164" s="121">
        <v>20875772000</v>
      </c>
    </row>
    <row r="1165" spans="1:14" x14ac:dyDescent="0.2">
      <c r="A1165" s="122" t="s">
        <v>2418</v>
      </c>
      <c r="B1165" s="121">
        <v>1000</v>
      </c>
      <c r="C1165" s="121">
        <v>1000</v>
      </c>
      <c r="D1165" s="121">
        <v>1000</v>
      </c>
      <c r="E1165" s="121">
        <v>1000</v>
      </c>
      <c r="F1165" s="121">
        <v>1000</v>
      </c>
      <c r="G1165" s="121">
        <v>1000</v>
      </c>
      <c r="H1165" s="121">
        <v>1000</v>
      </c>
      <c r="I1165" s="121">
        <v>1000</v>
      </c>
      <c r="J1165" s="121">
        <v>1000</v>
      </c>
      <c r="K1165" s="121">
        <v>1000</v>
      </c>
      <c r="L1165" s="121">
        <v>1000</v>
      </c>
      <c r="M1165" s="121">
        <v>1000</v>
      </c>
      <c r="N1165" s="121">
        <v>1000</v>
      </c>
    </row>
    <row r="1166" spans="1:14" x14ac:dyDescent="0.2">
      <c r="A1166" s="122" t="s">
        <v>3476</v>
      </c>
    </row>
    <row r="1167" spans="1:14" x14ac:dyDescent="0.2">
      <c r="A1167" s="122" t="s">
        <v>3477</v>
      </c>
    </row>
    <row r="1168" spans="1:14" x14ac:dyDescent="0.2">
      <c r="A1168" s="122" t="s">
        <v>3478</v>
      </c>
      <c r="B1168" s="121">
        <v>0</v>
      </c>
      <c r="C1168" s="121">
        <v>0</v>
      </c>
      <c r="D1168" s="121">
        <v>0</v>
      </c>
      <c r="E1168" s="121">
        <v>0</v>
      </c>
      <c r="F1168" s="121">
        <v>0</v>
      </c>
      <c r="G1168" s="121">
        <v>0</v>
      </c>
      <c r="H1168" s="121">
        <v>0</v>
      </c>
      <c r="I1168" s="121">
        <v>0</v>
      </c>
      <c r="J1168" s="121">
        <v>0</v>
      </c>
      <c r="K1168" s="121">
        <v>0</v>
      </c>
      <c r="L1168" s="121">
        <v>0</v>
      </c>
      <c r="M1168" s="121">
        <v>0</v>
      </c>
      <c r="N1168" s="121">
        <v>0</v>
      </c>
    </row>
    <row r="1169" spans="1:14" x14ac:dyDescent="0.2">
      <c r="A1169" s="122" t="s">
        <v>3479</v>
      </c>
    </row>
    <row r="1170" spans="1:14" x14ac:dyDescent="0.2">
      <c r="A1170" s="122" t="s">
        <v>3480</v>
      </c>
      <c r="B1170" s="121">
        <v>-20112539000</v>
      </c>
      <c r="C1170" s="121">
        <v>-20025227000</v>
      </c>
      <c r="D1170" s="121">
        <v>-20143631000</v>
      </c>
      <c r="E1170" s="121">
        <v>-20226871000</v>
      </c>
      <c r="F1170" s="121">
        <v>-20338113000</v>
      </c>
      <c r="G1170" s="121">
        <v>-20321150000</v>
      </c>
      <c r="H1170" s="121">
        <v>-20513139000</v>
      </c>
      <c r="I1170" s="121">
        <v>-20612532000</v>
      </c>
      <c r="J1170" s="121">
        <v>-20690808000</v>
      </c>
      <c r="K1170" s="121">
        <v>-20705078000</v>
      </c>
      <c r="L1170" s="121">
        <v>-20733973000</v>
      </c>
      <c r="M1170" s="121">
        <v>-20821833000</v>
      </c>
      <c r="N1170" s="121">
        <v>-20875772000</v>
      </c>
    </row>
    <row r="1171" spans="1:14" x14ac:dyDescent="0.2">
      <c r="A1171" s="122" t="s">
        <v>3481</v>
      </c>
      <c r="B1171" s="121">
        <v>1000</v>
      </c>
      <c r="C1171" s="121">
        <v>1000</v>
      </c>
      <c r="D1171" s="121">
        <v>1000</v>
      </c>
      <c r="E1171" s="121">
        <v>1000</v>
      </c>
      <c r="F1171" s="121">
        <v>1000</v>
      </c>
      <c r="G1171" s="121">
        <v>1000</v>
      </c>
      <c r="H1171" s="121">
        <v>1000</v>
      </c>
      <c r="I1171" s="121">
        <v>1000</v>
      </c>
      <c r="J1171" s="121">
        <v>1000</v>
      </c>
      <c r="K1171" s="121">
        <v>1000</v>
      </c>
      <c r="L1171" s="121">
        <v>1000</v>
      </c>
      <c r="M1171" s="121">
        <v>1000</v>
      </c>
      <c r="N1171" s="121">
        <v>1000</v>
      </c>
    </row>
    <row r="1172" spans="1:14" x14ac:dyDescent="0.2">
      <c r="A1172" s="122" t="s">
        <v>3482</v>
      </c>
    </row>
    <row r="1173" spans="1:14" x14ac:dyDescent="0.2">
      <c r="A1173" s="122" t="s">
        <v>3483</v>
      </c>
    </row>
    <row r="1174" spans="1:14" x14ac:dyDescent="0.2">
      <c r="A1174" s="122" t="s">
        <v>3484</v>
      </c>
      <c r="B1174" s="121">
        <v>0</v>
      </c>
      <c r="C1174" s="121">
        <v>0</v>
      </c>
      <c r="D1174" s="121">
        <v>0</v>
      </c>
      <c r="E1174" s="121">
        <v>0</v>
      </c>
      <c r="F1174" s="121">
        <v>0</v>
      </c>
      <c r="G1174" s="121">
        <v>0</v>
      </c>
      <c r="H1174" s="121">
        <v>0</v>
      </c>
      <c r="I1174" s="121">
        <v>0</v>
      </c>
      <c r="J1174" s="121">
        <v>0</v>
      </c>
      <c r="K1174" s="121">
        <v>0</v>
      </c>
      <c r="L1174" s="121">
        <v>0</v>
      </c>
      <c r="M1174" s="121">
        <v>0</v>
      </c>
      <c r="N1174" s="121">
        <v>0</v>
      </c>
    </row>
    <row r="1175" spans="1:14" x14ac:dyDescent="0.2">
      <c r="A1175" s="122" t="s">
        <v>2428</v>
      </c>
    </row>
    <row r="1176" spans="1:14" x14ac:dyDescent="0.2">
      <c r="A1176" s="122" t="s">
        <v>3485</v>
      </c>
      <c r="B1176" s="121">
        <v>0</v>
      </c>
      <c r="C1176" s="121">
        <v>0</v>
      </c>
      <c r="D1176" s="121">
        <v>0</v>
      </c>
      <c r="E1176" s="121">
        <v>0</v>
      </c>
      <c r="F1176" s="121">
        <v>0</v>
      </c>
      <c r="G1176" s="121">
        <v>0</v>
      </c>
      <c r="H1176" s="121">
        <v>0</v>
      </c>
      <c r="I1176" s="121">
        <v>0</v>
      </c>
      <c r="J1176" s="121">
        <v>0</v>
      </c>
      <c r="K1176" s="121">
        <v>0</v>
      </c>
      <c r="L1176" s="121">
        <v>0</v>
      </c>
      <c r="M1176" s="121">
        <v>0</v>
      </c>
      <c r="N1176" s="121">
        <v>0</v>
      </c>
    </row>
    <row r="1177" spans="1:14" x14ac:dyDescent="0.2">
      <c r="A1177" s="122" t="s">
        <v>3486</v>
      </c>
    </row>
    <row r="1178" spans="1:14" x14ac:dyDescent="0.2">
      <c r="A1178" s="122" t="s">
        <v>3487</v>
      </c>
    </row>
    <row r="1179" spans="1:14" x14ac:dyDescent="0.2">
      <c r="A1179" s="129" t="s">
        <v>3488</v>
      </c>
    </row>
    <row r="1180" spans="1:14" x14ac:dyDescent="0.2">
      <c r="A1180" s="122" t="s">
        <v>3489</v>
      </c>
      <c r="B1180" s="121">
        <v>3885529842.6900001</v>
      </c>
      <c r="C1180" s="121">
        <v>3709006239.2599902</v>
      </c>
      <c r="D1180" s="121">
        <v>3704460088.3400002</v>
      </c>
      <c r="E1180" s="121">
        <v>3670419965.46</v>
      </c>
      <c r="F1180" s="121">
        <v>3617806127.20999</v>
      </c>
      <c r="G1180" s="121">
        <v>3492727325.6700001</v>
      </c>
      <c r="H1180" s="121">
        <v>3588462847.7399998</v>
      </c>
      <c r="I1180" s="121">
        <v>3560187777.6799998</v>
      </c>
      <c r="J1180" s="121">
        <v>3543201392.1799998</v>
      </c>
      <c r="K1180" s="121">
        <v>3491460654.73</v>
      </c>
      <c r="L1180" s="121">
        <v>3429505504.9099998</v>
      </c>
      <c r="M1180" s="121">
        <v>3427476694.3199902</v>
      </c>
      <c r="N1180" s="121">
        <v>3322033853.4699998</v>
      </c>
    </row>
    <row r="1181" spans="1:14" x14ac:dyDescent="0.2">
      <c r="A1181" s="122" t="s">
        <v>3490</v>
      </c>
      <c r="B1181" s="121">
        <v>-2392941990.0099902</v>
      </c>
      <c r="C1181" s="121">
        <v>-2320935436.5</v>
      </c>
      <c r="D1181" s="121">
        <v>-2309654378</v>
      </c>
      <c r="E1181" s="121">
        <v>-2263349431.1999898</v>
      </c>
      <c r="F1181" s="121">
        <v>-2279486732.5700002</v>
      </c>
      <c r="G1181" s="121">
        <v>-2126386976.3299999</v>
      </c>
      <c r="H1181" s="121">
        <v>-2194051452.7599902</v>
      </c>
      <c r="I1181" s="121">
        <v>-2255198783.5099902</v>
      </c>
      <c r="J1181" s="121">
        <v>-2302119590.5899901</v>
      </c>
      <c r="K1181" s="121">
        <v>-2323749806.1499901</v>
      </c>
      <c r="L1181" s="121">
        <v>-2365835233.6599998</v>
      </c>
      <c r="M1181" s="121">
        <v>-2404991835.98</v>
      </c>
      <c r="N1181" s="121">
        <v>-2240106290.0999999</v>
      </c>
    </row>
    <row r="1182" spans="1:14" x14ac:dyDescent="0.2">
      <c r="A1182" s="122" t="s">
        <v>3491</v>
      </c>
      <c r="B1182" s="121">
        <v>1492587852.6800001</v>
      </c>
      <c r="C1182" s="121">
        <v>1388070802.75999</v>
      </c>
      <c r="D1182" s="121">
        <v>1394805710.3399999</v>
      </c>
      <c r="E1182" s="121">
        <v>1407070534.26</v>
      </c>
      <c r="F1182" s="121">
        <v>1338319394.6399901</v>
      </c>
      <c r="G1182" s="121">
        <v>1366340349.3399999</v>
      </c>
      <c r="H1182" s="121">
        <v>1394411394.98</v>
      </c>
      <c r="I1182" s="121">
        <v>1304988994.1699901</v>
      </c>
      <c r="J1182" s="121">
        <v>1241081801.5899999</v>
      </c>
      <c r="K1182" s="121">
        <v>1167710848.5799999</v>
      </c>
      <c r="L1182" s="121">
        <v>1063670271.25</v>
      </c>
      <c r="M1182" s="121">
        <v>1022484858.33999</v>
      </c>
      <c r="N1182" s="121">
        <v>1081927563.3699901</v>
      </c>
    </row>
    <row r="1183" spans="1:14" x14ac:dyDescent="0.2">
      <c r="A1183" s="129" t="s">
        <v>3492</v>
      </c>
    </row>
    <row r="1184" spans="1:14" x14ac:dyDescent="0.2">
      <c r="A1184" s="122" t="s">
        <v>3493</v>
      </c>
      <c r="B1184" s="121">
        <v>19859880136.039902</v>
      </c>
      <c r="C1184" s="121">
        <v>19966719865.599998</v>
      </c>
      <c r="D1184" s="121">
        <v>20078088080.52</v>
      </c>
      <c r="E1184" s="121">
        <v>20305418891.379902</v>
      </c>
      <c r="F1184" s="121">
        <v>20368778023.299999</v>
      </c>
      <c r="G1184" s="121">
        <v>20616967025.139999</v>
      </c>
      <c r="H1184" s="121">
        <v>20765410720.119999</v>
      </c>
      <c r="I1184" s="121">
        <v>20818691553.499901</v>
      </c>
      <c r="J1184" s="121">
        <v>20888682186.369999</v>
      </c>
      <c r="K1184" s="121">
        <v>20910042094.969898</v>
      </c>
      <c r="L1184" s="121">
        <v>20976853735.379902</v>
      </c>
      <c r="M1184" s="121">
        <v>21027627992.909901</v>
      </c>
      <c r="N1184" s="121">
        <v>21231061137.409901</v>
      </c>
    </row>
    <row r="1185" spans="1:14" x14ac:dyDescent="0.2">
      <c r="A1185" s="122" t="s">
        <v>3494</v>
      </c>
      <c r="B1185" s="121">
        <v>-5711655342.8100004</v>
      </c>
      <c r="C1185" s="121">
        <v>-5739865059.4699898</v>
      </c>
      <c r="D1185" s="121">
        <v>-5785301817.1400003</v>
      </c>
      <c r="E1185" s="121">
        <v>-5808580978.8499899</v>
      </c>
      <c r="F1185" s="121">
        <v>-5827591698.01999</v>
      </c>
      <c r="G1185" s="121">
        <v>-5824893313.1599998</v>
      </c>
      <c r="H1185" s="121">
        <v>-5849822594</v>
      </c>
      <c r="I1185" s="121">
        <v>-5830797962.25</v>
      </c>
      <c r="J1185" s="121">
        <v>-5864025521.3199997</v>
      </c>
      <c r="K1185" s="121">
        <v>-5862872513.1800003</v>
      </c>
      <c r="L1185" s="121">
        <v>-5895306405.8900003</v>
      </c>
      <c r="M1185" s="121">
        <v>-5910014784.2399902</v>
      </c>
      <c r="N1185" s="121">
        <v>-5958629143.2299995</v>
      </c>
    </row>
    <row r="1186" spans="1:14" x14ac:dyDescent="0.2">
      <c r="A1186" s="122" t="s">
        <v>3495</v>
      </c>
      <c r="B1186" s="121">
        <v>135974615.66</v>
      </c>
      <c r="C1186" s="121">
        <v>135974615.66</v>
      </c>
      <c r="D1186" s="121">
        <v>135779946.16</v>
      </c>
      <c r="E1186" s="121">
        <v>135779946.16</v>
      </c>
      <c r="F1186" s="121">
        <v>135779946.16</v>
      </c>
      <c r="G1186" s="121">
        <v>135779946.16</v>
      </c>
      <c r="H1186" s="121">
        <v>135779946.16</v>
      </c>
      <c r="I1186" s="121">
        <v>135779946.16</v>
      </c>
      <c r="J1186" s="121">
        <v>135779946.16</v>
      </c>
      <c r="K1186" s="121">
        <v>135779946.16</v>
      </c>
      <c r="L1186" s="121">
        <v>135779946.16</v>
      </c>
      <c r="M1186" s="121">
        <v>135779946.16</v>
      </c>
      <c r="N1186" s="121">
        <v>135779946.16</v>
      </c>
    </row>
    <row r="1187" spans="1:14" x14ac:dyDescent="0.2">
      <c r="A1187" s="122" t="s">
        <v>3496</v>
      </c>
      <c r="B1187" s="121">
        <v>1032580980.55999</v>
      </c>
      <c r="C1187" s="121">
        <v>1041436929.42</v>
      </c>
      <c r="D1187" s="121">
        <v>1094338764.53</v>
      </c>
      <c r="E1187" s="121">
        <v>1013852525.89</v>
      </c>
      <c r="F1187" s="121">
        <v>1138290778.4200001</v>
      </c>
      <c r="G1187" s="121">
        <v>996986340.12</v>
      </c>
      <c r="H1187" s="121">
        <v>967391848.22000003</v>
      </c>
      <c r="I1187" s="121">
        <v>1025101248.87</v>
      </c>
      <c r="J1187" s="121">
        <v>1083495820.5599999</v>
      </c>
      <c r="K1187" s="121">
        <v>1160357366.3099999</v>
      </c>
      <c r="L1187" s="121">
        <v>1235080031.5</v>
      </c>
      <c r="M1187" s="121">
        <v>1298609022.52</v>
      </c>
      <c r="N1187" s="121">
        <v>1303817348.6900001</v>
      </c>
    </row>
    <row r="1188" spans="1:14" x14ac:dyDescent="0.2">
      <c r="A1188" s="122" t="s">
        <v>3497</v>
      </c>
      <c r="B1188" s="121">
        <v>1492587852.6800001</v>
      </c>
      <c r="C1188" s="121">
        <v>1388070802.75999</v>
      </c>
      <c r="D1188" s="121">
        <v>1394805710.3399999</v>
      </c>
      <c r="E1188" s="121">
        <v>1407070534.26</v>
      </c>
      <c r="F1188" s="121">
        <v>1338319394.6399901</v>
      </c>
      <c r="G1188" s="121">
        <v>1366340349.3399999</v>
      </c>
      <c r="H1188" s="121">
        <v>1394411394.98</v>
      </c>
      <c r="I1188" s="121">
        <v>1304988994.1699901</v>
      </c>
      <c r="J1188" s="121">
        <v>1241081801.5899999</v>
      </c>
      <c r="K1188" s="121">
        <v>1167710848.5799999</v>
      </c>
      <c r="L1188" s="121">
        <v>1063670271.25</v>
      </c>
      <c r="M1188" s="121">
        <v>1022484858.33999</v>
      </c>
      <c r="N1188" s="121">
        <v>1081927563.3699901</v>
      </c>
    </row>
    <row r="1189" spans="1:14" x14ac:dyDescent="0.2">
      <c r="A1189" s="122" t="s">
        <v>3498</v>
      </c>
      <c r="B1189" s="121">
        <v>16809368242.1299</v>
      </c>
      <c r="C1189" s="121">
        <v>16792337153.9699</v>
      </c>
      <c r="D1189" s="121">
        <v>16917710684.409901</v>
      </c>
      <c r="E1189" s="121">
        <v>17053540918.839899</v>
      </c>
      <c r="F1189" s="121">
        <v>17153576444.5</v>
      </c>
      <c r="G1189" s="121">
        <v>17291180347.599998</v>
      </c>
      <c r="H1189" s="121">
        <v>17413171315.4799</v>
      </c>
      <c r="I1189" s="121">
        <v>17453763780.449902</v>
      </c>
      <c r="J1189" s="121">
        <v>17485014233.360001</v>
      </c>
      <c r="K1189" s="121">
        <v>17511017742.839901</v>
      </c>
      <c r="L1189" s="121">
        <v>17516077578.399899</v>
      </c>
      <c r="M1189" s="121">
        <v>17574487035.689899</v>
      </c>
      <c r="N1189" s="121">
        <v>17793956852.399899</v>
      </c>
    </row>
    <row r="1190" spans="1:14" x14ac:dyDescent="0.2">
      <c r="A1190" s="129" t="s">
        <v>3499</v>
      </c>
    </row>
    <row r="1191" spans="1:14" x14ac:dyDescent="0.2">
      <c r="A1191" s="122" t="s">
        <v>3500</v>
      </c>
      <c r="B1191" s="121">
        <v>-6782678247.3599901</v>
      </c>
      <c r="C1191" s="121">
        <v>-6829852266.2799902</v>
      </c>
      <c r="D1191" s="121">
        <v>-6853165120.4899998</v>
      </c>
      <c r="E1191" s="121">
        <v>-6914768480.8999901</v>
      </c>
      <c r="F1191" s="121">
        <v>-6966118514.79</v>
      </c>
      <c r="G1191" s="121">
        <v>-7055528216.4199896</v>
      </c>
      <c r="H1191" s="121">
        <v>-7126813032.8899899</v>
      </c>
      <c r="I1191" s="121">
        <v>-7229875794.46</v>
      </c>
      <c r="J1191" s="121">
        <v>-7333662146.6000004</v>
      </c>
      <c r="K1191" s="121">
        <v>-7411009968.3199902</v>
      </c>
      <c r="L1191" s="121">
        <v>-7487177944.2799997</v>
      </c>
      <c r="M1191" s="121">
        <v>-7523777012.5699902</v>
      </c>
      <c r="N1191" s="121">
        <v>-7558734662.47999</v>
      </c>
    </row>
    <row r="1192" spans="1:14" x14ac:dyDescent="0.2">
      <c r="A1192" s="122" t="s">
        <v>3501</v>
      </c>
      <c r="B1192" s="121">
        <v>-6767509961.6599998</v>
      </c>
      <c r="C1192" s="121">
        <v>-6518048503.2600002</v>
      </c>
      <c r="D1192" s="121">
        <v>-6518638273.1000004</v>
      </c>
      <c r="E1192" s="121">
        <v>-6518707092.2200003</v>
      </c>
      <c r="F1192" s="121">
        <v>-6269262678.0699997</v>
      </c>
      <c r="G1192" s="121">
        <v>-6269818390.9200001</v>
      </c>
      <c r="H1192" s="121">
        <v>-6767708344.0699997</v>
      </c>
      <c r="I1192" s="121">
        <v>-6766038845.9799995</v>
      </c>
      <c r="J1192" s="121">
        <v>-6766562534.29</v>
      </c>
      <c r="K1192" s="121">
        <v>-6767148299.0299997</v>
      </c>
      <c r="L1192" s="121">
        <v>-6767748189.9799995</v>
      </c>
      <c r="M1192" s="121">
        <v>-6768348612.29</v>
      </c>
      <c r="N1192" s="121">
        <v>-6768607493.1700001</v>
      </c>
    </row>
    <row r="1193" spans="1:14" x14ac:dyDescent="0.2">
      <c r="A1193" s="122" t="s">
        <v>3502</v>
      </c>
      <c r="B1193" s="121">
        <v>172722964.16999999</v>
      </c>
      <c r="C1193" s="121">
        <v>-185604999.91</v>
      </c>
      <c r="D1193" s="121">
        <v>-295854999.91000003</v>
      </c>
      <c r="E1193" s="121">
        <v>-305212999.91000003</v>
      </c>
      <c r="F1193" s="121">
        <v>-608540999.90999997</v>
      </c>
      <c r="G1193" s="121">
        <v>-661307999.90999997</v>
      </c>
      <c r="H1193" s="121">
        <v>-231793999.91</v>
      </c>
      <c r="I1193" s="121">
        <v>-176243999.91</v>
      </c>
      <c r="J1193" s="121">
        <v>-108629999.91</v>
      </c>
      <c r="K1193" s="121">
        <v>-65951999.909999996</v>
      </c>
      <c r="L1193" s="121">
        <v>42954167.140000001</v>
      </c>
      <c r="M1193" s="121">
        <v>118005229.54000001</v>
      </c>
      <c r="N1193" s="121">
        <v>-195521999.91</v>
      </c>
    </row>
    <row r="1194" spans="1:14" x14ac:dyDescent="0.2">
      <c r="A1194" s="122" t="s">
        <v>3503</v>
      </c>
      <c r="B1194" s="121">
        <v>0</v>
      </c>
      <c r="C1194" s="121">
        <v>0</v>
      </c>
      <c r="D1194" s="121">
        <v>0</v>
      </c>
      <c r="E1194" s="121">
        <v>0</v>
      </c>
      <c r="F1194" s="121">
        <v>0</v>
      </c>
      <c r="G1194" s="121">
        <v>0</v>
      </c>
      <c r="H1194" s="121">
        <v>0</v>
      </c>
      <c r="I1194" s="121">
        <v>0</v>
      </c>
      <c r="J1194" s="121">
        <v>0</v>
      </c>
      <c r="K1194" s="121">
        <v>0</v>
      </c>
      <c r="L1194" s="121">
        <v>0</v>
      </c>
      <c r="M1194" s="121">
        <v>0</v>
      </c>
      <c r="N1194" s="121">
        <v>0</v>
      </c>
    </row>
    <row r="1195" spans="1:14" x14ac:dyDescent="0.2">
      <c r="A1195" s="122" t="s">
        <v>3504</v>
      </c>
      <c r="B1195" s="121">
        <v>-201210819.43000001</v>
      </c>
      <c r="C1195" s="121">
        <v>-200862171.579999</v>
      </c>
      <c r="D1195" s="121">
        <v>-200906075.16999999</v>
      </c>
      <c r="E1195" s="121">
        <v>-200765899.11999899</v>
      </c>
      <c r="F1195" s="121">
        <v>-199988371.97999999</v>
      </c>
      <c r="G1195" s="121">
        <v>-199426783.97</v>
      </c>
      <c r="H1195" s="121">
        <v>-198607979.96000001</v>
      </c>
      <c r="I1195" s="121">
        <v>-197445396.83000001</v>
      </c>
      <c r="J1195" s="121">
        <v>-196387508.11999899</v>
      </c>
      <c r="K1195" s="121">
        <v>-196351488.31999999</v>
      </c>
      <c r="L1195" s="121">
        <v>-195204842.769999</v>
      </c>
      <c r="M1195" s="121">
        <v>-194129067.92999899</v>
      </c>
      <c r="N1195" s="121">
        <v>-193426142.17999899</v>
      </c>
    </row>
    <row r="1196" spans="1:14" x14ac:dyDescent="0.2">
      <c r="A1196" s="122" t="s">
        <v>3505</v>
      </c>
      <c r="B1196" s="121">
        <v>-86867568.519999996</v>
      </c>
      <c r="C1196" s="121">
        <v>-86867568.519999996</v>
      </c>
      <c r="D1196" s="121">
        <v>-86867568.519999996</v>
      </c>
      <c r="E1196" s="121">
        <v>-118547568.52</v>
      </c>
      <c r="F1196" s="121">
        <v>-118547568.52</v>
      </c>
      <c r="G1196" s="121">
        <v>-118547568.52</v>
      </c>
      <c r="H1196" s="121">
        <v>-144977568.52000001</v>
      </c>
      <c r="I1196" s="121">
        <v>-144977568.52000001</v>
      </c>
      <c r="J1196" s="121">
        <v>-144977568.52000001</v>
      </c>
      <c r="K1196" s="121">
        <v>-145829016.52000001</v>
      </c>
      <c r="L1196" s="121">
        <v>-145829016.52000001</v>
      </c>
      <c r="M1196" s="121">
        <v>-145829016.52000001</v>
      </c>
      <c r="N1196" s="121">
        <v>-145829016.52000001</v>
      </c>
    </row>
    <row r="1197" spans="1:14" x14ac:dyDescent="0.2">
      <c r="A1197" s="122" t="s">
        <v>3506</v>
      </c>
      <c r="B1197" s="121">
        <v>-2177791120.9099998</v>
      </c>
      <c r="C1197" s="121">
        <v>-2177791120.9099998</v>
      </c>
      <c r="D1197" s="121">
        <v>-2177791120.9099998</v>
      </c>
      <c r="E1197" s="121">
        <v>-2191138167.8200002</v>
      </c>
      <c r="F1197" s="121">
        <v>-2191138167.8200002</v>
      </c>
      <c r="G1197" s="121">
        <v>-2191138167.8200002</v>
      </c>
      <c r="H1197" s="121">
        <v>-2179803160.96</v>
      </c>
      <c r="I1197" s="121">
        <v>-2180159830.29</v>
      </c>
      <c r="J1197" s="121">
        <v>-2180159830.29</v>
      </c>
      <c r="K1197" s="121">
        <v>-2173585142.79</v>
      </c>
      <c r="L1197" s="121">
        <v>-2173585142.79</v>
      </c>
      <c r="M1197" s="121">
        <v>-2193086664.9400001</v>
      </c>
      <c r="N1197" s="121">
        <v>-2189567849.2199998</v>
      </c>
    </row>
    <row r="1198" spans="1:14" x14ac:dyDescent="0.2">
      <c r="A1198" s="122" t="s">
        <v>3507</v>
      </c>
      <c r="B1198" s="121">
        <v>-921871232.15999901</v>
      </c>
      <c r="C1198" s="121">
        <v>-921871232.15999901</v>
      </c>
      <c r="D1198" s="121">
        <v>-913048234.96000004</v>
      </c>
      <c r="E1198" s="121">
        <v>-904108161.40999997</v>
      </c>
      <c r="F1198" s="121">
        <v>-899696662.80999994</v>
      </c>
      <c r="G1198" s="121">
        <v>-895285164.21000004</v>
      </c>
      <c r="H1198" s="121">
        <v>-886074022.15999997</v>
      </c>
      <c r="I1198" s="121">
        <v>-881662523.55999994</v>
      </c>
      <c r="J1198" s="121">
        <v>-877251024.96000004</v>
      </c>
      <c r="K1198" s="121">
        <v>-871806925.71000004</v>
      </c>
      <c r="L1198" s="121">
        <v>-867192682.10999894</v>
      </c>
      <c r="M1198" s="121">
        <v>-869222083.15999997</v>
      </c>
      <c r="N1198" s="121">
        <v>-862054542.15999997</v>
      </c>
    </row>
    <row r="1199" spans="1:14" x14ac:dyDescent="0.2">
      <c r="A1199" s="122" t="s">
        <v>3508</v>
      </c>
      <c r="B1199" s="121">
        <v>128760168.45999999</v>
      </c>
      <c r="C1199" s="121">
        <v>128760168.45999999</v>
      </c>
      <c r="D1199" s="121">
        <v>128760168.45999999</v>
      </c>
      <c r="E1199" s="121">
        <v>122053364.70999999</v>
      </c>
      <c r="F1199" s="121">
        <v>122053364.70999999</v>
      </c>
      <c r="G1199" s="121">
        <v>122053364.70999999</v>
      </c>
      <c r="H1199" s="121">
        <v>115800124.95999999</v>
      </c>
      <c r="I1199" s="121">
        <v>115800124.95999999</v>
      </c>
      <c r="J1199" s="121">
        <v>115800124.95999999</v>
      </c>
      <c r="K1199" s="121">
        <v>113851586.20999999</v>
      </c>
      <c r="L1199" s="121">
        <v>113851586.20999999</v>
      </c>
      <c r="M1199" s="121">
        <v>113222383.12</v>
      </c>
      <c r="N1199" s="121">
        <v>113106483.45999999</v>
      </c>
    </row>
    <row r="1200" spans="1:14" x14ac:dyDescent="0.2">
      <c r="A1200" s="122" t="s">
        <v>3509</v>
      </c>
      <c r="B1200" s="121">
        <v>-16636445817.409901</v>
      </c>
      <c r="C1200" s="121">
        <v>-16792137694.16</v>
      </c>
      <c r="D1200" s="121">
        <v>-16917511224.599899</v>
      </c>
      <c r="E1200" s="121">
        <v>-17031195005.190001</v>
      </c>
      <c r="F1200" s="121">
        <v>-17131239599.190001</v>
      </c>
      <c r="G1200" s="121">
        <v>-17268998927.059898</v>
      </c>
      <c r="H1200" s="121">
        <v>-17419977983.509998</v>
      </c>
      <c r="I1200" s="121">
        <v>-17460603834.59</v>
      </c>
      <c r="J1200" s="121">
        <v>-17491830487.73</v>
      </c>
      <c r="K1200" s="121">
        <v>-17517831254.3899</v>
      </c>
      <c r="L1200" s="121">
        <v>-17479932065.099998</v>
      </c>
      <c r="M1200" s="121">
        <v>-17463164844.749901</v>
      </c>
      <c r="N1200" s="121">
        <v>-17800635222.179901</v>
      </c>
    </row>
    <row r="1201" spans="1:14" x14ac:dyDescent="0.2">
      <c r="A1201" s="122" t="s">
        <v>3510</v>
      </c>
      <c r="B1201" s="121">
        <v>0</v>
      </c>
      <c r="C1201" s="121">
        <v>0</v>
      </c>
      <c r="D1201" s="121">
        <v>0</v>
      </c>
      <c r="E1201" s="121">
        <v>0</v>
      </c>
      <c r="F1201" s="121">
        <v>0</v>
      </c>
      <c r="G1201" s="121">
        <v>0</v>
      </c>
      <c r="H1201" s="121">
        <v>0</v>
      </c>
      <c r="I1201" s="121">
        <v>0</v>
      </c>
      <c r="J1201" s="121">
        <v>0</v>
      </c>
      <c r="K1201" s="121">
        <v>0</v>
      </c>
      <c r="L1201" s="121">
        <v>0</v>
      </c>
      <c r="M1201" s="121">
        <v>0</v>
      </c>
      <c r="N1201" s="121">
        <v>0</v>
      </c>
    </row>
    <row r="1202" spans="1:14" x14ac:dyDescent="0.2">
      <c r="A1202" s="122" t="s">
        <v>3511</v>
      </c>
      <c r="B1202" s="121">
        <v>172922424.71999601</v>
      </c>
      <c r="C1202" s="121">
        <v>199459.80999618699</v>
      </c>
      <c r="D1202" s="121">
        <v>199459.80999991199</v>
      </c>
      <c r="E1202" s="121">
        <v>22345913.649998602</v>
      </c>
      <c r="F1202" s="121">
        <v>22336845.3099951</v>
      </c>
      <c r="G1202" s="121">
        <v>22181420.540001199</v>
      </c>
      <c r="H1202" s="121">
        <v>-6806668.0300012203</v>
      </c>
      <c r="I1202" s="121">
        <v>-6840054.1400052598</v>
      </c>
      <c r="J1202" s="121">
        <v>-6816254.3700002097</v>
      </c>
      <c r="K1202" s="121">
        <v>-6813511.5499980701</v>
      </c>
      <c r="L1202" s="121">
        <v>36145513.299997799</v>
      </c>
      <c r="M1202" s="121">
        <v>111322190.94</v>
      </c>
      <c r="N1202" s="121">
        <v>-6678369.7799965702</v>
      </c>
    </row>
    <row r="1203" spans="1:14" x14ac:dyDescent="0.2">
      <c r="A1203" s="122" t="s">
        <v>3512</v>
      </c>
      <c r="B1203" s="121">
        <v>0</v>
      </c>
      <c r="C1203" s="121">
        <v>0</v>
      </c>
      <c r="D1203" s="121">
        <v>0</v>
      </c>
      <c r="E1203" s="121">
        <v>0</v>
      </c>
      <c r="F1203" s="121">
        <v>0</v>
      </c>
      <c r="G1203" s="121">
        <v>0</v>
      </c>
      <c r="H1203" s="121">
        <v>0</v>
      </c>
      <c r="I1203" s="121">
        <v>0</v>
      </c>
      <c r="J1203" s="121">
        <v>0</v>
      </c>
      <c r="K1203" s="121">
        <v>0</v>
      </c>
      <c r="L1203" s="121">
        <v>0</v>
      </c>
      <c r="M1203" s="121">
        <v>0</v>
      </c>
      <c r="N1203" s="121">
        <v>0</v>
      </c>
    </row>
    <row r="1204" spans="1:14" x14ac:dyDescent="0.2">
      <c r="A1204" s="122" t="s">
        <v>3513</v>
      </c>
      <c r="B1204" s="121">
        <v>0</v>
      </c>
      <c r="C1204" s="121">
        <v>0</v>
      </c>
      <c r="D1204" s="121">
        <v>0</v>
      </c>
      <c r="E1204" s="121">
        <v>0</v>
      </c>
      <c r="F1204" s="121">
        <v>0</v>
      </c>
      <c r="G1204" s="121">
        <v>0</v>
      </c>
      <c r="H1204" s="121">
        <v>0</v>
      </c>
      <c r="I1204" s="121">
        <v>0</v>
      </c>
      <c r="J1204" s="121">
        <v>0</v>
      </c>
      <c r="K1204" s="121">
        <v>0</v>
      </c>
      <c r="L1204" s="121">
        <v>0</v>
      </c>
      <c r="M1204" s="121">
        <v>0</v>
      </c>
      <c r="N1204" s="121">
        <v>0</v>
      </c>
    </row>
  </sheetData>
  <autoFilter ref="A3:P1204" xr:uid="{6D845F7C-6003-4D89-961C-982389E6829A}"/>
  <pageMargins left="0.7" right="0.7" top="0.75" bottom="0.75" header="0.3" footer="0.3"/>
  <pageSetup orientation="portrait" r:id="rId1"/>
  <headerFooter>
    <oddHeader xml:space="preserve">&amp;RDEF’s Response to OPC POD 1 (1-26)
Q7
Page &amp;P of &amp;N
</oddHeader>
    <oddFooter>&amp;R20240025-OPCPOD1-00004213</oddFooter>
  </headerFooter>
  <colBreaks count="1" manualBreakCount="1">
    <brk id="1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6" ma:contentTypeDescription="Create a new document." ma:contentTypeScope="" ma:versionID="4c362b19ee3327833c3f56f132cf66b6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19f4afdcdad0360863ada656c772d039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904C42-48E7-473B-A33D-F15DA8C317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D38C72-50AD-46C7-A787-4BE6192095E2}">
  <ds:schemaRefs>
    <ds:schemaRef ds:uri="http://schemas.openxmlformats.org/package/2006/metadata/core-properties"/>
    <ds:schemaRef ds:uri="1f9b4577-d510-4d0a-9b77-58a7ce050573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fb449c68-7da9-4414-a7d8-785e223757ce"/>
    <ds:schemaRef ds:uri="cb0cb807-e4cb-4197-a0a9-ff4221d065c9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D157846-27AA-426C-9440-DAD6D937C3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Procedures &amp; Inputs</vt:lpstr>
      <vt:lpstr>MFR B-4</vt:lpstr>
      <vt:lpstr>REG FL  BS - 4 Results - 2022</vt:lpstr>
      <vt:lpstr>REG FL  BS - 4 Results - 2021</vt:lpstr>
      <vt:lpstr>REG FL  BS - 4 Results - 2020</vt:lpstr>
      <vt:lpstr>'MFR B-4'!Print_Area</vt:lpstr>
      <vt:lpstr>'REG FL  BS - 4 Results - 2020'!Print_Area</vt:lpstr>
      <vt:lpstr>'REG FL  BS - 4 Results - 2021'!Print_Area</vt:lpstr>
      <vt:lpstr>'REG FL  BS - 4 Results - 2022'!Print_Area</vt:lpstr>
    </vt:vector>
  </TitlesOfParts>
  <Manager/>
  <Company>Duke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Wentz, Cheryl A</dc:creator>
  <cp:keywords/>
  <dc:description/>
  <cp:lastModifiedBy>Hampton, Monique</cp:lastModifiedBy>
  <cp:revision/>
  <cp:lastPrinted>2024-04-14T17:01:50Z</cp:lastPrinted>
  <dcterms:created xsi:type="dcterms:W3CDTF">2019-12-19T12:04:40Z</dcterms:created>
  <dcterms:modified xsi:type="dcterms:W3CDTF">2024-04-14T17:02:01Z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MediaServiceImageTags">
    <vt:lpwstr/>
  </property>
</Properties>
</file>