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B\"/>
    </mc:Choice>
  </mc:AlternateContent>
  <xr:revisionPtr revIDLastSave="0" documentId="13_ncr:1_{BD107AE7-557A-44E7-8855-0923F1BFB3FA}" xr6:coauthVersionLast="47" xr6:coauthVersionMax="47" xr10:uidLastSave="{00000000-0000-0000-0000-000000000000}"/>
  <bookViews>
    <workbookView xWindow="-108" yWindow="-108" windowWidth="23256" windowHeight="12456" xr2:uid="{C77B72B2-F70D-4824-84C6-86F20A79E892}"/>
  </bookViews>
  <sheets>
    <sheet name="B-7 2027" sheetId="4" r:id="rId1"/>
    <sheet name="B-7 2026" sheetId="3" r:id="rId2"/>
    <sheet name="B-7 2025" sheetId="2" r:id="rId3"/>
    <sheet name="B-7 2024" sheetId="1" r:id="rId4"/>
    <sheet name="B-7 2023" sheetId="6" r:id="rId5"/>
  </sheets>
  <definedNames>
    <definedName name="_xlnm._FilterDatabase" localSheetId="3" hidden="1">'B-7 2024'!$A$15:$J$392</definedName>
    <definedName name="_xlnm._FilterDatabase" localSheetId="2" hidden="1">'B-7 2025'!$A$15:$J$392</definedName>
    <definedName name="_xlnm._FilterDatabase" localSheetId="1" hidden="1">'B-7 2026'!$A$15:$J$392</definedName>
    <definedName name="_xlnm._FilterDatabase" localSheetId="0" hidden="1">'B-7 2027'!$A$15:$J$392</definedName>
    <definedName name="_xlnm.Print_Area" localSheetId="4">'B-7 2023'!$A$1:$J$623</definedName>
    <definedName name="_xlnm.Print_Area" localSheetId="3">'B-7 2024'!$A$1:$J$394</definedName>
    <definedName name="_xlnm.Print_Area" localSheetId="2">'B-7 2025'!$A$1:$J$392</definedName>
    <definedName name="_xlnm.Print_Area" localSheetId="1">'B-7 2026'!$A$1:$J$392</definedName>
    <definedName name="_xlnm.Print_Area" localSheetId="0">'B-7 2027'!$A$1:$J$392</definedName>
    <definedName name="_xlnm.Print_Titles" localSheetId="4">'B-7 2023'!$1:$14</definedName>
    <definedName name="_xlnm.Print_Titles" localSheetId="3">'B-7 2024'!$1:$15</definedName>
    <definedName name="_xlnm.Print_Titles" localSheetId="2">'B-7 2025'!$1:$15</definedName>
    <definedName name="_xlnm.Print_Titles" localSheetId="1">'B-7 2026'!$1:$15</definedName>
    <definedName name="_xlnm.Print_Titles" localSheetId="0">'B-7 2027'!$1:$15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1" i="6" l="1"/>
  <c r="J616" i="6"/>
  <c r="I616" i="6"/>
  <c r="H616" i="6"/>
  <c r="G616" i="6"/>
  <c r="F616" i="6"/>
  <c r="E616" i="6"/>
  <c r="C12" i="6" l="1"/>
  <c r="D12" i="6" s="1"/>
  <c r="E12" i="6" s="1"/>
  <c r="F12" i="6" s="1"/>
  <c r="G12" i="6" s="1"/>
  <c r="H12" i="6" s="1"/>
  <c r="I12" i="6" s="1"/>
  <c r="J12" i="6" s="1"/>
  <c r="H612" i="6"/>
  <c r="G612" i="6"/>
  <c r="F612" i="6"/>
  <c r="E612" i="6"/>
  <c r="I611" i="6"/>
  <c r="I610" i="6"/>
  <c r="I609" i="6"/>
  <c r="I608" i="6"/>
  <c r="I607" i="6"/>
  <c r="I606" i="6"/>
  <c r="H599" i="6"/>
  <c r="G599" i="6"/>
  <c r="F599" i="6"/>
  <c r="E599" i="6"/>
  <c r="I597" i="6"/>
  <c r="I596" i="6"/>
  <c r="I595" i="6"/>
  <c r="I594" i="6"/>
  <c r="I593" i="6"/>
  <c r="H590" i="6"/>
  <c r="G590" i="6"/>
  <c r="F590" i="6"/>
  <c r="E590" i="6"/>
  <c r="I588" i="6"/>
  <c r="I587" i="6"/>
  <c r="I586" i="6"/>
  <c r="I585" i="6"/>
  <c r="I584" i="6"/>
  <c r="H581" i="6"/>
  <c r="G581" i="6"/>
  <c r="F581" i="6"/>
  <c r="E581" i="6"/>
  <c r="I579" i="6"/>
  <c r="I578" i="6"/>
  <c r="I577" i="6"/>
  <c r="I576" i="6"/>
  <c r="I575" i="6"/>
  <c r="I574" i="6"/>
  <c r="I573" i="6"/>
  <c r="I572" i="6"/>
  <c r="I571" i="6"/>
  <c r="H568" i="6"/>
  <c r="G568" i="6"/>
  <c r="F568" i="6"/>
  <c r="E568" i="6"/>
  <c r="I567" i="6"/>
  <c r="I568" i="6" s="1"/>
  <c r="G565" i="6"/>
  <c r="F565" i="6"/>
  <c r="E565" i="6"/>
  <c r="I563" i="6"/>
  <c r="I562" i="6"/>
  <c r="I561" i="6"/>
  <c r="I560" i="6"/>
  <c r="I559" i="6"/>
  <c r="I558" i="6"/>
  <c r="I557" i="6"/>
  <c r="I556" i="6"/>
  <c r="I555" i="6"/>
  <c r="I554" i="6"/>
  <c r="I553" i="6"/>
  <c r="I552" i="6"/>
  <c r="I551" i="6"/>
  <c r="H550" i="6"/>
  <c r="I550" i="6" s="1"/>
  <c r="I549" i="6"/>
  <c r="I548" i="6"/>
  <c r="H544" i="6"/>
  <c r="G544" i="6"/>
  <c r="F544" i="6"/>
  <c r="E544" i="6"/>
  <c r="I543" i="6"/>
  <c r="I542" i="6"/>
  <c r="I541" i="6"/>
  <c r="I540" i="6"/>
  <c r="I539" i="6"/>
  <c r="I538" i="6"/>
  <c r="I537" i="6"/>
  <c r="I536" i="6"/>
  <c r="I535" i="6"/>
  <c r="I534" i="6"/>
  <c r="I528" i="6"/>
  <c r="F527" i="6"/>
  <c r="I527" i="6" s="1"/>
  <c r="H525" i="6"/>
  <c r="G525" i="6"/>
  <c r="F525" i="6"/>
  <c r="E525" i="6"/>
  <c r="I523" i="6"/>
  <c r="I522" i="6"/>
  <c r="I521" i="6"/>
  <c r="I520" i="6"/>
  <c r="H517" i="6"/>
  <c r="G517" i="6"/>
  <c r="F517" i="6"/>
  <c r="E517" i="6"/>
  <c r="I515" i="6"/>
  <c r="I514" i="6"/>
  <c r="I513" i="6"/>
  <c r="I512" i="6"/>
  <c r="I511" i="6"/>
  <c r="H508" i="6"/>
  <c r="G508" i="6"/>
  <c r="F508" i="6"/>
  <c r="E508" i="6"/>
  <c r="I506" i="6"/>
  <c r="I505" i="6"/>
  <c r="I504" i="6"/>
  <c r="H501" i="6"/>
  <c r="G501" i="6"/>
  <c r="F501" i="6"/>
  <c r="E501" i="6"/>
  <c r="I499" i="6"/>
  <c r="I498" i="6"/>
  <c r="H495" i="6"/>
  <c r="G495" i="6"/>
  <c r="F495" i="6"/>
  <c r="E495" i="6"/>
  <c r="I493" i="6"/>
  <c r="I492" i="6"/>
  <c r="I491" i="6"/>
  <c r="I490" i="6"/>
  <c r="H487" i="6"/>
  <c r="G487" i="6"/>
  <c r="F487" i="6"/>
  <c r="E487" i="6"/>
  <c r="I485" i="6"/>
  <c r="I484" i="6"/>
  <c r="I483" i="6"/>
  <c r="I482" i="6"/>
  <c r="I481" i="6"/>
  <c r="H478" i="6"/>
  <c r="G478" i="6"/>
  <c r="F478" i="6"/>
  <c r="E478" i="6"/>
  <c r="I476" i="6"/>
  <c r="I475" i="6"/>
  <c r="I474" i="6"/>
  <c r="I473" i="6"/>
  <c r="H470" i="6"/>
  <c r="G470" i="6"/>
  <c r="F470" i="6"/>
  <c r="E470" i="6"/>
  <c r="I468" i="6"/>
  <c r="I467" i="6"/>
  <c r="I466" i="6"/>
  <c r="H463" i="6"/>
  <c r="G463" i="6"/>
  <c r="F463" i="6"/>
  <c r="E463" i="6"/>
  <c r="I461" i="6"/>
  <c r="I463" i="6" s="1"/>
  <c r="H458" i="6"/>
  <c r="G458" i="6"/>
  <c r="F458" i="6"/>
  <c r="E458" i="6"/>
  <c r="I456" i="6"/>
  <c r="I455" i="6"/>
  <c r="I454" i="6"/>
  <c r="I453" i="6"/>
  <c r="I452" i="6"/>
  <c r="H449" i="6"/>
  <c r="G449" i="6"/>
  <c r="F449" i="6"/>
  <c r="E449" i="6"/>
  <c r="I447" i="6"/>
  <c r="I446" i="6"/>
  <c r="I445" i="6"/>
  <c r="I444" i="6"/>
  <c r="H441" i="6"/>
  <c r="G441" i="6"/>
  <c r="F441" i="6"/>
  <c r="E441" i="6"/>
  <c r="I439" i="6"/>
  <c r="I438" i="6"/>
  <c r="I437" i="6"/>
  <c r="I436" i="6"/>
  <c r="H433" i="6"/>
  <c r="G433" i="6"/>
  <c r="F433" i="6"/>
  <c r="E433" i="6"/>
  <c r="I431" i="6"/>
  <c r="I430" i="6"/>
  <c r="I429" i="6"/>
  <c r="H426" i="6"/>
  <c r="G426" i="6"/>
  <c r="F426" i="6"/>
  <c r="E426" i="6"/>
  <c r="I424" i="6"/>
  <c r="I423" i="6"/>
  <c r="I422" i="6"/>
  <c r="I421" i="6"/>
  <c r="H418" i="6"/>
  <c r="G418" i="6"/>
  <c r="F418" i="6"/>
  <c r="E418" i="6"/>
  <c r="I416" i="6"/>
  <c r="I415" i="6"/>
  <c r="I414" i="6"/>
  <c r="I413" i="6"/>
  <c r="H410" i="6"/>
  <c r="G410" i="6"/>
  <c r="F410" i="6"/>
  <c r="E410" i="6"/>
  <c r="I408" i="6"/>
  <c r="I407" i="6"/>
  <c r="I406" i="6"/>
  <c r="I405" i="6"/>
  <c r="H402" i="6"/>
  <c r="G402" i="6"/>
  <c r="F402" i="6"/>
  <c r="E402" i="6"/>
  <c r="I400" i="6"/>
  <c r="I399" i="6"/>
  <c r="I398" i="6"/>
  <c r="I397" i="6"/>
  <c r="I396" i="6"/>
  <c r="H393" i="6"/>
  <c r="G393" i="6"/>
  <c r="F393" i="6"/>
  <c r="E393" i="6"/>
  <c r="I391" i="6"/>
  <c r="I390" i="6"/>
  <c r="I389" i="6"/>
  <c r="I388" i="6"/>
  <c r="H385" i="6"/>
  <c r="G385" i="6"/>
  <c r="F385" i="6"/>
  <c r="E385" i="6"/>
  <c r="I383" i="6"/>
  <c r="I382" i="6"/>
  <c r="I381" i="6"/>
  <c r="I380" i="6"/>
  <c r="H377" i="6"/>
  <c r="G377" i="6"/>
  <c r="F377" i="6"/>
  <c r="E377" i="6"/>
  <c r="I375" i="6"/>
  <c r="I374" i="6"/>
  <c r="I373" i="6"/>
  <c r="I372" i="6"/>
  <c r="I371" i="6"/>
  <c r="H368" i="6"/>
  <c r="G368" i="6"/>
  <c r="F368" i="6"/>
  <c r="E368" i="6"/>
  <c r="I366" i="6"/>
  <c r="I365" i="6"/>
  <c r="I364" i="6"/>
  <c r="H360" i="6"/>
  <c r="G360" i="6"/>
  <c r="F360" i="6"/>
  <c r="E360" i="6"/>
  <c r="I358" i="6"/>
  <c r="I357" i="6"/>
  <c r="I356" i="6"/>
  <c r="I355" i="6"/>
  <c r="I354" i="6"/>
  <c r="H351" i="6"/>
  <c r="G351" i="6"/>
  <c r="F351" i="6"/>
  <c r="E351" i="6"/>
  <c r="I349" i="6"/>
  <c r="I348" i="6"/>
  <c r="I347" i="6"/>
  <c r="I346" i="6"/>
  <c r="H343" i="6"/>
  <c r="G343" i="6"/>
  <c r="F343" i="6"/>
  <c r="E343" i="6"/>
  <c r="I341" i="6"/>
  <c r="I343" i="6" s="1"/>
  <c r="H338" i="6"/>
  <c r="G338" i="6"/>
  <c r="F338" i="6"/>
  <c r="E338" i="6"/>
  <c r="I336" i="6"/>
  <c r="I335" i="6"/>
  <c r="I334" i="6"/>
  <c r="I333" i="6"/>
  <c r="H330" i="6"/>
  <c r="G330" i="6"/>
  <c r="F330" i="6"/>
  <c r="E330" i="6"/>
  <c r="I328" i="6"/>
  <c r="I327" i="6"/>
  <c r="I326" i="6"/>
  <c r="I325" i="6"/>
  <c r="H322" i="6"/>
  <c r="E322" i="6"/>
  <c r="I320" i="6"/>
  <c r="I322" i="6" s="1"/>
  <c r="F322" i="6"/>
  <c r="H317" i="6"/>
  <c r="G317" i="6"/>
  <c r="F317" i="6"/>
  <c r="E317" i="6"/>
  <c r="I315" i="6"/>
  <c r="I314" i="6"/>
  <c r="I313" i="6"/>
  <c r="I312" i="6"/>
  <c r="I311" i="6"/>
  <c r="I310" i="6"/>
  <c r="I309" i="6"/>
  <c r="I308" i="6"/>
  <c r="H305" i="6"/>
  <c r="G305" i="6"/>
  <c r="F305" i="6"/>
  <c r="E305" i="6"/>
  <c r="I303" i="6"/>
  <c r="I302" i="6"/>
  <c r="I301" i="6"/>
  <c r="I300" i="6"/>
  <c r="I299" i="6"/>
  <c r="I298" i="6"/>
  <c r="I297" i="6"/>
  <c r="H294" i="6"/>
  <c r="G294" i="6"/>
  <c r="F294" i="6"/>
  <c r="E294" i="6"/>
  <c r="I292" i="6"/>
  <c r="I291" i="6"/>
  <c r="I290" i="6"/>
  <c r="I289" i="6"/>
  <c r="I288" i="6"/>
  <c r="I287" i="6"/>
  <c r="I286" i="6"/>
  <c r="I285" i="6"/>
  <c r="H282" i="6"/>
  <c r="G282" i="6"/>
  <c r="F282" i="6"/>
  <c r="E282" i="6"/>
  <c r="I280" i="6"/>
  <c r="I279" i="6"/>
  <c r="H277" i="6"/>
  <c r="G277" i="6"/>
  <c r="F277" i="6"/>
  <c r="E277" i="6"/>
  <c r="I275" i="6"/>
  <c r="I274" i="6"/>
  <c r="I273" i="6"/>
  <c r="I272" i="6"/>
  <c r="I271" i="6"/>
  <c r="I270" i="6"/>
  <c r="H267" i="6"/>
  <c r="G267" i="6"/>
  <c r="F267" i="6"/>
  <c r="E267" i="6"/>
  <c r="I265" i="6"/>
  <c r="I264" i="6"/>
  <c r="I263" i="6"/>
  <c r="I262" i="6"/>
  <c r="I261" i="6"/>
  <c r="I260" i="6"/>
  <c r="H257" i="6"/>
  <c r="G257" i="6"/>
  <c r="F257" i="6"/>
  <c r="E257" i="6"/>
  <c r="I255" i="6"/>
  <c r="I254" i="6"/>
  <c r="I253" i="6"/>
  <c r="I252" i="6"/>
  <c r="I251" i="6"/>
  <c r="I250" i="6"/>
  <c r="I249" i="6"/>
  <c r="H246" i="6"/>
  <c r="G246" i="6"/>
  <c r="F246" i="6"/>
  <c r="E246" i="6"/>
  <c r="I244" i="6"/>
  <c r="I243" i="6"/>
  <c r="I242" i="6"/>
  <c r="I241" i="6"/>
  <c r="I240" i="6"/>
  <c r="I239" i="6"/>
  <c r="H236" i="6"/>
  <c r="G236" i="6"/>
  <c r="F236" i="6"/>
  <c r="E236" i="6"/>
  <c r="I234" i="6"/>
  <c r="I233" i="6"/>
  <c r="I232" i="6"/>
  <c r="I231" i="6"/>
  <c r="I230" i="6"/>
  <c r="I229" i="6"/>
  <c r="H226" i="6"/>
  <c r="G226" i="6"/>
  <c r="F226" i="6"/>
  <c r="E226" i="6"/>
  <c r="I224" i="6"/>
  <c r="I223" i="6"/>
  <c r="I222" i="6"/>
  <c r="I221" i="6"/>
  <c r="I220" i="6"/>
  <c r="I219" i="6"/>
  <c r="I218" i="6"/>
  <c r="I217" i="6"/>
  <c r="H214" i="6"/>
  <c r="G214" i="6"/>
  <c r="F214" i="6"/>
  <c r="E214" i="6"/>
  <c r="I212" i="6"/>
  <c r="I211" i="6"/>
  <c r="I210" i="6"/>
  <c r="I209" i="6"/>
  <c r="I208" i="6"/>
  <c r="I207" i="6"/>
  <c r="I206" i="6"/>
  <c r="H203" i="6"/>
  <c r="G203" i="6"/>
  <c r="F203" i="6"/>
  <c r="E203" i="6"/>
  <c r="I201" i="6"/>
  <c r="I200" i="6"/>
  <c r="I199" i="6"/>
  <c r="I198" i="6"/>
  <c r="I197" i="6"/>
  <c r="I196" i="6"/>
  <c r="I195" i="6"/>
  <c r="H192" i="6"/>
  <c r="G192" i="6"/>
  <c r="F192" i="6"/>
  <c r="E192" i="6"/>
  <c r="I190" i="6"/>
  <c r="I189" i="6"/>
  <c r="I188" i="6"/>
  <c r="I187" i="6"/>
  <c r="I186" i="6"/>
  <c r="I185" i="6"/>
  <c r="I184" i="6"/>
  <c r="H181" i="6"/>
  <c r="G181" i="6"/>
  <c r="F181" i="6"/>
  <c r="E181" i="6"/>
  <c r="I179" i="6"/>
  <c r="I178" i="6"/>
  <c r="I177" i="6"/>
  <c r="I176" i="6"/>
  <c r="I175" i="6"/>
  <c r="I174" i="6"/>
  <c r="I173" i="6"/>
  <c r="H170" i="6"/>
  <c r="G170" i="6"/>
  <c r="F170" i="6"/>
  <c r="E170" i="6"/>
  <c r="I167" i="6"/>
  <c r="I166" i="6"/>
  <c r="I165" i="6"/>
  <c r="I164" i="6"/>
  <c r="I163" i="6"/>
  <c r="I162" i="6"/>
  <c r="I161" i="6"/>
  <c r="I160" i="6"/>
  <c r="H157" i="6"/>
  <c r="G157" i="6"/>
  <c r="F157" i="6"/>
  <c r="E157" i="6"/>
  <c r="I154" i="6"/>
  <c r="I153" i="6"/>
  <c r="I152" i="6"/>
  <c r="I151" i="6"/>
  <c r="I150" i="6"/>
  <c r="I149" i="6"/>
  <c r="I148" i="6"/>
  <c r="H145" i="6"/>
  <c r="G145" i="6"/>
  <c r="F145" i="6"/>
  <c r="E145" i="6"/>
  <c r="I142" i="6"/>
  <c r="I141" i="6"/>
  <c r="I140" i="6"/>
  <c r="I139" i="6"/>
  <c r="I138" i="6"/>
  <c r="I137" i="6"/>
  <c r="I136" i="6"/>
  <c r="H133" i="6"/>
  <c r="G133" i="6"/>
  <c r="F133" i="6"/>
  <c r="E133" i="6"/>
  <c r="I131" i="6"/>
  <c r="I130" i="6"/>
  <c r="I129" i="6"/>
  <c r="I128" i="6"/>
  <c r="I127" i="6"/>
  <c r="I126" i="6"/>
  <c r="I125" i="6"/>
  <c r="I124" i="6"/>
  <c r="H121" i="6"/>
  <c r="G121" i="6"/>
  <c r="F121" i="6"/>
  <c r="E121" i="6"/>
  <c r="I119" i="6"/>
  <c r="I118" i="6"/>
  <c r="I117" i="6"/>
  <c r="I116" i="6"/>
  <c r="I115" i="6"/>
  <c r="I114" i="6"/>
  <c r="I113" i="6"/>
  <c r="H110" i="6"/>
  <c r="G110" i="6"/>
  <c r="F110" i="6"/>
  <c r="E110" i="6"/>
  <c r="I107" i="6"/>
  <c r="I106" i="6"/>
  <c r="I105" i="6"/>
  <c r="I104" i="6"/>
  <c r="I103" i="6"/>
  <c r="I102" i="6"/>
  <c r="I101" i="6"/>
  <c r="H98" i="6"/>
  <c r="G98" i="6"/>
  <c r="F98" i="6"/>
  <c r="E98" i="6"/>
  <c r="I96" i="6"/>
  <c r="I95" i="6"/>
  <c r="I94" i="6"/>
  <c r="I93" i="6"/>
  <c r="I92" i="6"/>
  <c r="I91" i="6"/>
  <c r="I90" i="6"/>
  <c r="I89" i="6"/>
  <c r="H86" i="6"/>
  <c r="G86" i="6"/>
  <c r="F86" i="6"/>
  <c r="E86" i="6"/>
  <c r="I84" i="6"/>
  <c r="I83" i="6"/>
  <c r="I82" i="6"/>
  <c r="I81" i="6"/>
  <c r="I80" i="6"/>
  <c r="I79" i="6"/>
  <c r="I78" i="6"/>
  <c r="H75" i="6"/>
  <c r="G75" i="6"/>
  <c r="F75" i="6"/>
  <c r="E75" i="6"/>
  <c r="I73" i="6"/>
  <c r="I75" i="6" s="1"/>
  <c r="I62" i="6"/>
  <c r="I61" i="6"/>
  <c r="I60" i="6"/>
  <c r="I58" i="6"/>
  <c r="I55" i="6"/>
  <c r="H52" i="6"/>
  <c r="G52" i="6"/>
  <c r="F52" i="6"/>
  <c r="E52" i="6"/>
  <c r="I50" i="6"/>
  <c r="I49" i="6"/>
  <c r="I48" i="6"/>
  <c r="I47" i="6"/>
  <c r="I46" i="6"/>
  <c r="I45" i="6"/>
  <c r="I44" i="6"/>
  <c r="I43" i="6"/>
  <c r="H40" i="6"/>
  <c r="I38" i="6"/>
  <c r="I37" i="6"/>
  <c r="I36" i="6"/>
  <c r="I35" i="6"/>
  <c r="I34" i="6"/>
  <c r="I33" i="6"/>
  <c r="I32" i="6"/>
  <c r="F40" i="6"/>
  <c r="G40" i="6"/>
  <c r="E40" i="6"/>
  <c r="H26" i="6"/>
  <c r="G26" i="6"/>
  <c r="F26" i="6"/>
  <c r="E26" i="6"/>
  <c r="I24" i="6"/>
  <c r="I23" i="6"/>
  <c r="I22" i="6"/>
  <c r="I21" i="6"/>
  <c r="I20" i="6"/>
  <c r="I19" i="6"/>
  <c r="I18" i="6"/>
  <c r="I17" i="6"/>
  <c r="A16" i="6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I282" i="6" l="1"/>
  <c r="I433" i="6"/>
  <c r="I385" i="6"/>
  <c r="I525" i="6"/>
  <c r="I236" i="6"/>
  <c r="H68" i="6"/>
  <c r="I133" i="6"/>
  <c r="I612" i="6"/>
  <c r="I426" i="6"/>
  <c r="I305" i="6"/>
  <c r="I145" i="6"/>
  <c r="I246" i="6"/>
  <c r="I470" i="6"/>
  <c r="I368" i="6"/>
  <c r="I418" i="6"/>
  <c r="E618" i="6"/>
  <c r="I330" i="6"/>
  <c r="I501" i="6"/>
  <c r="H565" i="6"/>
  <c r="I590" i="6"/>
  <c r="I192" i="6"/>
  <c r="I110" i="6"/>
  <c r="I121" i="6"/>
  <c r="I214" i="6"/>
  <c r="I351" i="6"/>
  <c r="F618" i="6"/>
  <c r="I441" i="6"/>
  <c r="G618" i="6"/>
  <c r="H618" i="6"/>
  <c r="I294" i="6"/>
  <c r="I52" i="6"/>
  <c r="I487" i="6"/>
  <c r="F68" i="6"/>
  <c r="E530" i="6"/>
  <c r="I410" i="6"/>
  <c r="I449" i="6"/>
  <c r="I508" i="6"/>
  <c r="H530" i="6"/>
  <c r="H601" i="6" s="1"/>
  <c r="I157" i="6"/>
  <c r="I257" i="6"/>
  <c r="I277" i="6"/>
  <c r="I393" i="6"/>
  <c r="I565" i="6"/>
  <c r="I581" i="6"/>
  <c r="I98" i="6"/>
  <c r="I181" i="6"/>
  <c r="G68" i="6"/>
  <c r="I317" i="6"/>
  <c r="I517" i="6"/>
  <c r="I26" i="6"/>
  <c r="I203" i="6"/>
  <c r="I338" i="6"/>
  <c r="I377" i="6"/>
  <c r="I458" i="6"/>
  <c r="I495" i="6"/>
  <c r="I544" i="6"/>
  <c r="I599" i="6"/>
  <c r="I86" i="6"/>
  <c r="I478" i="6"/>
  <c r="E68" i="6"/>
  <c r="I170" i="6"/>
  <c r="F530" i="6"/>
  <c r="I267" i="6"/>
  <c r="I360" i="6"/>
  <c r="I402" i="6"/>
  <c r="I226" i="6"/>
  <c r="G322" i="6"/>
  <c r="G530" i="6" s="1"/>
  <c r="I31" i="6"/>
  <c r="I40" i="6" s="1"/>
  <c r="I618" i="6" l="1"/>
  <c r="I68" i="6"/>
  <c r="F601" i="6"/>
  <c r="F620" i="6" s="1"/>
  <c r="E601" i="6"/>
  <c r="E620" i="6" s="1"/>
  <c r="I530" i="6"/>
  <c r="I601" i="6" s="1"/>
  <c r="H620" i="6"/>
  <c r="G601" i="6"/>
  <c r="G620" i="6" s="1"/>
  <c r="H376" i="4"/>
  <c r="H382" i="4" s="1"/>
  <c r="H282" i="4"/>
  <c r="H251" i="4"/>
  <c r="H78" i="4"/>
  <c r="H376" i="3"/>
  <c r="H382" i="3" s="1"/>
  <c r="H277" i="3"/>
  <c r="H246" i="3"/>
  <c r="G376" i="4"/>
  <c r="G382" i="4" s="1"/>
  <c r="G297" i="4"/>
  <c r="G176" i="4"/>
  <c r="G376" i="3"/>
  <c r="G382" i="3" s="1"/>
  <c r="G376" i="2"/>
  <c r="G382" i="2" s="1"/>
  <c r="F376" i="4"/>
  <c r="F382" i="4" s="1"/>
  <c r="F376" i="3"/>
  <c r="F382" i="3" s="1"/>
  <c r="F376" i="2"/>
  <c r="F382" i="2" s="1"/>
  <c r="H390" i="4"/>
  <c r="G390" i="4"/>
  <c r="F390" i="4"/>
  <c r="G256" i="4"/>
  <c r="A17" i="4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C12" i="4"/>
  <c r="D12" i="4" s="1"/>
  <c r="H390" i="3"/>
  <c r="G390" i="3"/>
  <c r="F390" i="3"/>
  <c r="H307" i="3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C12" i="3"/>
  <c r="D12" i="3" s="1"/>
  <c r="E12" i="3" s="1"/>
  <c r="H390" i="2"/>
  <c r="G390" i="2"/>
  <c r="F390" i="2"/>
  <c r="H376" i="2"/>
  <c r="H382" i="2" s="1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C12" i="2"/>
  <c r="D12" i="2" s="1"/>
  <c r="E12" i="2" s="1"/>
  <c r="F12" i="2" s="1"/>
  <c r="G12" i="2" s="1"/>
  <c r="H12" i="2" s="1"/>
  <c r="I12" i="2" s="1"/>
  <c r="J12" i="2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G376" i="1"/>
  <c r="G382" i="1" s="1"/>
  <c r="F376" i="1"/>
  <c r="F382" i="1" s="1"/>
  <c r="H376" i="1"/>
  <c r="H382" i="1" s="1"/>
  <c r="C12" i="1"/>
  <c r="D12" i="1" s="1"/>
  <c r="E12" i="1" s="1"/>
  <c r="F12" i="1" s="1"/>
  <c r="G12" i="1" s="1"/>
  <c r="H12" i="1" s="1"/>
  <c r="I12" i="1" s="1"/>
  <c r="J12" i="1" s="1"/>
  <c r="I620" i="6" l="1"/>
  <c r="A106" i="3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106" i="4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106" i="2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106" i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G292" i="3"/>
  <c r="F277" i="4"/>
  <c r="H176" i="3"/>
  <c r="H176" i="1"/>
  <c r="G373" i="4"/>
  <c r="G373" i="3"/>
  <c r="G381" i="3" s="1"/>
  <c r="H373" i="4"/>
  <c r="H381" i="4" s="1"/>
  <c r="F373" i="4"/>
  <c r="F381" i="4" s="1"/>
  <c r="H373" i="3"/>
  <c r="H381" i="3" s="1"/>
  <c r="F373" i="3"/>
  <c r="F381" i="3" s="1"/>
  <c r="G373" i="2"/>
  <c r="G381" i="2" s="1"/>
  <c r="G277" i="2"/>
  <c r="G251" i="3"/>
  <c r="H292" i="2"/>
  <c r="G115" i="4"/>
  <c r="H373" i="2"/>
  <c r="H381" i="2" s="1"/>
  <c r="F373" i="2"/>
  <c r="F381" i="2" s="1"/>
  <c r="F277" i="3"/>
  <c r="F251" i="4"/>
  <c r="F282" i="4"/>
  <c r="G202" i="3"/>
  <c r="G229" i="3"/>
  <c r="G297" i="3"/>
  <c r="G267" i="4"/>
  <c r="F373" i="1"/>
  <c r="F381" i="1" s="1"/>
  <c r="F282" i="3"/>
  <c r="F256" i="4"/>
  <c r="G373" i="1"/>
  <c r="G381" i="1" s="1"/>
  <c r="H373" i="1"/>
  <c r="H381" i="1" s="1"/>
  <c r="H297" i="3"/>
  <c r="H235" i="3"/>
  <c r="F390" i="1"/>
  <c r="F354" i="2"/>
  <c r="F380" i="2" s="1"/>
  <c r="G354" i="4"/>
  <c r="G380" i="4" s="1"/>
  <c r="F330" i="3"/>
  <c r="F379" i="3" s="1"/>
  <c r="H330" i="2"/>
  <c r="H379" i="2" s="1"/>
  <c r="H354" i="1"/>
  <c r="H380" i="1" s="1"/>
  <c r="F246" i="3"/>
  <c r="F221" i="4"/>
  <c r="G261" i="2"/>
  <c r="G292" i="2"/>
  <c r="H292" i="4"/>
  <c r="G354" i="3"/>
  <c r="G380" i="3" s="1"/>
  <c r="F330" i="2"/>
  <c r="F379" i="2" s="1"/>
  <c r="G330" i="4"/>
  <c r="G379" i="4" s="1"/>
  <c r="G354" i="2"/>
  <c r="G380" i="2" s="1"/>
  <c r="H354" i="4"/>
  <c r="H380" i="4" s="1"/>
  <c r="G354" i="1"/>
  <c r="G380" i="1" s="1"/>
  <c r="G330" i="3"/>
  <c r="G379" i="3" s="1"/>
  <c r="F354" i="4"/>
  <c r="F380" i="4" s="1"/>
  <c r="H354" i="3"/>
  <c r="H380" i="3" s="1"/>
  <c r="G330" i="2"/>
  <c r="G379" i="2" s="1"/>
  <c r="H330" i="4"/>
  <c r="H379" i="4" s="1"/>
  <c r="F354" i="3"/>
  <c r="F380" i="3" s="1"/>
  <c r="H354" i="2"/>
  <c r="H380" i="2" s="1"/>
  <c r="F330" i="1"/>
  <c r="F379" i="1" s="1"/>
  <c r="G330" i="1"/>
  <c r="G379" i="1" s="1"/>
  <c r="F330" i="4"/>
  <c r="F379" i="4" s="1"/>
  <c r="H330" i="3"/>
  <c r="H379" i="3" s="1"/>
  <c r="H288" i="4"/>
  <c r="H330" i="1"/>
  <c r="H379" i="1" s="1"/>
  <c r="F354" i="1"/>
  <c r="F380" i="1" s="1"/>
  <c r="H251" i="1"/>
  <c r="F251" i="3"/>
  <c r="F288" i="3"/>
  <c r="F229" i="4"/>
  <c r="F261" i="4"/>
  <c r="F292" i="4"/>
  <c r="H288" i="2"/>
  <c r="H251" i="2"/>
  <c r="F176" i="4"/>
  <c r="H256" i="3"/>
  <c r="F288" i="4"/>
  <c r="F256" i="3"/>
  <c r="F297" i="4"/>
  <c r="F288" i="2"/>
  <c r="F229" i="3"/>
  <c r="F261" i="3"/>
  <c r="F292" i="3"/>
  <c r="G288" i="4"/>
  <c r="G288" i="3"/>
  <c r="G288" i="2"/>
  <c r="H256" i="4"/>
  <c r="G307" i="4"/>
  <c r="H288" i="3"/>
  <c r="H261" i="4"/>
  <c r="F115" i="4"/>
  <c r="F145" i="4"/>
  <c r="F172" i="4"/>
  <c r="G154" i="3"/>
  <c r="G235" i="3"/>
  <c r="G240" i="4"/>
  <c r="G272" i="4"/>
  <c r="H282" i="3"/>
  <c r="H194" i="4"/>
  <c r="H221" i="4"/>
  <c r="G307" i="3"/>
  <c r="G261" i="1"/>
  <c r="G390" i="1"/>
  <c r="G240" i="3"/>
  <c r="G272" i="3"/>
  <c r="G246" i="4"/>
  <c r="G277" i="4"/>
  <c r="H229" i="4"/>
  <c r="H221" i="3"/>
  <c r="H32" i="4"/>
  <c r="G272" i="1"/>
  <c r="F240" i="4"/>
  <c r="F272" i="4"/>
  <c r="G282" i="3"/>
  <c r="H302" i="4"/>
  <c r="G277" i="1"/>
  <c r="F202" i="4"/>
  <c r="G185" i="3"/>
  <c r="G211" i="3"/>
  <c r="G99" i="4"/>
  <c r="H145" i="4"/>
  <c r="H172" i="4"/>
  <c r="H246" i="1"/>
  <c r="H277" i="1"/>
  <c r="H282" i="1"/>
  <c r="F176" i="3"/>
  <c r="F267" i="3"/>
  <c r="G292" i="1"/>
  <c r="F202" i="3"/>
  <c r="F297" i="3"/>
  <c r="G240" i="2"/>
  <c r="G23" i="3"/>
  <c r="G78" i="3"/>
  <c r="G99" i="3"/>
  <c r="G137" i="3"/>
  <c r="G164" i="3"/>
  <c r="G246" i="3"/>
  <c r="G277" i="3"/>
  <c r="G78" i="4"/>
  <c r="G137" i="4"/>
  <c r="G221" i="4"/>
  <c r="G251" i="4"/>
  <c r="G282" i="4"/>
  <c r="H59" i="2"/>
  <c r="H115" i="2"/>
  <c r="H145" i="3"/>
  <c r="H172" i="3"/>
  <c r="H292" i="3"/>
  <c r="H176" i="4"/>
  <c r="H202" i="4"/>
  <c r="H297" i="4"/>
  <c r="G297" i="1"/>
  <c r="F292" i="1"/>
  <c r="F307" i="2"/>
  <c r="G176" i="3"/>
  <c r="G137" i="1"/>
  <c r="G282" i="1"/>
  <c r="G240" i="1"/>
  <c r="G292" i="4"/>
  <c r="H288" i="1"/>
  <c r="F256" i="1"/>
  <c r="F229" i="1"/>
  <c r="F261" i="1"/>
  <c r="F307" i="4"/>
  <c r="H240" i="4"/>
  <c r="H272" i="4"/>
  <c r="G307" i="1"/>
  <c r="F23" i="3"/>
  <c r="F240" i="3"/>
  <c r="F272" i="3"/>
  <c r="F307" i="3"/>
  <c r="F78" i="4"/>
  <c r="F194" i="4"/>
  <c r="F246" i="4"/>
  <c r="G282" i="2"/>
  <c r="G87" i="3"/>
  <c r="G221" i="3"/>
  <c r="G381" i="4"/>
  <c r="H154" i="3"/>
  <c r="H240" i="3"/>
  <c r="H272" i="3"/>
  <c r="H23" i="4"/>
  <c r="H137" i="4"/>
  <c r="H164" i="4"/>
  <c r="H246" i="4"/>
  <c r="H277" i="4"/>
  <c r="H307" i="4"/>
  <c r="G41" i="4"/>
  <c r="G154" i="4"/>
  <c r="G164" i="1"/>
  <c r="G288" i="1"/>
  <c r="F172" i="3"/>
  <c r="F194" i="3"/>
  <c r="F288" i="1"/>
  <c r="F50" i="3"/>
  <c r="F137" i="3"/>
  <c r="F164" i="3"/>
  <c r="G256" i="3"/>
  <c r="G87" i="4"/>
  <c r="G124" i="4"/>
  <c r="G172" i="4"/>
  <c r="G229" i="4"/>
  <c r="G261" i="4"/>
  <c r="G70" i="4"/>
  <c r="G41" i="3"/>
  <c r="G124" i="3"/>
  <c r="G261" i="3"/>
  <c r="G185" i="4"/>
  <c r="G211" i="4"/>
  <c r="G235" i="4"/>
  <c r="G302" i="4"/>
  <c r="E12" i="4"/>
  <c r="F12" i="4" s="1"/>
  <c r="G12" i="4" s="1"/>
  <c r="H12" i="4" s="1"/>
  <c r="I12" i="4" s="1"/>
  <c r="J12" i="4" s="1"/>
  <c r="F32" i="3"/>
  <c r="F32" i="4"/>
  <c r="F59" i="4"/>
  <c r="F87" i="4"/>
  <c r="H23" i="3"/>
  <c r="H50" i="3"/>
  <c r="H78" i="3"/>
  <c r="H137" i="3"/>
  <c r="H164" i="3"/>
  <c r="H194" i="3"/>
  <c r="H59" i="4"/>
  <c r="H115" i="4"/>
  <c r="F78" i="3"/>
  <c r="F115" i="3"/>
  <c r="F145" i="3"/>
  <c r="G70" i="3"/>
  <c r="G267" i="3"/>
  <c r="G302" i="3"/>
  <c r="G23" i="4"/>
  <c r="H251" i="3"/>
  <c r="H87" i="4"/>
  <c r="F50" i="2"/>
  <c r="F137" i="2"/>
  <c r="F59" i="3"/>
  <c r="F87" i="3"/>
  <c r="F221" i="3"/>
  <c r="H32" i="3"/>
  <c r="H59" i="3"/>
  <c r="H87" i="3"/>
  <c r="H115" i="3"/>
  <c r="F41" i="4"/>
  <c r="F70" i="4"/>
  <c r="F99" i="4"/>
  <c r="F124" i="4"/>
  <c r="F154" i="4"/>
  <c r="F185" i="4"/>
  <c r="F211" i="4"/>
  <c r="F235" i="4"/>
  <c r="F267" i="4"/>
  <c r="F302" i="4"/>
  <c r="G50" i="4"/>
  <c r="H202" i="3"/>
  <c r="H229" i="3"/>
  <c r="H261" i="3"/>
  <c r="G194" i="1"/>
  <c r="G32" i="4"/>
  <c r="G164" i="4"/>
  <c r="G194" i="4"/>
  <c r="G59" i="4"/>
  <c r="G145" i="4"/>
  <c r="H41" i="4"/>
  <c r="H70" i="4"/>
  <c r="H99" i="4"/>
  <c r="H124" i="4"/>
  <c r="H154" i="4"/>
  <c r="H185" i="4"/>
  <c r="H211" i="4"/>
  <c r="H235" i="4"/>
  <c r="H267" i="4"/>
  <c r="F41" i="3"/>
  <c r="F70" i="3"/>
  <c r="F99" i="3"/>
  <c r="F124" i="3"/>
  <c r="F154" i="3"/>
  <c r="F185" i="3"/>
  <c r="F211" i="3"/>
  <c r="F235" i="3"/>
  <c r="F302" i="3"/>
  <c r="F23" i="4"/>
  <c r="F50" i="4"/>
  <c r="F137" i="4"/>
  <c r="F164" i="4"/>
  <c r="G32" i="3"/>
  <c r="G50" i="3"/>
  <c r="G221" i="1"/>
  <c r="G251" i="1"/>
  <c r="H292" i="1"/>
  <c r="G59" i="3"/>
  <c r="G115" i="3"/>
  <c r="G145" i="3"/>
  <c r="G202" i="4"/>
  <c r="H41" i="3"/>
  <c r="H70" i="3"/>
  <c r="H99" i="3"/>
  <c r="H124" i="3"/>
  <c r="H185" i="3"/>
  <c r="H211" i="3"/>
  <c r="H267" i="3"/>
  <c r="H302" i="3"/>
  <c r="H390" i="1"/>
  <c r="F282" i="1"/>
  <c r="G172" i="3"/>
  <c r="G194" i="3"/>
  <c r="H50" i="4"/>
  <c r="F202" i="1"/>
  <c r="F297" i="1"/>
  <c r="H23" i="1"/>
  <c r="H240" i="1"/>
  <c r="H272" i="1"/>
  <c r="H307" i="1"/>
  <c r="F176" i="1"/>
  <c r="H50" i="1"/>
  <c r="H137" i="1"/>
  <c r="H164" i="1"/>
  <c r="G246" i="1"/>
  <c r="F307" i="1"/>
  <c r="F277" i="1"/>
  <c r="F59" i="1"/>
  <c r="F115" i="1"/>
  <c r="F145" i="1"/>
  <c r="F221" i="1"/>
  <c r="F251" i="1"/>
  <c r="G87" i="1"/>
  <c r="G115" i="1"/>
  <c r="G145" i="1"/>
  <c r="G172" i="1"/>
  <c r="G202" i="1"/>
  <c r="G229" i="1"/>
  <c r="G256" i="1"/>
  <c r="H41" i="1"/>
  <c r="H202" i="1"/>
  <c r="H229" i="1"/>
  <c r="H261" i="1"/>
  <c r="H297" i="1"/>
  <c r="H235" i="1"/>
  <c r="H267" i="1"/>
  <c r="F12" i="3"/>
  <c r="G12" i="3" s="1"/>
  <c r="H12" i="3" s="1"/>
  <c r="I12" i="3" s="1"/>
  <c r="J12" i="3" s="1"/>
  <c r="H282" i="2"/>
  <c r="G41" i="2"/>
  <c r="F251" i="2"/>
  <c r="G256" i="2"/>
  <c r="G221" i="2"/>
  <c r="F229" i="2"/>
  <c r="F240" i="2"/>
  <c r="H240" i="2"/>
  <c r="F272" i="2"/>
  <c r="G59" i="2"/>
  <c r="F145" i="2"/>
  <c r="F194" i="2"/>
  <c r="G272" i="2"/>
  <c r="G297" i="2"/>
  <c r="G115" i="2"/>
  <c r="H267" i="2"/>
  <c r="G267" i="2"/>
  <c r="G164" i="2"/>
  <c r="H261" i="2"/>
  <c r="H137" i="2"/>
  <c r="H164" i="2"/>
  <c r="F292" i="2"/>
  <c r="H50" i="2"/>
  <c r="G154" i="2"/>
  <c r="H256" i="2"/>
  <c r="H202" i="2"/>
  <c r="F235" i="2"/>
  <c r="F23" i="2"/>
  <c r="G87" i="2"/>
  <c r="H176" i="2"/>
  <c r="H194" i="2"/>
  <c r="G235" i="2"/>
  <c r="G194" i="2"/>
  <c r="G23" i="2"/>
  <c r="H87" i="2"/>
  <c r="G145" i="2"/>
  <c r="F202" i="2"/>
  <c r="H221" i="2"/>
  <c r="H235" i="2"/>
  <c r="H277" i="2"/>
  <c r="H23" i="2"/>
  <c r="G99" i="2"/>
  <c r="H145" i="2"/>
  <c r="F172" i="2"/>
  <c r="G202" i="2"/>
  <c r="G50" i="2"/>
  <c r="F78" i="2"/>
  <c r="H99" i="2"/>
  <c r="G229" i="2"/>
  <c r="G32" i="2"/>
  <c r="G78" i="2"/>
  <c r="F124" i="2"/>
  <c r="F176" i="2"/>
  <c r="F87" i="2"/>
  <c r="H32" i="2"/>
  <c r="G124" i="2"/>
  <c r="G176" i="2"/>
  <c r="F221" i="2"/>
  <c r="F246" i="2"/>
  <c r="H124" i="2"/>
  <c r="G246" i="2"/>
  <c r="F70" i="2"/>
  <c r="F99" i="2"/>
  <c r="H246" i="2"/>
  <c r="G70" i="2"/>
  <c r="F261" i="2"/>
  <c r="H229" i="2"/>
  <c r="F32" i="2"/>
  <c r="H70" i="2"/>
  <c r="G172" i="2"/>
  <c r="F267" i="2"/>
  <c r="H272" i="2"/>
  <c r="F302" i="2"/>
  <c r="G307" i="2"/>
  <c r="H172" i="2"/>
  <c r="F185" i="2"/>
  <c r="F256" i="2"/>
  <c r="G302" i="2"/>
  <c r="H307" i="2"/>
  <c r="F41" i="2"/>
  <c r="F59" i="2"/>
  <c r="H78" i="2"/>
  <c r="F154" i="2"/>
  <c r="G185" i="2"/>
  <c r="F211" i="2"/>
  <c r="G251" i="2"/>
  <c r="F297" i="2"/>
  <c r="H302" i="2"/>
  <c r="H185" i="2"/>
  <c r="G211" i="2"/>
  <c r="H41" i="2"/>
  <c r="F115" i="2"/>
  <c r="G137" i="2"/>
  <c r="H154" i="2"/>
  <c r="F164" i="2"/>
  <c r="H211" i="2"/>
  <c r="F277" i="2"/>
  <c r="F282" i="2"/>
  <c r="H297" i="2"/>
  <c r="G70" i="1"/>
  <c r="G99" i="1"/>
  <c r="G176" i="1"/>
  <c r="F154" i="1"/>
  <c r="F185" i="1"/>
  <c r="F211" i="1"/>
  <c r="F302" i="1"/>
  <c r="G23" i="1"/>
  <c r="F78" i="1"/>
  <c r="H194" i="1"/>
  <c r="F194" i="1"/>
  <c r="F246" i="1"/>
  <c r="G78" i="1"/>
  <c r="G32" i="1"/>
  <c r="G59" i="1"/>
  <c r="H124" i="1"/>
  <c r="H70" i="1"/>
  <c r="H99" i="1"/>
  <c r="H154" i="1"/>
  <c r="H185" i="1"/>
  <c r="H211" i="1"/>
  <c r="H302" i="1"/>
  <c r="F32" i="1"/>
  <c r="F87" i="1"/>
  <c r="F172" i="1"/>
  <c r="G41" i="1"/>
  <c r="F124" i="1"/>
  <c r="G124" i="1"/>
  <c r="G154" i="1"/>
  <c r="G185" i="1"/>
  <c r="G211" i="1"/>
  <c r="G235" i="1"/>
  <c r="G267" i="1"/>
  <c r="G302" i="1"/>
  <c r="F41" i="1"/>
  <c r="F70" i="1"/>
  <c r="F99" i="1"/>
  <c r="F235" i="1"/>
  <c r="F267" i="1"/>
  <c r="F240" i="1"/>
  <c r="F272" i="1"/>
  <c r="G50" i="1"/>
  <c r="F23" i="1"/>
  <c r="F50" i="1"/>
  <c r="F137" i="1"/>
  <c r="F164" i="1"/>
  <c r="H32" i="1"/>
  <c r="H59" i="1"/>
  <c r="H78" i="1"/>
  <c r="H115" i="1"/>
  <c r="H145" i="1"/>
  <c r="H221" i="1"/>
  <c r="H87" i="1"/>
  <c r="H172" i="1"/>
  <c r="H256" i="1"/>
  <c r="G108" i="4" l="1"/>
  <c r="H108" i="3"/>
  <c r="F108" i="3"/>
  <c r="G108" i="3"/>
  <c r="H108" i="4"/>
  <c r="F108" i="4"/>
  <c r="H108" i="2"/>
  <c r="F108" i="2"/>
  <c r="G108" i="2"/>
  <c r="G126" i="4"/>
  <c r="H108" i="1"/>
  <c r="G108" i="1"/>
  <c r="F108" i="1"/>
  <c r="H126" i="4"/>
  <c r="F126" i="4"/>
  <c r="F126" i="3"/>
  <c r="H126" i="3"/>
  <c r="H223" i="4"/>
  <c r="H126" i="2"/>
  <c r="G223" i="4"/>
  <c r="G311" i="3"/>
  <c r="G311" i="4"/>
  <c r="F311" i="4"/>
  <c r="G223" i="3"/>
  <c r="H311" i="4"/>
  <c r="G126" i="1"/>
  <c r="H126" i="1"/>
  <c r="F223" i="3"/>
  <c r="F311" i="3"/>
  <c r="F223" i="4"/>
  <c r="H311" i="3"/>
  <c r="H223" i="3"/>
  <c r="F311" i="1"/>
  <c r="G126" i="3"/>
  <c r="G311" i="1"/>
  <c r="G223" i="1"/>
  <c r="F223" i="1"/>
  <c r="F126" i="1"/>
  <c r="G223" i="2"/>
  <c r="F126" i="2"/>
  <c r="F311" i="2"/>
  <c r="G126" i="2"/>
  <c r="G311" i="2"/>
  <c r="F223" i="2"/>
  <c r="H223" i="2"/>
  <c r="H311" i="2"/>
  <c r="H223" i="1"/>
  <c r="H311" i="1"/>
  <c r="G313" i="4" l="1"/>
  <c r="G378" i="4" s="1"/>
  <c r="G383" i="4" s="1"/>
  <c r="G392" i="4" s="1"/>
  <c r="F313" i="4"/>
  <c r="F378" i="4" s="1"/>
  <c r="F383" i="4" s="1"/>
  <c r="F392" i="4" s="1"/>
  <c r="H313" i="4"/>
  <c r="H378" i="4" s="1"/>
  <c r="H383" i="4" s="1"/>
  <c r="H392" i="4" s="1"/>
  <c r="G313" i="3"/>
  <c r="G378" i="3" s="1"/>
  <c r="G383" i="3" s="1"/>
  <c r="G392" i="3" s="1"/>
  <c r="H313" i="3"/>
  <c r="H378" i="3" s="1"/>
  <c r="H383" i="3" s="1"/>
  <c r="H392" i="3" s="1"/>
  <c r="F313" i="3"/>
  <c r="F378" i="3" s="1"/>
  <c r="F383" i="3" s="1"/>
  <c r="F392" i="3" s="1"/>
  <c r="G313" i="2"/>
  <c r="G378" i="2" s="1"/>
  <c r="G383" i="2" s="1"/>
  <c r="G392" i="2" s="1"/>
  <c r="F313" i="1"/>
  <c r="F378" i="1" s="1"/>
  <c r="F383" i="1" s="1"/>
  <c r="F392" i="1" s="1"/>
  <c r="F313" i="2"/>
  <c r="F378" i="2" s="1"/>
  <c r="F383" i="2" s="1"/>
  <c r="F392" i="2" s="1"/>
  <c r="G313" i="1"/>
  <c r="G378" i="1" s="1"/>
  <c r="G383" i="1" s="1"/>
  <c r="G392" i="1" s="1"/>
  <c r="H313" i="1"/>
  <c r="H378" i="1" s="1"/>
  <c r="H383" i="1" s="1"/>
  <c r="H392" i="1" s="1"/>
  <c r="H313" i="2"/>
  <c r="H378" i="2" s="1"/>
  <c r="H383" i="2" s="1"/>
  <c r="H392" i="2" s="1"/>
  <c r="E389" i="2" l="1"/>
  <c r="E389" i="4"/>
  <c r="E371" i="4"/>
  <c r="E105" i="4"/>
  <c r="E371" i="2"/>
  <c r="E105" i="2" l="1"/>
  <c r="E105" i="3"/>
  <c r="E389" i="3"/>
  <c r="E371" i="3"/>
  <c r="E385" i="4" l="1"/>
  <c r="E362" i="4"/>
  <c r="E367" i="4"/>
  <c r="E387" i="2"/>
  <c r="E360" i="2"/>
  <c r="E365" i="2"/>
  <c r="E372" i="2"/>
  <c r="E369" i="2"/>
  <c r="E361" i="3"/>
  <c r="E359" i="3"/>
  <c r="E364" i="3"/>
  <c r="E387" i="4"/>
  <c r="E358" i="4"/>
  <c r="E363" i="4"/>
  <c r="E369" i="4"/>
  <c r="E386" i="2"/>
  <c r="E361" i="2"/>
  <c r="E368" i="2"/>
  <c r="E368" i="3"/>
  <c r="E362" i="3"/>
  <c r="E358" i="2"/>
  <c r="E332" i="4"/>
  <c r="E360" i="4"/>
  <c r="E365" i="4"/>
  <c r="E372" i="4"/>
  <c r="E388" i="2"/>
  <c r="E359" i="2"/>
  <c r="E364" i="2"/>
  <c r="E370" i="2"/>
  <c r="E363" i="2"/>
  <c r="E386" i="4"/>
  <c r="E104" i="4"/>
  <c r="E361" i="4"/>
  <c r="E368" i="4"/>
  <c r="E362" i="2"/>
  <c r="E367" i="2"/>
  <c r="E360" i="3"/>
  <c r="E365" i="3"/>
  <c r="E388" i="4"/>
  <c r="E359" i="4"/>
  <c r="E364" i="4"/>
  <c r="E370" i="4"/>
  <c r="E104" i="2" l="1"/>
  <c r="E104" i="3"/>
  <c r="E103" i="4"/>
  <c r="E369" i="3"/>
  <c r="E103" i="3"/>
  <c r="E372" i="3"/>
  <c r="E386" i="3"/>
  <c r="E385" i="3"/>
  <c r="E367" i="3"/>
  <c r="E388" i="3"/>
  <c r="E370" i="3"/>
  <c r="E385" i="2"/>
  <c r="E390" i="2" s="1"/>
  <c r="I390" i="4"/>
  <c r="E387" i="3"/>
  <c r="E358" i="3"/>
  <c r="E363" i="3"/>
  <c r="E103" i="2"/>
  <c r="E390" i="1"/>
  <c r="I390" i="1"/>
  <c r="I390" i="2"/>
  <c r="E332" i="2"/>
  <c r="I390" i="3"/>
  <c r="E332" i="3"/>
  <c r="E390" i="4"/>
  <c r="E390" i="3" l="1"/>
  <c r="J390" i="2"/>
  <c r="J390" i="3"/>
  <c r="J390" i="4"/>
  <c r="J390" i="1"/>
  <c r="E338" i="2" l="1"/>
  <c r="E335" i="2"/>
  <c r="E366" i="2"/>
  <c r="E329" i="2"/>
  <c r="E352" i="2"/>
  <c r="E376" i="1"/>
  <c r="E323" i="2"/>
  <c r="E346" i="2"/>
  <c r="E320" i="2"/>
  <c r="E343" i="2"/>
  <c r="E317" i="2"/>
  <c r="E340" i="2"/>
  <c r="E337" i="2"/>
  <c r="E356" i="2"/>
  <c r="E334" i="2"/>
  <c r="E357" i="2"/>
  <c r="E328" i="2"/>
  <c r="E351" i="2"/>
  <c r="E325" i="2"/>
  <c r="E348" i="2"/>
  <c r="E322" i="2"/>
  <c r="E345" i="2"/>
  <c r="E319" i="2"/>
  <c r="E342" i="2"/>
  <c r="E349" i="2"/>
  <c r="E316" i="2"/>
  <c r="E339" i="2"/>
  <c r="E30" i="4"/>
  <c r="E336" i="2"/>
  <c r="E375" i="2"/>
  <c r="E326" i="2"/>
  <c r="E333" i="2"/>
  <c r="E353" i="2"/>
  <c r="E327" i="2"/>
  <c r="E350" i="2"/>
  <c r="E347" i="2"/>
  <c r="E40" i="4"/>
  <c r="E67" i="4"/>
  <c r="E93" i="4"/>
  <c r="E182" i="4"/>
  <c r="E208" i="4"/>
  <c r="E239" i="4"/>
  <c r="E271" i="4"/>
  <c r="E305" i="4"/>
  <c r="E335" i="4"/>
  <c r="E366" i="4"/>
  <c r="E321" i="2"/>
  <c r="E344" i="2"/>
  <c r="E324" i="2"/>
  <c r="E318" i="2"/>
  <c r="E341" i="2"/>
  <c r="E56" i="4"/>
  <c r="E83" i="4"/>
  <c r="E144" i="4"/>
  <c r="E170" i="4"/>
  <c r="E198" i="4"/>
  <c r="E227" i="4"/>
  <c r="E259" i="4"/>
  <c r="E291" i="4"/>
  <c r="E324" i="4"/>
  <c r="E347" i="4"/>
  <c r="E27" i="4"/>
  <c r="E53" i="4"/>
  <c r="E80" i="4"/>
  <c r="E112" i="4"/>
  <c r="E141" i="4"/>
  <c r="E167" i="4"/>
  <c r="E193" i="4"/>
  <c r="E220" i="4"/>
  <c r="E254" i="4"/>
  <c r="E286" i="4"/>
  <c r="E321" i="4"/>
  <c r="E344" i="4"/>
  <c r="E22" i="4"/>
  <c r="E48" i="4"/>
  <c r="E75" i="4"/>
  <c r="E101" i="4"/>
  <c r="E136" i="4"/>
  <c r="E162" i="4"/>
  <c r="E190" i="4"/>
  <c r="E217" i="4"/>
  <c r="E249" i="4"/>
  <c r="E281" i="4"/>
  <c r="E318" i="4"/>
  <c r="E341" i="4"/>
  <c r="E19" i="4"/>
  <c r="E45" i="4"/>
  <c r="E72" i="4"/>
  <c r="E96" i="4"/>
  <c r="E133" i="4"/>
  <c r="E159" i="4"/>
  <c r="E187" i="4"/>
  <c r="E213" i="4"/>
  <c r="E244" i="4"/>
  <c r="E276" i="4"/>
  <c r="E338" i="4"/>
  <c r="E37" i="4"/>
  <c r="E64" i="4"/>
  <c r="E90" i="4"/>
  <c r="E122" i="4"/>
  <c r="E151" i="4"/>
  <c r="E179" i="4"/>
  <c r="E205" i="4"/>
  <c r="E234" i="4"/>
  <c r="E266" i="4"/>
  <c r="E300" i="4"/>
  <c r="E329" i="4"/>
  <c r="E352" i="4"/>
  <c r="E34" i="4"/>
  <c r="E58" i="4"/>
  <c r="E85" i="4"/>
  <c r="E119" i="4"/>
  <c r="E148" i="4"/>
  <c r="E174" i="4"/>
  <c r="E200" i="4"/>
  <c r="E231" i="4"/>
  <c r="E263" i="4"/>
  <c r="E295" i="4"/>
  <c r="E326" i="4"/>
  <c r="E349" i="4"/>
  <c r="E29" i="4"/>
  <c r="E55" i="4"/>
  <c r="E82" i="4"/>
  <c r="E114" i="4"/>
  <c r="E143" i="4"/>
  <c r="E169" i="4"/>
  <c r="E197" i="4"/>
  <c r="E226" i="4"/>
  <c r="E290" i="4"/>
  <c r="E323" i="4"/>
  <c r="E346" i="4"/>
  <c r="E26" i="4"/>
  <c r="E52" i="4"/>
  <c r="E77" i="4"/>
  <c r="E111" i="4"/>
  <c r="E140" i="4"/>
  <c r="E166" i="4"/>
  <c r="E192" i="4"/>
  <c r="E219" i="4"/>
  <c r="E253" i="4"/>
  <c r="E285" i="4"/>
  <c r="E320" i="4"/>
  <c r="E343" i="4"/>
  <c r="E21" i="4"/>
  <c r="E47" i="4"/>
  <c r="E74" i="4"/>
  <c r="E98" i="4"/>
  <c r="E135" i="4"/>
  <c r="E161" i="4"/>
  <c r="E189" i="4"/>
  <c r="E216" i="4"/>
  <c r="E248" i="4"/>
  <c r="E280" i="4"/>
  <c r="E317" i="4"/>
  <c r="E340" i="4"/>
  <c r="E18" i="4"/>
  <c r="E44" i="4"/>
  <c r="E69" i="4"/>
  <c r="E95" i="4"/>
  <c r="E132" i="4"/>
  <c r="E158" i="4"/>
  <c r="E184" i="4"/>
  <c r="E210" i="4"/>
  <c r="E243" i="4"/>
  <c r="E275" i="4"/>
  <c r="E309" i="4"/>
  <c r="E337" i="4"/>
  <c r="E39" i="4"/>
  <c r="E66" i="4"/>
  <c r="E92" i="4"/>
  <c r="E128" i="4"/>
  <c r="E153" i="4"/>
  <c r="E181" i="4"/>
  <c r="E207" i="4"/>
  <c r="E238" i="4"/>
  <c r="E270" i="4"/>
  <c r="E304" i="4"/>
  <c r="E334" i="4"/>
  <c r="E357" i="4"/>
  <c r="E36" i="4"/>
  <c r="E63" i="4"/>
  <c r="E89" i="4"/>
  <c r="E121" i="4"/>
  <c r="E150" i="4"/>
  <c r="E178" i="4"/>
  <c r="E204" i="4"/>
  <c r="E233" i="4"/>
  <c r="E265" i="4"/>
  <c r="E299" i="4"/>
  <c r="E328" i="4"/>
  <c r="E351" i="4"/>
  <c r="E31" i="4"/>
  <c r="E57" i="4"/>
  <c r="E84" i="4"/>
  <c r="E118" i="4"/>
  <c r="E147" i="4"/>
  <c r="E171" i="4"/>
  <c r="E199" i="4"/>
  <c r="E228" i="4"/>
  <c r="E260" i="4"/>
  <c r="E294" i="4"/>
  <c r="E325" i="4"/>
  <c r="E348" i="4"/>
  <c r="E16" i="4"/>
  <c r="E28" i="4"/>
  <c r="E54" i="4"/>
  <c r="E81" i="4"/>
  <c r="E113" i="4"/>
  <c r="E142" i="4"/>
  <c r="E168" i="4"/>
  <c r="E196" i="4"/>
  <c r="E225" i="4"/>
  <c r="E255" i="4"/>
  <c r="E287" i="4"/>
  <c r="E322" i="4"/>
  <c r="E345" i="4"/>
  <c r="E25" i="4"/>
  <c r="E49" i="4"/>
  <c r="E76" i="4"/>
  <c r="E110" i="4"/>
  <c r="E139" i="4"/>
  <c r="E163" i="4"/>
  <c r="E191" i="4"/>
  <c r="E218" i="4"/>
  <c r="E250" i="4"/>
  <c r="E284" i="4"/>
  <c r="E319" i="4"/>
  <c r="E342" i="4"/>
  <c r="I376" i="4"/>
  <c r="I382" i="4" s="1"/>
  <c r="E20" i="4"/>
  <c r="E46" i="4"/>
  <c r="E73" i="4"/>
  <c r="E97" i="4"/>
  <c r="E134" i="4"/>
  <c r="E160" i="4"/>
  <c r="E188" i="4"/>
  <c r="E245" i="4"/>
  <c r="E279" i="4"/>
  <c r="E316" i="4"/>
  <c r="E339" i="4"/>
  <c r="E17" i="4"/>
  <c r="E43" i="4"/>
  <c r="E68" i="4"/>
  <c r="E94" i="4"/>
  <c r="E131" i="4"/>
  <c r="E157" i="4"/>
  <c r="E183" i="4"/>
  <c r="E209" i="4"/>
  <c r="E242" i="4"/>
  <c r="E274" i="4"/>
  <c r="E306" i="4"/>
  <c r="E336" i="4"/>
  <c r="E375" i="4"/>
  <c r="E38" i="4"/>
  <c r="E65" i="4"/>
  <c r="E91" i="4"/>
  <c r="E123" i="4"/>
  <c r="E152" i="4"/>
  <c r="E180" i="4"/>
  <c r="E206" i="4"/>
  <c r="E269" i="4"/>
  <c r="E301" i="4"/>
  <c r="E333" i="4"/>
  <c r="E353" i="4"/>
  <c r="E35" i="4"/>
  <c r="E61" i="4"/>
  <c r="E86" i="4"/>
  <c r="E120" i="4"/>
  <c r="E149" i="4"/>
  <c r="E175" i="4"/>
  <c r="E201" i="4"/>
  <c r="E232" i="4"/>
  <c r="E264" i="4"/>
  <c r="E296" i="4"/>
  <c r="E327" i="4"/>
  <c r="E350" i="4"/>
  <c r="E34" i="3"/>
  <c r="E143" i="3"/>
  <c r="E169" i="3"/>
  <c r="E174" i="3"/>
  <c r="E231" i="2"/>
  <c r="E263" i="2"/>
  <c r="E148" i="3"/>
  <c r="E98" i="3"/>
  <c r="E248" i="3"/>
  <c r="E253" i="2"/>
  <c r="E18" i="3"/>
  <c r="E158" i="3"/>
  <c r="E184" i="3"/>
  <c r="E58" i="3"/>
  <c r="E92" i="3"/>
  <c r="E242" i="3"/>
  <c r="E270" i="3"/>
  <c r="E309" i="2"/>
  <c r="E63" i="3"/>
  <c r="E89" i="3"/>
  <c r="E233" i="3"/>
  <c r="E265" i="3"/>
  <c r="E84" i="3"/>
  <c r="E118" i="3"/>
  <c r="E228" i="3"/>
  <c r="E260" i="3"/>
  <c r="E178" i="2"/>
  <c r="E54" i="3"/>
  <c r="E142" i="3"/>
  <c r="E168" i="3"/>
  <c r="E25" i="3"/>
  <c r="E196" i="2"/>
  <c r="E46" i="3"/>
  <c r="E73" i="3"/>
  <c r="E97" i="3"/>
  <c r="E284" i="2"/>
  <c r="E68" i="3"/>
  <c r="E94" i="3"/>
  <c r="E16" i="2"/>
  <c r="E38" i="3"/>
  <c r="E65" i="3"/>
  <c r="E91" i="3"/>
  <c r="E333" i="3"/>
  <c r="E353" i="3"/>
  <c r="E117" i="4"/>
  <c r="E35" i="3"/>
  <c r="E61" i="3"/>
  <c r="E175" i="3"/>
  <c r="E201" i="3"/>
  <c r="E350" i="3"/>
  <c r="E25" i="2"/>
  <c r="E144" i="3"/>
  <c r="E27" i="3"/>
  <c r="E167" i="3"/>
  <c r="E315" i="4"/>
  <c r="E318" i="3"/>
  <c r="E341" i="3"/>
  <c r="E130" i="4"/>
  <c r="E156" i="4"/>
  <c r="E72" i="3"/>
  <c r="E96" i="3"/>
  <c r="E130" i="3"/>
  <c r="E156" i="3"/>
  <c r="E110" i="2"/>
  <c r="E315" i="2"/>
  <c r="E151" i="3"/>
  <c r="E120" i="2" l="1"/>
  <c r="E180" i="2"/>
  <c r="E160" i="2"/>
  <c r="E250" i="2"/>
  <c r="E121" i="2"/>
  <c r="E140" i="2"/>
  <c r="E148" i="2"/>
  <c r="E151" i="2"/>
  <c r="E154" i="2" s="1"/>
  <c r="E182" i="2"/>
  <c r="E193" i="2"/>
  <c r="E141" i="2"/>
  <c r="E157" i="2"/>
  <c r="E134" i="2"/>
  <c r="E58" i="2"/>
  <c r="E168" i="2"/>
  <c r="E171" i="2"/>
  <c r="E45" i="2"/>
  <c r="E243" i="2"/>
  <c r="E135" i="2"/>
  <c r="E226" i="2"/>
  <c r="E190" i="2"/>
  <c r="E162" i="2"/>
  <c r="E86" i="2"/>
  <c r="E152" i="2"/>
  <c r="E46" i="2"/>
  <c r="E218" i="2"/>
  <c r="E122" i="2"/>
  <c r="E112" i="2"/>
  <c r="E115" i="2" s="1"/>
  <c r="E131" i="2"/>
  <c r="E142" i="2"/>
  <c r="E147" i="2"/>
  <c r="E270" i="2"/>
  <c r="E210" i="2"/>
  <c r="E98" i="2"/>
  <c r="E197" i="2"/>
  <c r="E201" i="2"/>
  <c r="E175" i="2"/>
  <c r="E176" i="2" s="1"/>
  <c r="E136" i="2"/>
  <c r="E61" i="2"/>
  <c r="E123" i="2"/>
  <c r="E191" i="2"/>
  <c r="E63" i="2"/>
  <c r="E90" i="2"/>
  <c r="E80" i="2"/>
  <c r="E94" i="2"/>
  <c r="E259" i="2"/>
  <c r="E113" i="2"/>
  <c r="E118" i="2"/>
  <c r="E238" i="2"/>
  <c r="E184" i="2"/>
  <c r="E106" i="2"/>
  <c r="E74" i="2"/>
  <c r="E169" i="2"/>
  <c r="E101" i="2"/>
  <c r="E35" i="2"/>
  <c r="E91" i="2"/>
  <c r="E144" i="2"/>
  <c r="E163" i="2"/>
  <c r="E36" i="2"/>
  <c r="E41" i="2" s="1"/>
  <c r="E64" i="2"/>
  <c r="E93" i="2"/>
  <c r="E53" i="2"/>
  <c r="E43" i="2"/>
  <c r="E68" i="2"/>
  <c r="E81" i="2"/>
  <c r="E84" i="2"/>
  <c r="E207" i="2"/>
  <c r="E158" i="2"/>
  <c r="E47" i="2"/>
  <c r="E143" i="2"/>
  <c r="E296" i="2"/>
  <c r="E18" i="2"/>
  <c r="E65" i="2"/>
  <c r="E139" i="2"/>
  <c r="E111" i="2"/>
  <c r="E285" i="2"/>
  <c r="E37" i="2"/>
  <c r="E67" i="2"/>
  <c r="E276" i="2"/>
  <c r="E27" i="2"/>
  <c r="E32" i="2" s="1"/>
  <c r="E54" i="2"/>
  <c r="E57" i="2"/>
  <c r="E92" i="2"/>
  <c r="E181" i="2"/>
  <c r="E132" i="2"/>
  <c r="E29" i="2"/>
  <c r="E114" i="2"/>
  <c r="E22" i="2"/>
  <c r="E48" i="2"/>
  <c r="E264" i="2"/>
  <c r="E38" i="2"/>
  <c r="E265" i="2"/>
  <c r="E52" i="2"/>
  <c r="E300" i="2"/>
  <c r="E40" i="2"/>
  <c r="E19" i="2"/>
  <c r="E244" i="2"/>
  <c r="E286" i="2"/>
  <c r="E288" i="2" s="1"/>
  <c r="E21" i="2"/>
  <c r="E306" i="2"/>
  <c r="E28" i="2"/>
  <c r="E31" i="2"/>
  <c r="E153" i="2"/>
  <c r="E26" i="2"/>
  <c r="E280" i="2"/>
  <c r="E82" i="2"/>
  <c r="E232" i="2"/>
  <c r="E97" i="2"/>
  <c r="E301" i="2"/>
  <c r="E73" i="2"/>
  <c r="E279" i="2"/>
  <c r="E76" i="2"/>
  <c r="E233" i="2"/>
  <c r="E39" i="2"/>
  <c r="E170" i="2"/>
  <c r="E219" i="2"/>
  <c r="E266" i="2"/>
  <c r="E159" i="2"/>
  <c r="E305" i="2"/>
  <c r="E187" i="2"/>
  <c r="E213" i="2"/>
  <c r="E254" i="2"/>
  <c r="E287" i="2"/>
  <c r="E294" i="2"/>
  <c r="E295" i="2"/>
  <c r="E20" i="2"/>
  <c r="E128" i="2"/>
  <c r="E96" i="2"/>
  <c r="E133" i="2"/>
  <c r="E245" i="2"/>
  <c r="E49" i="2"/>
  <c r="E55" i="2"/>
  <c r="E95" i="2"/>
  <c r="E66" i="2"/>
  <c r="E192" i="2"/>
  <c r="E234" i="2"/>
  <c r="E271" i="2"/>
  <c r="E75" i="2"/>
  <c r="E220" i="2"/>
  <c r="E200" i="2"/>
  <c r="E202" i="2" s="1"/>
  <c r="E242" i="2"/>
  <c r="E255" i="2"/>
  <c r="E260" i="2"/>
  <c r="E216" i="2"/>
  <c r="E30" i="2"/>
  <c r="E83" i="2"/>
  <c r="E174" i="2"/>
  <c r="E69" i="2"/>
  <c r="E205" i="2"/>
  <c r="E56" i="2"/>
  <c r="E239" i="2"/>
  <c r="E198" i="2"/>
  <c r="E249" i="2"/>
  <c r="E85" i="2"/>
  <c r="E34" i="2"/>
  <c r="E209" i="2"/>
  <c r="E77" i="2"/>
  <c r="E228" i="2"/>
  <c r="E44" i="2"/>
  <c r="E50" i="2" s="1"/>
  <c r="E189" i="2"/>
  <c r="E290" i="2"/>
  <c r="E217" i="2"/>
  <c r="E149" i="2"/>
  <c r="E206" i="2"/>
  <c r="E188" i="2"/>
  <c r="E119" i="2"/>
  <c r="E150" i="2"/>
  <c r="E17" i="2"/>
  <c r="E23" i="2" s="1"/>
  <c r="E179" i="2"/>
  <c r="E208" i="2"/>
  <c r="E281" i="2"/>
  <c r="E227" i="2"/>
  <c r="E167" i="2"/>
  <c r="E183" i="2"/>
  <c r="E185" i="2" s="1"/>
  <c r="E199" i="2"/>
  <c r="E275" i="2"/>
  <c r="E161" i="2"/>
  <c r="E291" i="2"/>
  <c r="E292" i="2" s="1"/>
  <c r="E258" i="2"/>
  <c r="E261" i="2" s="1"/>
  <c r="E128" i="3"/>
  <c r="E191" i="3"/>
  <c r="E152" i="3"/>
  <c r="E28" i="3"/>
  <c r="E44" i="3"/>
  <c r="I176" i="2"/>
  <c r="E133" i="3"/>
  <c r="E53" i="3"/>
  <c r="E170" i="3"/>
  <c r="E149" i="3"/>
  <c r="E317" i="3"/>
  <c r="E114" i="3"/>
  <c r="E37" i="3"/>
  <c r="E120" i="3"/>
  <c r="E123" i="3"/>
  <c r="E163" i="3"/>
  <c r="E16" i="3"/>
  <c r="E82" i="3"/>
  <c r="E182" i="3"/>
  <c r="E117" i="3"/>
  <c r="E86" i="3"/>
  <c r="E134" i="3"/>
  <c r="E139" i="3"/>
  <c r="E55" i="3"/>
  <c r="E106" i="3"/>
  <c r="E45" i="3"/>
  <c r="E110" i="3"/>
  <c r="E85" i="3"/>
  <c r="E366" i="3"/>
  <c r="E291" i="3"/>
  <c r="E19" i="3"/>
  <c r="E76" i="3"/>
  <c r="E345" i="3"/>
  <c r="E287" i="3"/>
  <c r="E259" i="3"/>
  <c r="E93" i="3"/>
  <c r="E30" i="3"/>
  <c r="E49" i="3"/>
  <c r="E161" i="3"/>
  <c r="E326" i="3"/>
  <c r="E227" i="3"/>
  <c r="E157" i="3"/>
  <c r="E178" i="3"/>
  <c r="E135" i="3"/>
  <c r="E225" i="3"/>
  <c r="E198" i="3"/>
  <c r="E150" i="3"/>
  <c r="E255" i="3"/>
  <c r="E196" i="3"/>
  <c r="E357" i="3"/>
  <c r="E243" i="3"/>
  <c r="E199" i="3"/>
  <c r="E121" i="3"/>
  <c r="E343" i="3"/>
  <c r="E111" i="3"/>
  <c r="E171" i="3"/>
  <c r="E26" i="3"/>
  <c r="E304" i="3"/>
  <c r="E320" i="3"/>
  <c r="E43" i="3"/>
  <c r="E147" i="3"/>
  <c r="E154" i="3" s="1"/>
  <c r="E17" i="3"/>
  <c r="E36" i="3"/>
  <c r="E192" i="3"/>
  <c r="E52" i="3"/>
  <c r="E306" i="3"/>
  <c r="E281" i="3"/>
  <c r="E136" i="3"/>
  <c r="E162" i="3"/>
  <c r="E166" i="3"/>
  <c r="E275" i="3"/>
  <c r="E274" i="3"/>
  <c r="E342" i="3"/>
  <c r="E321" i="3"/>
  <c r="E101" i="3"/>
  <c r="E57" i="3"/>
  <c r="E245" i="3"/>
  <c r="E329" i="3"/>
  <c r="E286" i="3"/>
  <c r="E22" i="3"/>
  <c r="E140" i="3"/>
  <c r="E145" i="3" s="1"/>
  <c r="E31" i="3"/>
  <c r="E210" i="3"/>
  <c r="E375" i="3"/>
  <c r="E284" i="3"/>
  <c r="E325" i="3"/>
  <c r="E254" i="3"/>
  <c r="E296" i="3"/>
  <c r="E75" i="3"/>
  <c r="E301" i="3"/>
  <c r="E258" i="3"/>
  <c r="E250" i="3"/>
  <c r="E266" i="3"/>
  <c r="E276" i="3"/>
  <c r="E264" i="3"/>
  <c r="E269" i="3"/>
  <c r="E337" i="3"/>
  <c r="E238" i="3"/>
  <c r="E193" i="3"/>
  <c r="E141" i="3"/>
  <c r="E253" i="3"/>
  <c r="E256" i="3" s="1"/>
  <c r="E113" i="3"/>
  <c r="E132" i="3"/>
  <c r="E122" i="3"/>
  <c r="E316" i="3"/>
  <c r="E309" i="3"/>
  <c r="E323" i="3"/>
  <c r="E205" i="3"/>
  <c r="E213" i="3"/>
  <c r="E187" i="3"/>
  <c r="E112" i="3"/>
  <c r="E206" i="3"/>
  <c r="E81" i="3"/>
  <c r="E181" i="3"/>
  <c r="E95" i="3"/>
  <c r="E231" i="3"/>
  <c r="E90" i="3"/>
  <c r="E244" i="3"/>
  <c r="E290" i="3"/>
  <c r="E292" i="3" s="1"/>
  <c r="E179" i="3"/>
  <c r="E159" i="3"/>
  <c r="E180" i="3"/>
  <c r="E153" i="3"/>
  <c r="E69" i="3"/>
  <c r="E200" i="3"/>
  <c r="E64" i="3"/>
  <c r="E106" i="4"/>
  <c r="I176" i="4"/>
  <c r="I176" i="1"/>
  <c r="E346" i="3"/>
  <c r="E339" i="3"/>
  <c r="E351" i="3"/>
  <c r="E334" i="3"/>
  <c r="E72" i="2"/>
  <c r="E348" i="3"/>
  <c r="E319" i="3"/>
  <c r="E344" i="3"/>
  <c r="E336" i="3"/>
  <c r="E347" i="3"/>
  <c r="E280" i="3"/>
  <c r="E29" i="3"/>
  <c r="E292" i="1"/>
  <c r="E160" i="3"/>
  <c r="E40" i="3"/>
  <c r="I235" i="4"/>
  <c r="E77" i="3"/>
  <c r="E324" i="3"/>
  <c r="E234" i="3"/>
  <c r="E83" i="3"/>
  <c r="E285" i="3"/>
  <c r="I251" i="4"/>
  <c r="I272" i="2"/>
  <c r="E119" i="3"/>
  <c r="E226" i="3"/>
  <c r="E208" i="3"/>
  <c r="E189" i="3"/>
  <c r="E249" i="3"/>
  <c r="E251" i="3" s="1"/>
  <c r="E67" i="3"/>
  <c r="I376" i="1"/>
  <c r="E352" i="3"/>
  <c r="I251" i="2"/>
  <c r="I235" i="2"/>
  <c r="E322" i="3"/>
  <c r="E327" i="3"/>
  <c r="I297" i="2"/>
  <c r="E39" i="3"/>
  <c r="E130" i="2"/>
  <c r="I282" i="4"/>
  <c r="E248" i="2"/>
  <c r="E251" i="2" s="1"/>
  <c r="E131" i="3"/>
  <c r="E299" i="3"/>
  <c r="I292" i="4"/>
  <c r="I99" i="4"/>
  <c r="E232" i="3"/>
  <c r="E356" i="3"/>
  <c r="I172" i="2"/>
  <c r="E271" i="3"/>
  <c r="E21" i="3"/>
  <c r="I277" i="4"/>
  <c r="E188" i="3"/>
  <c r="I261" i="4"/>
  <c r="E335" i="3"/>
  <c r="E277" i="1"/>
  <c r="I229" i="2"/>
  <c r="E207" i="3"/>
  <c r="I256" i="2"/>
  <c r="E294" i="3"/>
  <c r="E328" i="3"/>
  <c r="I373" i="2"/>
  <c r="E256" i="1"/>
  <c r="I376" i="2"/>
  <c r="E295" i="3"/>
  <c r="I297" i="4"/>
  <c r="I307" i="2"/>
  <c r="I302" i="4"/>
  <c r="E240" i="1"/>
  <c r="I70" i="2"/>
  <c r="E124" i="1"/>
  <c r="E251" i="1"/>
  <c r="I70" i="4"/>
  <c r="I256" i="4"/>
  <c r="I137" i="4"/>
  <c r="I373" i="4"/>
  <c r="I381" i="4" s="1"/>
  <c r="E305" i="3"/>
  <c r="I302" i="2"/>
  <c r="I240" i="3"/>
  <c r="E300" i="3"/>
  <c r="E190" i="3"/>
  <c r="E315" i="3"/>
  <c r="E269" i="2"/>
  <c r="I272" i="1"/>
  <c r="I87" i="3"/>
  <c r="I115" i="3"/>
  <c r="E66" i="3"/>
  <c r="I194" i="1"/>
  <c r="E349" i="3"/>
  <c r="I194" i="2"/>
  <c r="I297" i="1"/>
  <c r="I59" i="4"/>
  <c r="I229" i="3"/>
  <c r="E340" i="3"/>
  <c r="E99" i="1"/>
  <c r="I145" i="2"/>
  <c r="I211" i="2"/>
  <c r="E261" i="1"/>
  <c r="E47" i="3"/>
  <c r="I59" i="2"/>
  <c r="I307" i="1"/>
  <c r="E282" i="1"/>
  <c r="I154" i="4"/>
  <c r="I50" i="2"/>
  <c r="I87" i="2"/>
  <c r="E297" i="1"/>
  <c r="I59" i="1"/>
  <c r="E48" i="3"/>
  <c r="E204" i="3"/>
  <c r="I292" i="2"/>
  <c r="I145" i="1"/>
  <c r="E237" i="3"/>
  <c r="E209" i="3"/>
  <c r="E338" i="3"/>
  <c r="E304" i="2"/>
  <c r="I124" i="2"/>
  <c r="E20" i="3"/>
  <c r="E78" i="1"/>
  <c r="I78" i="2"/>
  <c r="I240" i="2"/>
  <c r="I256" i="3"/>
  <c r="E56" i="3"/>
  <c r="E59" i="3" s="1"/>
  <c r="I376" i="3"/>
  <c r="I382" i="3" s="1"/>
  <c r="E74" i="3"/>
  <c r="I115" i="2"/>
  <c r="I99" i="2"/>
  <c r="I23" i="2"/>
  <c r="E80" i="3"/>
  <c r="I145" i="3"/>
  <c r="I292" i="1"/>
  <c r="I41" i="2"/>
  <c r="I240" i="4"/>
  <c r="I330" i="2"/>
  <c r="I87" i="1"/>
  <c r="I32" i="1"/>
  <c r="I307" i="4"/>
  <c r="I235" i="3"/>
  <c r="I282" i="2"/>
  <c r="E279" i="3"/>
  <c r="I87" i="4"/>
  <c r="I288" i="2"/>
  <c r="I354" i="2"/>
  <c r="I202" i="4"/>
  <c r="I229" i="1"/>
  <c r="I211" i="1"/>
  <c r="I354" i="4"/>
  <c r="I380" i="4" s="1"/>
  <c r="E373" i="1"/>
  <c r="E381" i="1" s="1"/>
  <c r="E235" i="1"/>
  <c r="E211" i="1"/>
  <c r="E41" i="1"/>
  <c r="I261" i="3"/>
  <c r="I185" i="4"/>
  <c r="I246" i="4"/>
  <c r="I211" i="4"/>
  <c r="I50" i="4"/>
  <c r="I229" i="4"/>
  <c r="I115" i="4"/>
  <c r="I23" i="4"/>
  <c r="I272" i="4"/>
  <c r="I172" i="4"/>
  <c r="I145" i="4"/>
  <c r="I32" i="4"/>
  <c r="I194" i="4"/>
  <c r="I288" i="4"/>
  <c r="I124" i="4"/>
  <c r="I267" i="4"/>
  <c r="I41" i="4"/>
  <c r="I164" i="4"/>
  <c r="I330" i="4"/>
  <c r="I379" i="4" s="1"/>
  <c r="I292" i="3"/>
  <c r="E258" i="4"/>
  <c r="E261" i="4" s="1"/>
  <c r="I272" i="3"/>
  <c r="E237" i="4"/>
  <c r="E240" i="4" s="1"/>
  <c r="I41" i="3"/>
  <c r="I50" i="3"/>
  <c r="I176" i="3"/>
  <c r="I211" i="3"/>
  <c r="I277" i="3"/>
  <c r="I124" i="3"/>
  <c r="I307" i="3"/>
  <c r="I373" i="3"/>
  <c r="I381" i="3" s="1"/>
  <c r="I78" i="3"/>
  <c r="I164" i="3"/>
  <c r="I137" i="3"/>
  <c r="I251" i="3"/>
  <c r="I288" i="3"/>
  <c r="E356" i="4"/>
  <c r="E183" i="3"/>
  <c r="I267" i="2"/>
  <c r="E237" i="2"/>
  <c r="I70" i="1"/>
  <c r="E166" i="2"/>
  <c r="E172" i="2" s="1"/>
  <c r="E225" i="2"/>
  <c r="E274" i="2"/>
  <c r="E204" i="2"/>
  <c r="I256" i="1"/>
  <c r="I240" i="1"/>
  <c r="I41" i="1"/>
  <c r="I251" i="1"/>
  <c r="I154" i="1"/>
  <c r="E89" i="2"/>
  <c r="I124" i="1"/>
  <c r="I282" i="1"/>
  <c r="E117" i="2"/>
  <c r="I78" i="1"/>
  <c r="I23" i="1"/>
  <c r="I115" i="1"/>
  <c r="I50" i="1"/>
  <c r="I202" i="1"/>
  <c r="I354" i="1"/>
  <c r="I246" i="1"/>
  <c r="I267" i="1"/>
  <c r="I288" i="1"/>
  <c r="I261" i="1"/>
  <c r="E330" i="1"/>
  <c r="E59" i="1"/>
  <c r="E194" i="1"/>
  <c r="E272" i="1"/>
  <c r="E172" i="1"/>
  <c r="E288" i="1"/>
  <c r="E23" i="1"/>
  <c r="E302" i="1"/>
  <c r="E137" i="1"/>
  <c r="E176" i="1"/>
  <c r="E32" i="1"/>
  <c r="E115" i="1"/>
  <c r="E70" i="1"/>
  <c r="E87" i="1"/>
  <c r="E202" i="1"/>
  <c r="E164" i="1"/>
  <c r="E354" i="1"/>
  <c r="E145" i="1"/>
  <c r="E307" i="1"/>
  <c r="E154" i="1"/>
  <c r="I282" i="3"/>
  <c r="I154" i="2"/>
  <c r="E156" i="2"/>
  <c r="I246" i="2"/>
  <c r="I277" i="2"/>
  <c r="E267" i="1"/>
  <c r="I32" i="3"/>
  <c r="I185" i="2"/>
  <c r="I164" i="1"/>
  <c r="I185" i="3"/>
  <c r="I261" i="2"/>
  <c r="I202" i="3"/>
  <c r="E246" i="1"/>
  <c r="E185" i="1"/>
  <c r="I32" i="2"/>
  <c r="I185" i="1"/>
  <c r="I172" i="1"/>
  <c r="E50" i="1"/>
  <c r="E197" i="3"/>
  <c r="E221" i="1"/>
  <c r="I330" i="1"/>
  <c r="E229" i="1"/>
  <c r="I23" i="3"/>
  <c r="I99" i="3"/>
  <c r="E216" i="3"/>
  <c r="I70" i="3"/>
  <c r="E239" i="3"/>
  <c r="I235" i="1"/>
  <c r="I137" i="1"/>
  <c r="I267" i="3"/>
  <c r="I297" i="3"/>
  <c r="I277" i="1"/>
  <c r="I154" i="3"/>
  <c r="E218" i="3"/>
  <c r="I164" i="2"/>
  <c r="I354" i="3"/>
  <c r="I380" i="3" s="1"/>
  <c r="I99" i="1"/>
  <c r="I172" i="3"/>
  <c r="E217" i="3"/>
  <c r="E215" i="2"/>
  <c r="I221" i="1"/>
  <c r="I78" i="4"/>
  <c r="I59" i="3"/>
  <c r="E219" i="3"/>
  <c r="E263" i="3"/>
  <c r="I221" i="4"/>
  <c r="I137" i="2"/>
  <c r="I330" i="3"/>
  <c r="I379" i="3" s="1"/>
  <c r="E299" i="2"/>
  <c r="I221" i="2"/>
  <c r="E215" i="3"/>
  <c r="I202" i="2"/>
  <c r="E215" i="4"/>
  <c r="I221" i="3"/>
  <c r="I373" i="1"/>
  <c r="I246" i="3"/>
  <c r="E220" i="3"/>
  <c r="I302" i="1"/>
  <c r="I194" i="3"/>
  <c r="I302" i="3"/>
  <c r="E87" i="4"/>
  <c r="E176" i="3"/>
  <c r="E267" i="4"/>
  <c r="E115" i="3"/>
  <c r="E288" i="4"/>
  <c r="E235" i="2"/>
  <c r="E50" i="4"/>
  <c r="E145" i="4"/>
  <c r="E59" i="2"/>
  <c r="E235" i="4"/>
  <c r="E277" i="3"/>
  <c r="E373" i="2"/>
  <c r="E251" i="4"/>
  <c r="E256" i="4"/>
  <c r="E292" i="4"/>
  <c r="E176" i="4"/>
  <c r="E164" i="4"/>
  <c r="E115" i="4"/>
  <c r="E376" i="2"/>
  <c r="E282" i="4"/>
  <c r="E137" i="4"/>
  <c r="E282" i="2"/>
  <c r="E32" i="4"/>
  <c r="E172" i="4"/>
  <c r="E41" i="4"/>
  <c r="E229" i="4"/>
  <c r="E302" i="4"/>
  <c r="E59" i="4"/>
  <c r="E354" i="2"/>
  <c r="E145" i="2"/>
  <c r="E256" i="2"/>
  <c r="E202" i="4"/>
  <c r="E211" i="4"/>
  <c r="E307" i="4"/>
  <c r="E330" i="4"/>
  <c r="E382" i="1"/>
  <c r="E194" i="4"/>
  <c r="E297" i="2"/>
  <c r="E297" i="3"/>
  <c r="E23" i="4"/>
  <c r="E185" i="4"/>
  <c r="E261" i="3"/>
  <c r="E154" i="4"/>
  <c r="E354" i="4"/>
  <c r="E99" i="4"/>
  <c r="E330" i="2"/>
  <c r="E78" i="4"/>
  <c r="E124" i="4"/>
  <c r="E376" i="4"/>
  <c r="E272" i="4"/>
  <c r="E297" i="4"/>
  <c r="E246" i="4"/>
  <c r="E87" i="2"/>
  <c r="E376" i="3"/>
  <c r="E99" i="3"/>
  <c r="E70" i="4"/>
  <c r="E277" i="4"/>
  <c r="E172" i="3" l="1"/>
  <c r="E137" i="2"/>
  <c r="E246" i="2"/>
  <c r="E70" i="2"/>
  <c r="E246" i="3"/>
  <c r="E267" i="2"/>
  <c r="E272" i="3"/>
  <c r="E373" i="3"/>
  <c r="E267" i="3"/>
  <c r="E194" i="2"/>
  <c r="E302" i="2"/>
  <c r="E164" i="2"/>
  <c r="E211" i="2"/>
  <c r="E277" i="2"/>
  <c r="E32" i="3"/>
  <c r="E124" i="3"/>
  <c r="E126" i="3" s="1"/>
  <c r="E124" i="2"/>
  <c r="I379" i="2"/>
  <c r="I380" i="1"/>
  <c r="I379" i="1"/>
  <c r="I381" i="1"/>
  <c r="I382" i="1"/>
  <c r="I380" i="2"/>
  <c r="E164" i="3"/>
  <c r="I382" i="2"/>
  <c r="I108" i="3"/>
  <c r="I108" i="4"/>
  <c r="E307" i="2"/>
  <c r="E108" i="4"/>
  <c r="E373" i="4"/>
  <c r="E381" i="4" s="1"/>
  <c r="J176" i="1"/>
  <c r="E78" i="2"/>
  <c r="I381" i="2"/>
  <c r="I108" i="2"/>
  <c r="E229" i="3"/>
  <c r="E272" i="2"/>
  <c r="J376" i="1"/>
  <c r="E87" i="3"/>
  <c r="E288" i="3"/>
  <c r="E240" i="2"/>
  <c r="E380" i="1"/>
  <c r="J176" i="2"/>
  <c r="E185" i="3"/>
  <c r="J176" i="3"/>
  <c r="J277" i="4"/>
  <c r="J297" i="4"/>
  <c r="J251" i="4"/>
  <c r="J376" i="4"/>
  <c r="J373" i="4"/>
  <c r="J376" i="3"/>
  <c r="E50" i="3"/>
  <c r="E137" i="3"/>
  <c r="E78" i="3"/>
  <c r="E70" i="3"/>
  <c r="E235" i="3"/>
  <c r="J376" i="2"/>
  <c r="E330" i="3"/>
  <c r="E379" i="3" s="1"/>
  <c r="E194" i="3"/>
  <c r="J272" i="4"/>
  <c r="I126" i="1"/>
  <c r="J307" i="4"/>
  <c r="I126" i="2"/>
  <c r="E282" i="3"/>
  <c r="E302" i="3"/>
  <c r="E99" i="2"/>
  <c r="E126" i="1"/>
  <c r="J261" i="2"/>
  <c r="J297" i="3"/>
  <c r="E211" i="3"/>
  <c r="J277" i="2"/>
  <c r="E23" i="3"/>
  <c r="J292" i="3"/>
  <c r="E41" i="3"/>
  <c r="E229" i="2"/>
  <c r="I108" i="1"/>
  <c r="J202" i="3"/>
  <c r="J251" i="2"/>
  <c r="J124" i="2"/>
  <c r="J185" i="2"/>
  <c r="E307" i="3"/>
  <c r="I311" i="2"/>
  <c r="E202" i="3"/>
  <c r="J292" i="2"/>
  <c r="E354" i="3"/>
  <c r="E380" i="3" s="1"/>
  <c r="J202" i="4"/>
  <c r="J154" i="4"/>
  <c r="J70" i="2"/>
  <c r="J240" i="2"/>
  <c r="J282" i="1"/>
  <c r="I126" i="3"/>
  <c r="J235" i="2"/>
  <c r="J302" i="4"/>
  <c r="J78" i="2"/>
  <c r="J288" i="4"/>
  <c r="J154" i="2"/>
  <c r="I311" i="4"/>
  <c r="J307" i="2"/>
  <c r="J282" i="2"/>
  <c r="I223" i="1"/>
  <c r="J124" i="4"/>
  <c r="J115" i="3"/>
  <c r="J59" i="2"/>
  <c r="J115" i="4"/>
  <c r="E108" i="1"/>
  <c r="I223" i="4"/>
  <c r="J282" i="4"/>
  <c r="J32" i="2"/>
  <c r="J256" i="4"/>
  <c r="J229" i="2"/>
  <c r="J78" i="4"/>
  <c r="J297" i="2"/>
  <c r="E240" i="3"/>
  <c r="J235" i="3"/>
  <c r="E379" i="1"/>
  <c r="J373" i="2"/>
  <c r="J288" i="3"/>
  <c r="I223" i="3"/>
  <c r="J164" i="2"/>
  <c r="J302" i="2"/>
  <c r="J251" i="3"/>
  <c r="J87" i="2"/>
  <c r="J229" i="4"/>
  <c r="J87" i="4"/>
  <c r="J41" i="4"/>
  <c r="J99" i="4"/>
  <c r="J164" i="4"/>
  <c r="J194" i="4"/>
  <c r="J50" i="4"/>
  <c r="J267" i="4"/>
  <c r="I126" i="4"/>
  <c r="J70" i="4"/>
  <c r="J172" i="4"/>
  <c r="J354" i="4"/>
  <c r="J211" i="4"/>
  <c r="J137" i="4"/>
  <c r="J59" i="4"/>
  <c r="J32" i="4"/>
  <c r="J145" i="4"/>
  <c r="J246" i="4"/>
  <c r="J185" i="4"/>
  <c r="J330" i="4"/>
  <c r="J240" i="4"/>
  <c r="J373" i="3"/>
  <c r="J261" i="3"/>
  <c r="J145" i="3"/>
  <c r="J59" i="3"/>
  <c r="J41" i="3"/>
  <c r="J307" i="3"/>
  <c r="J302" i="3"/>
  <c r="J87" i="3"/>
  <c r="J137" i="2"/>
  <c r="J330" i="2"/>
  <c r="J194" i="2"/>
  <c r="J240" i="3"/>
  <c r="J185" i="3"/>
  <c r="J70" i="3"/>
  <c r="J277" i="3"/>
  <c r="J272" i="3"/>
  <c r="J78" i="3"/>
  <c r="J229" i="3"/>
  <c r="I311" i="3"/>
  <c r="J267" i="3"/>
  <c r="J164" i="3"/>
  <c r="J256" i="3"/>
  <c r="J50" i="3"/>
  <c r="J99" i="3"/>
  <c r="J211" i="3"/>
  <c r="J137" i="3"/>
  <c r="J124" i="3"/>
  <c r="J32" i="3"/>
  <c r="J172" i="3"/>
  <c r="J330" i="3"/>
  <c r="J154" i="3"/>
  <c r="J354" i="3"/>
  <c r="J246" i="3"/>
  <c r="J194" i="3"/>
  <c r="J23" i="3"/>
  <c r="J288" i="2"/>
  <c r="J23" i="2"/>
  <c r="J256" i="2"/>
  <c r="J246" i="2"/>
  <c r="J202" i="2"/>
  <c r="J41" i="2"/>
  <c r="J145" i="2"/>
  <c r="J99" i="2"/>
  <c r="J172" i="2"/>
  <c r="J50" i="2"/>
  <c r="J267" i="2"/>
  <c r="J354" i="2"/>
  <c r="J211" i="2"/>
  <c r="J272" i="1"/>
  <c r="I311" i="1"/>
  <c r="J297" i="1"/>
  <c r="J292" i="1"/>
  <c r="E311" i="1"/>
  <c r="J172" i="1"/>
  <c r="J302" i="1"/>
  <c r="J251" i="1"/>
  <c r="J194" i="1"/>
  <c r="J211" i="1"/>
  <c r="J330" i="1"/>
  <c r="J137" i="1"/>
  <c r="J261" i="1"/>
  <c r="J256" i="1"/>
  <c r="E223" i="1"/>
  <c r="J240" i="1"/>
  <c r="J307" i="1"/>
  <c r="J78" i="1"/>
  <c r="J145" i="1"/>
  <c r="J164" i="1"/>
  <c r="J70" i="1"/>
  <c r="J41" i="1"/>
  <c r="J185" i="1"/>
  <c r="J292" i="4"/>
  <c r="J59" i="1"/>
  <c r="I223" i="2"/>
  <c r="J32" i="1"/>
  <c r="J202" i="1"/>
  <c r="J99" i="1"/>
  <c r="J176" i="4"/>
  <c r="J50" i="1"/>
  <c r="J354" i="1"/>
  <c r="J246" i="1"/>
  <c r="J221" i="2"/>
  <c r="J235" i="1"/>
  <c r="J154" i="1"/>
  <c r="J277" i="1"/>
  <c r="J229" i="1"/>
  <c r="J221" i="4"/>
  <c r="E221" i="4"/>
  <c r="J267" i="1"/>
  <c r="J235" i="4"/>
  <c r="J115" i="2"/>
  <c r="J221" i="1"/>
  <c r="J282" i="3"/>
  <c r="J288" i="1"/>
  <c r="J272" i="2"/>
  <c r="E221" i="3"/>
  <c r="J124" i="1"/>
  <c r="J115" i="1"/>
  <c r="E221" i="2"/>
  <c r="J23" i="4"/>
  <c r="J221" i="3"/>
  <c r="J373" i="1"/>
  <c r="J23" i="1"/>
  <c r="J87" i="1"/>
  <c r="J261" i="4"/>
  <c r="E382" i="4"/>
  <c r="E311" i="4"/>
  <c r="E381" i="2"/>
  <c r="E126" i="4"/>
  <c r="E379" i="4"/>
  <c r="E380" i="4"/>
  <c r="E379" i="2"/>
  <c r="E382" i="3"/>
  <c r="E380" i="2"/>
  <c r="E126" i="2"/>
  <c r="E382" i="2"/>
  <c r="E381" i="3"/>
  <c r="J108" i="4" l="1"/>
  <c r="J108" i="3"/>
  <c r="E108" i="3"/>
  <c r="E108" i="2"/>
  <c r="J108" i="2"/>
  <c r="J379" i="1"/>
  <c r="J382" i="1"/>
  <c r="J381" i="4"/>
  <c r="J382" i="4"/>
  <c r="J379" i="4"/>
  <c r="J380" i="3"/>
  <c r="J379" i="3"/>
  <c r="J381" i="3"/>
  <c r="J382" i="3"/>
  <c r="J382" i="2"/>
  <c r="E311" i="3"/>
  <c r="J381" i="2"/>
  <c r="E311" i="2"/>
  <c r="J379" i="2"/>
  <c r="J126" i="2"/>
  <c r="I313" i="4"/>
  <c r="I378" i="4" s="1"/>
  <c r="I383" i="4" s="1"/>
  <c r="I392" i="4" s="1"/>
  <c r="E313" i="1"/>
  <c r="E378" i="1" s="1"/>
  <c r="J126" i="3"/>
  <c r="J126" i="4"/>
  <c r="I313" i="1"/>
  <c r="E223" i="3"/>
  <c r="I313" i="3"/>
  <c r="I378" i="3" s="1"/>
  <c r="I383" i="3" s="1"/>
  <c r="I392" i="3" s="1"/>
  <c r="J380" i="4"/>
  <c r="J311" i="3"/>
  <c r="J223" i="4"/>
  <c r="J311" i="4"/>
  <c r="J223" i="3"/>
  <c r="J223" i="2"/>
  <c r="J380" i="2"/>
  <c r="I313" i="2"/>
  <c r="J311" i="2"/>
  <c r="E223" i="2"/>
  <c r="J380" i="1"/>
  <c r="J126" i="1"/>
  <c r="J381" i="1"/>
  <c r="E223" i="4"/>
  <c r="J311" i="1"/>
  <c r="J223" i="1"/>
  <c r="J108" i="1"/>
  <c r="I378" i="1" l="1"/>
  <c r="I378" i="2"/>
  <c r="J313" i="3"/>
  <c r="J313" i="4"/>
  <c r="J313" i="2"/>
  <c r="E313" i="4"/>
  <c r="E378" i="4" s="1"/>
  <c r="E313" i="3"/>
  <c r="E313" i="2"/>
  <c r="E378" i="2" s="1"/>
  <c r="J313" i="1"/>
  <c r="I383" i="2"/>
  <c r="E383" i="1"/>
  <c r="I383" i="1" l="1"/>
  <c r="J378" i="1"/>
  <c r="J383" i="1" s="1"/>
  <c r="J378" i="4"/>
  <c r="J378" i="3"/>
  <c r="J378" i="2"/>
  <c r="E378" i="3"/>
  <c r="E383" i="4"/>
  <c r="E392" i="1"/>
  <c r="I392" i="2"/>
  <c r="E383" i="2"/>
  <c r="I392" i="1" l="1"/>
  <c r="E383" i="3"/>
  <c r="J383" i="4"/>
  <c r="J383" i="3"/>
  <c r="J383" i="2"/>
  <c r="J392" i="1"/>
  <c r="E392" i="2"/>
  <c r="E392" i="4"/>
  <c r="E392" i="3" l="1"/>
  <c r="J392" i="4"/>
  <c r="J392" i="3"/>
  <c r="J39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2000000}" odcFile="\\nam\wsfolders\DATA\NAM\KMPolen\Documents\My Data Sources\WCLTENASDIMP02_PROD_AS FIHUBAS_GL General Ledger.odc" keepAlive="1" name="WCLTENASDIMP02_PROD_AS FIHUBAS_GL General Ledger" type="5" refreshedVersion="8" background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</connections>
</file>

<file path=xl/sharedStrings.xml><?xml version="1.0" encoding="utf-8"?>
<sst xmlns="http://schemas.openxmlformats.org/spreadsheetml/2006/main" count="3418" uniqueCount="674">
  <si>
    <t>Schedule B-7</t>
  </si>
  <si>
    <t>PLANT BALANCES BY ACCOUNT AND SUBACCOUNT</t>
  </si>
  <si>
    <t>FLORIDA PUBLIC SERVICE COMMISSION</t>
  </si>
  <si>
    <t>Type of Data Shown:</t>
  </si>
  <si>
    <t>X</t>
  </si>
  <si>
    <t>Projected Test Year 3 Ended</t>
  </si>
  <si>
    <t xml:space="preserve">   </t>
  </si>
  <si>
    <t>Projected Test Year 2 Ended</t>
  </si>
  <si>
    <t>Projected Test Year 1 Ended</t>
  </si>
  <si>
    <t>Docket No.: 20240025-EI</t>
  </si>
  <si>
    <t>Historical Test Year Ended</t>
  </si>
  <si>
    <t>($000's)</t>
  </si>
  <si>
    <t xml:space="preserve">Line </t>
  </si>
  <si>
    <t>Plant/Account</t>
  </si>
  <si>
    <t>Account</t>
  </si>
  <si>
    <t>Depreciation</t>
  </si>
  <si>
    <t>Plant Balance</t>
  </si>
  <si>
    <t>Total Plant</t>
  </si>
  <si>
    <t xml:space="preserve">Adjustments or </t>
  </si>
  <si>
    <t>13 Month Average</t>
  </si>
  <si>
    <t>No.</t>
  </si>
  <si>
    <t>Number</t>
  </si>
  <si>
    <t>Description</t>
  </si>
  <si>
    <t>Rate</t>
  </si>
  <si>
    <t>Added</t>
  </si>
  <si>
    <t>Retired</t>
  </si>
  <si>
    <t>Transfers</t>
  </si>
  <si>
    <t>Bartow CC 341</t>
  </si>
  <si>
    <t>STRUCTURES AND IMPROVEMENTS</t>
  </si>
  <si>
    <t>Bartow CC 342</t>
  </si>
  <si>
    <t>FUEL HOLDERS, PRODUCERS AND ACCESSORIES</t>
  </si>
  <si>
    <t>Bartow CC 343</t>
  </si>
  <si>
    <t>PRIME MOVERS - GENERAL</t>
  </si>
  <si>
    <t>Bartow CC 343.1</t>
  </si>
  <si>
    <t>Bartow CC 344</t>
  </si>
  <si>
    <t>GENERATORS</t>
  </si>
  <si>
    <t>Bartow CC 345</t>
  </si>
  <si>
    <t>ACCESSORY ELECTRIC EQUIPMENT</t>
  </si>
  <si>
    <t>Bartow CC 346</t>
  </si>
  <si>
    <t>MISCELLANEOUS POWER PLANT EQUIPMENT</t>
  </si>
  <si>
    <t>Bartow CC Total</t>
  </si>
  <si>
    <t>Hines #1 341</t>
  </si>
  <si>
    <t>Hines #1 342</t>
  </si>
  <si>
    <t>Hines #1 343</t>
  </si>
  <si>
    <t>Hines #1 343.1</t>
  </si>
  <si>
    <t>Hines #1 344</t>
  </si>
  <si>
    <t>Hines #1 345</t>
  </si>
  <si>
    <t>Hines #1 346</t>
  </si>
  <si>
    <t>Hines #1 Total</t>
  </si>
  <si>
    <t>Hines #2 341</t>
  </si>
  <si>
    <t>Hines #2 342</t>
  </si>
  <si>
    <t>Hines #2 343</t>
  </si>
  <si>
    <t>Hines #2 343.1</t>
  </si>
  <si>
    <t>Hines #2 344</t>
  </si>
  <si>
    <t>Hines #2 345</t>
  </si>
  <si>
    <t>Hines #2 346</t>
  </si>
  <si>
    <t>Hines #2 Total</t>
  </si>
  <si>
    <t>Hines #3 341</t>
  </si>
  <si>
    <t>Hines #3 342</t>
  </si>
  <si>
    <t>Hines #3 343</t>
  </si>
  <si>
    <t>Hines #3 343.1</t>
  </si>
  <si>
    <t>Hines #3 344</t>
  </si>
  <si>
    <t>Hines #3 345</t>
  </si>
  <si>
    <t>Hines #3 346</t>
  </si>
  <si>
    <t>Hines #3 Total</t>
  </si>
  <si>
    <t>Hines #4 341</t>
  </si>
  <si>
    <t>Hines #4 342</t>
  </si>
  <si>
    <t>Hines #4 343</t>
  </si>
  <si>
    <t>Hines #4 343.1</t>
  </si>
  <si>
    <t>Hines #4 344</t>
  </si>
  <si>
    <t>Hines #4 345</t>
  </si>
  <si>
    <t>Hines #4 346</t>
  </si>
  <si>
    <t>Hines #4 Total</t>
  </si>
  <si>
    <t>Hines Common</t>
  </si>
  <si>
    <t>Citrus 341</t>
  </si>
  <si>
    <t>Citrus 342</t>
  </si>
  <si>
    <t>Citrus 343</t>
  </si>
  <si>
    <t>Citrus 343.1</t>
  </si>
  <si>
    <t>Citrus 344</t>
  </si>
  <si>
    <t>Citrus 345</t>
  </si>
  <si>
    <t>Citrus 346</t>
  </si>
  <si>
    <t>Citrus Total</t>
  </si>
  <si>
    <t>UF 341</t>
  </si>
  <si>
    <t>UF 342</t>
  </si>
  <si>
    <t>UF 343</t>
  </si>
  <si>
    <t>UF 344</t>
  </si>
  <si>
    <t>UF 345</t>
  </si>
  <si>
    <t>UF 346</t>
  </si>
  <si>
    <t>UF Total</t>
  </si>
  <si>
    <t>Osprey 341</t>
  </si>
  <si>
    <t>Osprey 342</t>
  </si>
  <si>
    <t>Osprey 343</t>
  </si>
  <si>
    <t>Osprey 343.1</t>
  </si>
  <si>
    <t>Osprey 344</t>
  </si>
  <si>
    <t>Osprey 345</t>
  </si>
  <si>
    <t>Osprey 346</t>
  </si>
  <si>
    <t>Osprey Total</t>
  </si>
  <si>
    <t>CR 311</t>
  </si>
  <si>
    <t>CR 312</t>
  </si>
  <si>
    <t>BOILER PLANT EQUIPMENT</t>
  </si>
  <si>
    <t>CR 312 Rail Cars</t>
  </si>
  <si>
    <t>CR 312 COR</t>
  </si>
  <si>
    <t>CR 314</t>
  </si>
  <si>
    <t>TURBOGENERATOR UNITS</t>
  </si>
  <si>
    <t>CR 315</t>
  </si>
  <si>
    <t>CR 316</t>
  </si>
  <si>
    <t>CR 316 COR</t>
  </si>
  <si>
    <t>CR 316 Common</t>
  </si>
  <si>
    <t>CR Other</t>
  </si>
  <si>
    <t>OTHER COR</t>
  </si>
  <si>
    <t>CR Total</t>
  </si>
  <si>
    <t>Storage 348</t>
  </si>
  <si>
    <t>BATTERY STORAGE</t>
  </si>
  <si>
    <t>Other Production</t>
  </si>
  <si>
    <t>Misc. Production</t>
  </si>
  <si>
    <t>MISCELLANEOUS PLANT</t>
  </si>
  <si>
    <t>Land Rights 310</t>
  </si>
  <si>
    <t>STEAM PRODUCTION LAND</t>
  </si>
  <si>
    <t>Land Rights 340</t>
  </si>
  <si>
    <t>OTHER PRODUCTION LAND</t>
  </si>
  <si>
    <t>Total Production Base</t>
  </si>
  <si>
    <t>Anclote 311</t>
  </si>
  <si>
    <t>Anclote 312</t>
  </si>
  <si>
    <t>Anclote 314</t>
  </si>
  <si>
    <t>Anclote 315</t>
  </si>
  <si>
    <t>Anclote 316</t>
  </si>
  <si>
    <t>Anclote Total</t>
  </si>
  <si>
    <t>Tiger Bay 341</t>
  </si>
  <si>
    <t>Tiger Bay 342</t>
  </si>
  <si>
    <t>Tiger Bay 343</t>
  </si>
  <si>
    <t>Tiger Bay 343.1</t>
  </si>
  <si>
    <t>Tiger Bay 344</t>
  </si>
  <si>
    <t>Tiger Bay 345</t>
  </si>
  <si>
    <t>Tiger Bay 346</t>
  </si>
  <si>
    <t>Tiger Bay Total</t>
  </si>
  <si>
    <t>Total Production Intermediate</t>
  </si>
  <si>
    <t>Avon Park 341</t>
  </si>
  <si>
    <t>Bartow CT U1&amp;U3 341</t>
  </si>
  <si>
    <t>Bartow CT U1&amp;U3 342</t>
  </si>
  <si>
    <t>Bartow CT U1&amp;U3 343</t>
  </si>
  <si>
    <t>Bartow CT U1&amp;U3 344</t>
  </si>
  <si>
    <t>Bartow CT U1&amp;U3 344 COR</t>
  </si>
  <si>
    <t>Bartow CT U1&amp;U3 345</t>
  </si>
  <si>
    <t>Bartow CT U1&amp;U3 346</t>
  </si>
  <si>
    <t>Bartow CT U1&amp;U3 Total</t>
  </si>
  <si>
    <t>Bartow CT U2&amp;U4 341</t>
  </si>
  <si>
    <t>Bartow CT U2&amp;U4 342</t>
  </si>
  <si>
    <t>Bartow CT U2&amp;U4 343</t>
  </si>
  <si>
    <t>Bartow CT U2&amp;U4 344</t>
  </si>
  <si>
    <t>Bartow CT U2&amp;U4 345</t>
  </si>
  <si>
    <t>Bartow CT U2&amp;U4 346</t>
  </si>
  <si>
    <t>Bartow CT U2&amp;U4 Total</t>
  </si>
  <si>
    <t>Bayboro 341</t>
  </si>
  <si>
    <t>Bayboro 342</t>
  </si>
  <si>
    <t>Bayboro 343</t>
  </si>
  <si>
    <t>Bayboro 344</t>
  </si>
  <si>
    <t>Bayboro 345</t>
  </si>
  <si>
    <t>Bayboro 346</t>
  </si>
  <si>
    <t>Bayboro 346.2</t>
  </si>
  <si>
    <t>Bayboro Total</t>
  </si>
  <si>
    <t>Debary (New) 341</t>
  </si>
  <si>
    <t>Debary (New) 342</t>
  </si>
  <si>
    <t>Debary (New) 342 COR</t>
  </si>
  <si>
    <t>Debary (New) 343</t>
  </si>
  <si>
    <t>Debary (New) 343.1</t>
  </si>
  <si>
    <t>Debary (New) 344</t>
  </si>
  <si>
    <t>Debary (New) 345</t>
  </si>
  <si>
    <t>Debary (New) 346</t>
  </si>
  <si>
    <t>Debary (New) Total</t>
  </si>
  <si>
    <t>Debary (Old) 341</t>
  </si>
  <si>
    <t>Debary (Old) 342</t>
  </si>
  <si>
    <t>Debary (Old) 343</t>
  </si>
  <si>
    <t>Debary (Old) 344</t>
  </si>
  <si>
    <t>Debary (Old) 345</t>
  </si>
  <si>
    <t>Debary (Old) 346</t>
  </si>
  <si>
    <t>Debary (Old) Total</t>
  </si>
  <si>
    <t>Higgins 341</t>
  </si>
  <si>
    <t>Higgins 346</t>
  </si>
  <si>
    <t>Higgins Total</t>
  </si>
  <si>
    <t>Intercession City U1-U6 341</t>
  </si>
  <si>
    <t>Intercession City U1 342</t>
  </si>
  <si>
    <t>Intercession City U1-U6 342</t>
  </si>
  <si>
    <t>Intercession City U1-U6 343</t>
  </si>
  <si>
    <t>Intercession City U1-U6 344</t>
  </si>
  <si>
    <t>Intercession City U1-U6 345</t>
  </si>
  <si>
    <t>Intercession City U1-U6 346</t>
  </si>
  <si>
    <t>Intercession City U1-U6 Total</t>
  </si>
  <si>
    <t>Intercession City U7-U10 341</t>
  </si>
  <si>
    <t>Intercession City U7-U10 342</t>
  </si>
  <si>
    <t>Intercession City U7-U10 343</t>
  </si>
  <si>
    <t>Intercession City U7-U10 343.1</t>
  </si>
  <si>
    <t>Intercession City U7-U10 344</t>
  </si>
  <si>
    <t>Intercession City U7-U10 345</t>
  </si>
  <si>
    <t>Intercession City U7-U10 346</t>
  </si>
  <si>
    <t>Intercession City U7-U10 Total</t>
  </si>
  <si>
    <t>Intercession City U11 341</t>
  </si>
  <si>
    <t>Intercession City U11 342</t>
  </si>
  <si>
    <t>Intercession City U11 343</t>
  </si>
  <si>
    <t>Intercession City U11 344</t>
  </si>
  <si>
    <t>Intercession City U11 345</t>
  </si>
  <si>
    <t>Intercession City U11 346</t>
  </si>
  <si>
    <t>Intercession City U11 Total</t>
  </si>
  <si>
    <t>Intercession City U12 341</t>
  </si>
  <si>
    <t>Intercession City U12 342</t>
  </si>
  <si>
    <t>Intercession City U12 343</t>
  </si>
  <si>
    <t>Intercession City U12 343.1</t>
  </si>
  <si>
    <t>Intercession City U12 344</t>
  </si>
  <si>
    <t>Intercession City U12 345</t>
  </si>
  <si>
    <t>Intercession City U12 346</t>
  </si>
  <si>
    <t>Intercession City U12 Total</t>
  </si>
  <si>
    <t>Intercession City C 346</t>
  </si>
  <si>
    <t>Suwannee 341</t>
  </si>
  <si>
    <t>Suwannee 342</t>
  </si>
  <si>
    <t>Suwannee 343</t>
  </si>
  <si>
    <t>Suwannee 344</t>
  </si>
  <si>
    <t>Suwannee 345</t>
  </si>
  <si>
    <t>Suwannee 346</t>
  </si>
  <si>
    <t>Suwannee Total</t>
  </si>
  <si>
    <t>Total Production Peaking</t>
  </si>
  <si>
    <t>Columbia Solar 341</t>
  </si>
  <si>
    <t>Columbia Solar 344</t>
  </si>
  <si>
    <t>Columbia Solar 345</t>
  </si>
  <si>
    <t>Columbia Solar 346</t>
  </si>
  <si>
    <t>Columbia Solar Total</t>
  </si>
  <si>
    <t>Hamilton Solar 341</t>
  </si>
  <si>
    <t>Hamilton Solar 344</t>
  </si>
  <si>
    <t>Hamilton Solar 345</t>
  </si>
  <si>
    <t>Hamilton Solar 346</t>
  </si>
  <si>
    <t>Hamilton Solar Total</t>
  </si>
  <si>
    <t>Debary Solar 341</t>
  </si>
  <si>
    <t>Debary Solar 344</t>
  </si>
  <si>
    <t>Debary Solar 345</t>
  </si>
  <si>
    <t>Debary Solar Total</t>
  </si>
  <si>
    <t>Trenton Solar 341</t>
  </si>
  <si>
    <t>Trenton Solar 344</t>
  </si>
  <si>
    <t>Trenton Solar 345</t>
  </si>
  <si>
    <t>Trenton Solar 346</t>
  </si>
  <si>
    <t>Trenton Solar Total</t>
  </si>
  <si>
    <t>Lake Placid Solar 341</t>
  </si>
  <si>
    <t>Lake Placid Solar 344</t>
  </si>
  <si>
    <t>Lake Placid Solar 345</t>
  </si>
  <si>
    <t>Lake Placid Solar Total</t>
  </si>
  <si>
    <t>Charlie Creek Solar 341</t>
  </si>
  <si>
    <t>Charlie Creek Solar 344</t>
  </si>
  <si>
    <t>Charlie Creek Solar 345</t>
  </si>
  <si>
    <t>Charlie Creek Solar Total</t>
  </si>
  <si>
    <t>Duette Solar 341</t>
  </si>
  <si>
    <t>Duette Solar 344</t>
  </si>
  <si>
    <t>Duette Solar 345</t>
  </si>
  <si>
    <t>Duette Solar Total</t>
  </si>
  <si>
    <t>Santa Fe Solar 340</t>
  </si>
  <si>
    <t>Santa Fe Solar 341</t>
  </si>
  <si>
    <t>Santa Fe Solar 344</t>
  </si>
  <si>
    <t>Santa Fe Solar 345</t>
  </si>
  <si>
    <t>Santa Fe Solar Total</t>
  </si>
  <si>
    <t>Sandy Creek Solar 341</t>
  </si>
  <si>
    <t>Sandy Creek Solar 344</t>
  </si>
  <si>
    <t>Sandy Creek Solar 345</t>
  </si>
  <si>
    <t>Sandy Creek Solar Total</t>
  </si>
  <si>
    <t>Twin Rivers Solar 341</t>
  </si>
  <si>
    <t>Twin Rivers Solar 344</t>
  </si>
  <si>
    <t>Twin Rivers Solar 345</t>
  </si>
  <si>
    <t>Twin Rivers Solar Total</t>
  </si>
  <si>
    <t>Osceola Solar 341</t>
  </si>
  <si>
    <t>Osceola Solar 344</t>
  </si>
  <si>
    <t>Osceola Solar 345</t>
  </si>
  <si>
    <t>Osceola Solar Total</t>
  </si>
  <si>
    <t>Perry Solar 341</t>
  </si>
  <si>
    <t>Perry Solar 344</t>
  </si>
  <si>
    <t>Perry Solar 345</t>
  </si>
  <si>
    <t>Perry Solar 346</t>
  </si>
  <si>
    <t>Perry Solar Total</t>
  </si>
  <si>
    <t>St Pete Pier Solar 344</t>
  </si>
  <si>
    <t>St Pete Pier Solar 345</t>
  </si>
  <si>
    <t>St Pete Pier Solar Total</t>
  </si>
  <si>
    <t>Suwannee Solar 341</t>
  </si>
  <si>
    <t>Suwannee Solar 344</t>
  </si>
  <si>
    <t>Suwannee Solar 345</t>
  </si>
  <si>
    <t>Suwannee Solar Total</t>
  </si>
  <si>
    <t>Bay Trail Solar 341</t>
  </si>
  <si>
    <t>Bay Trail Solar 344</t>
  </si>
  <si>
    <t>Bay Trail Solar 345</t>
  </si>
  <si>
    <t>Bay Trail Solar Total</t>
  </si>
  <si>
    <t>Fort Green Solar 341</t>
  </si>
  <si>
    <t>Fort Green Solar 344</t>
  </si>
  <si>
    <t>Fort Green Solar 345</t>
  </si>
  <si>
    <t>Fort Green Solar Total</t>
  </si>
  <si>
    <t>Solar Growth 344</t>
  </si>
  <si>
    <t>Total Production Solar</t>
  </si>
  <si>
    <t>Total Production Plant</t>
  </si>
  <si>
    <t>Land Rights 350</t>
  </si>
  <si>
    <t>TRANSMISSION LAND</t>
  </si>
  <si>
    <t>Transmission 350.1</t>
  </si>
  <si>
    <t>RIGHTS OF WAY</t>
  </si>
  <si>
    <t>Transmission 352</t>
  </si>
  <si>
    <t>Transmission 353.0</t>
  </si>
  <si>
    <t>STATION EQUIPMENT</t>
  </si>
  <si>
    <t>Transmission 353.0 - COR</t>
  </si>
  <si>
    <t>Transmission 353.1</t>
  </si>
  <si>
    <t>Transmission 353.2</t>
  </si>
  <si>
    <t>STATION EQUIPMENT - ENERGY CONTROL</t>
  </si>
  <si>
    <t>Transmission 353.2 Station Equipment</t>
  </si>
  <si>
    <t>STATION EQUIPMENT - MAJOR EQUIPMENT</t>
  </si>
  <si>
    <t>Transmission 354</t>
  </si>
  <si>
    <t>TOWERS AND FIXTURES</t>
  </si>
  <si>
    <t>Transmission 355</t>
  </si>
  <si>
    <t>POLES AND FIXTURES</t>
  </si>
  <si>
    <t>Transmission 356</t>
  </si>
  <si>
    <t>OVERHEAD CONDUCTORS AND DEVICES</t>
  </si>
  <si>
    <t>Transmission 356.1</t>
  </si>
  <si>
    <t>Transmission 357</t>
  </si>
  <si>
    <t>UNDERGROUND CONDUIT</t>
  </si>
  <si>
    <t>Transmission 358</t>
  </si>
  <si>
    <t>UNDERGROUND CONDUCTORS AND DEVICES</t>
  </si>
  <si>
    <t>Transmission 359</t>
  </si>
  <si>
    <t>ROADS AND TRAILS</t>
  </si>
  <si>
    <t>Total Transmission Plant</t>
  </si>
  <si>
    <t>Land Rights 360</t>
  </si>
  <si>
    <t>DISTRIBUTION LAND</t>
  </si>
  <si>
    <t>Distribution 360</t>
  </si>
  <si>
    <t>Distribution 361</t>
  </si>
  <si>
    <t>Distribution 362</t>
  </si>
  <si>
    <t>Distribution 363</t>
  </si>
  <si>
    <t>ENERGY STORAGE EQUIPMENT</t>
  </si>
  <si>
    <t>Distribution 364</t>
  </si>
  <si>
    <t>POLES, TOWERS AND FIXTURES</t>
  </si>
  <si>
    <t>Distribution 365</t>
  </si>
  <si>
    <t>Distribution 365.1</t>
  </si>
  <si>
    <t>OVERHEAD CONDUCTORS AND DEVICES - CLEARING RIGHTS OF WAY</t>
  </si>
  <si>
    <t>Distribution 366</t>
  </si>
  <si>
    <t>Distribution 367</t>
  </si>
  <si>
    <t xml:space="preserve">Distribution 368 </t>
  </si>
  <si>
    <t>LINE TRANSFORMERS</t>
  </si>
  <si>
    <t>Distribution 369.1</t>
  </si>
  <si>
    <t>SERVICES - UNDERGROUND</t>
  </si>
  <si>
    <t>Distribution 369.2</t>
  </si>
  <si>
    <t>SERVICES - OVERHEAD</t>
  </si>
  <si>
    <t>Distribution 370</t>
  </si>
  <si>
    <t>METERS</t>
  </si>
  <si>
    <t>Distribution 370.0</t>
  </si>
  <si>
    <t>Distribution 370.2</t>
  </si>
  <si>
    <t>METERS - AMI</t>
  </si>
  <si>
    <t>Distribution 370.7</t>
  </si>
  <si>
    <t>EV CHARGERS</t>
  </si>
  <si>
    <t>Distribution 370.2 AMI</t>
  </si>
  <si>
    <t>AMI METERS</t>
  </si>
  <si>
    <t>Distribution 370.7 DCFC</t>
  </si>
  <si>
    <t>EV CHARGERS - DC FAST CHARGERS</t>
  </si>
  <si>
    <t>Distribution 371</t>
  </si>
  <si>
    <t>INSTALLATIONS ON CUSTOMERS' PREMISES</t>
  </si>
  <si>
    <t>Distribution 371.7</t>
  </si>
  <si>
    <t>EV CHARGERS - L2 CHARGERS</t>
  </si>
  <si>
    <t>Distribution 373</t>
  </si>
  <si>
    <t>STREET LIGHTING AND SIGNAL SYSTEMS</t>
  </si>
  <si>
    <t>Total Distribution Plant</t>
  </si>
  <si>
    <t>Land Rights 389</t>
  </si>
  <si>
    <t>GENERAL LAND</t>
  </si>
  <si>
    <t>General 390</t>
  </si>
  <si>
    <t>General 391</t>
  </si>
  <si>
    <t>OFFICE FURNITURE AND EQUIPMENT</t>
  </si>
  <si>
    <t>General 392.1</t>
  </si>
  <si>
    <t>PASSENGER CARS</t>
  </si>
  <si>
    <t>General 392.3</t>
  </si>
  <si>
    <t>HEAVY TRUCKS</t>
  </si>
  <si>
    <t>General 392.4</t>
  </si>
  <si>
    <t>SPECIAL TRUCKS</t>
  </si>
  <si>
    <t>General 392.5</t>
  </si>
  <si>
    <t>TRAILERS</t>
  </si>
  <si>
    <t>General 393</t>
  </si>
  <si>
    <t>STORES EQUIPMENT</t>
  </si>
  <si>
    <t>General 394</t>
  </si>
  <si>
    <t>TOOLS, SHOP AND GARAGE EQUIPMENT</t>
  </si>
  <si>
    <t>General 395</t>
  </si>
  <si>
    <t>LABORATORY EQUIPMENT</t>
  </si>
  <si>
    <t>General 396</t>
  </si>
  <si>
    <t>POWER OPERATED EQUIPMENT</t>
  </si>
  <si>
    <t>General 397</t>
  </si>
  <si>
    <t>COMMUNICATION EQUIPMENT</t>
  </si>
  <si>
    <t>General 398</t>
  </si>
  <si>
    <t>MISCELLANEOUS EQUIPMENT</t>
  </si>
  <si>
    <t>Intangible Plant 301-303 - Franchise &amp; Other</t>
  </si>
  <si>
    <t>FRANCHISES AND CONSENTS</t>
  </si>
  <si>
    <t>Intangible Plant 301-303 - Customer Connect 5Y</t>
  </si>
  <si>
    <t>MISCELLANEOUS INTANGIBLE PLANT - 5 YR AMORT</t>
  </si>
  <si>
    <t>Intangible Plant 301-303 - Customer Connect 15Y</t>
  </si>
  <si>
    <t>MISCELLANEOUS INTANGIBLE PLANT - 15 YR AMORT</t>
  </si>
  <si>
    <t>Ingangible Plant 301-303 - Software</t>
  </si>
  <si>
    <t>SOFTWARE</t>
  </si>
  <si>
    <t>Total General &amp; Intangible Plant</t>
  </si>
  <si>
    <t>Energy Storage 387</t>
  </si>
  <si>
    <t>Total Energy Storage Plant</t>
  </si>
  <si>
    <t>Production</t>
  </si>
  <si>
    <t>Transmission</t>
  </si>
  <si>
    <t>Distribution</t>
  </si>
  <si>
    <t>General</t>
  </si>
  <si>
    <t>Energy Storage</t>
  </si>
  <si>
    <t>Total Functionalized Plant</t>
  </si>
  <si>
    <t>Capital Lease 101</t>
  </si>
  <si>
    <t>CAPITAL LEASES</t>
  </si>
  <si>
    <t>Operating Leases 101</t>
  </si>
  <si>
    <t>OPERATING LEASES</t>
  </si>
  <si>
    <t>ARO 101</t>
  </si>
  <si>
    <t>ARO</t>
  </si>
  <si>
    <t>Contra OATT EPIS 101</t>
  </si>
  <si>
    <t>CONTRA OATT EPIS</t>
  </si>
  <si>
    <t>Other 101</t>
  </si>
  <si>
    <t>OTHER PLANT</t>
  </si>
  <si>
    <t>Total Other Plant</t>
  </si>
  <si>
    <t>Prior Year Ended</t>
  </si>
  <si>
    <t>Line</t>
  </si>
  <si>
    <t xml:space="preserve">Adjust and/or </t>
  </si>
  <si>
    <t>Additions</t>
  </si>
  <si>
    <t>STEAM PRODUCTION</t>
  </si>
  <si>
    <t>ANCLOTE</t>
  </si>
  <si>
    <t>311</t>
  </si>
  <si>
    <t>311 STRUCTURES &amp; IMPROVEMENTS</t>
  </si>
  <si>
    <t>312</t>
  </si>
  <si>
    <t>312 BOILER PLANT EQUIPMENT</t>
  </si>
  <si>
    <t>314</t>
  </si>
  <si>
    <t>314 TURBOGENERATOR UNITS</t>
  </si>
  <si>
    <t>315</t>
  </si>
  <si>
    <t>315 ACCESSORY ELECTRIC EQUIPMENT</t>
  </si>
  <si>
    <t>316.1 MISC POWER PLANT EQUIPMENT</t>
  </si>
  <si>
    <t>316.2 MISC POWER PLANT EQUIPMENT (5 YEAR)</t>
  </si>
  <si>
    <t>316.3 MISC POWER PLANT EQUIPMENT (7 YEAR)</t>
  </si>
  <si>
    <t>317</t>
  </si>
  <si>
    <t>317 ASSET RETIREMENT COSTS FOR STEAM PROD PLANT</t>
  </si>
  <si>
    <t/>
  </si>
  <si>
    <t>TOTAL ANCLOTE</t>
  </si>
  <si>
    <t>CRYSTAL RIVER 1&amp;2</t>
  </si>
  <si>
    <t>TOTAL CRYSTAL RIVER 1&amp;2</t>
  </si>
  <si>
    <t>CRYSTAL RIVER 4&amp;5</t>
  </si>
  <si>
    <t>TOTAL CRYSTAL RIVER 4&amp;5</t>
  </si>
  <si>
    <t>RAIL CARS</t>
  </si>
  <si>
    <t>CRYSTAL RIVER 4&amp;5 COALPILE</t>
  </si>
  <si>
    <t>316.2 SYSTEM ASSETS 316.2 (5 YEAR)</t>
  </si>
  <si>
    <t>316.3 SYSTEM ASSETS 316.3 (7 YEAR)</t>
  </si>
  <si>
    <t>TOTAL STEAM PRODUCTION</t>
  </si>
  <si>
    <t>OTHER PRODUCTION</t>
  </si>
  <si>
    <t>AVON PARK PEAKERS</t>
  </si>
  <si>
    <t>341</t>
  </si>
  <si>
    <t>341 STRUCTURES AND IMPROVEMENTS</t>
  </si>
  <si>
    <t>TOTAL AVON PARK PEAKERS</t>
  </si>
  <si>
    <t xml:space="preserve">BARTOW </t>
  </si>
  <si>
    <t>342</t>
  </si>
  <si>
    <t>342 FUEL HOLDERS, PRODUCTS, AND ACCESSORIES</t>
  </si>
  <si>
    <t>343</t>
  </si>
  <si>
    <t>343 PRIME MOVERS</t>
  </si>
  <si>
    <t>344</t>
  </si>
  <si>
    <t>344 GENERATORS</t>
  </si>
  <si>
    <t>345</t>
  </si>
  <si>
    <t>345 ACCESSORY ELECTRIC EQUIPMENT</t>
  </si>
  <si>
    <t>346</t>
  </si>
  <si>
    <t>346 MISC. POWER PLANT EQUIPMENT</t>
  </si>
  <si>
    <t>346.2 MISC. POWER PLANT EQUIPMENT (5 YEAR)</t>
  </si>
  <si>
    <t>TOTAL BARTOW</t>
  </si>
  <si>
    <t>BARTOW 4X1</t>
  </si>
  <si>
    <t>343.1 PRIME MOVERS - ROTABLE PARTS</t>
  </si>
  <si>
    <t>346.01 OTH PROD MISC COMCTN</t>
  </si>
  <si>
    <t>TOTAL BARTOW 4X1</t>
  </si>
  <si>
    <t>BAYBORO</t>
  </si>
  <si>
    <t>346.3 MISC. POWER PLANT EQUIPMENT (7 YEAR)</t>
  </si>
  <si>
    <t>TOTAL BAYBORO</t>
  </si>
  <si>
    <t>CITRUS CC</t>
  </si>
  <si>
    <t>TOTAL CITRUS CC</t>
  </si>
  <si>
    <t>DEBARY (NEW)</t>
  </si>
  <si>
    <t>TOTAL DEBARY (NEW)</t>
  </si>
  <si>
    <t>DEBARY (OLD)</t>
  </si>
  <si>
    <t>TOTAL DEBARY (OLD)</t>
  </si>
  <si>
    <t>HIGGINS</t>
  </si>
  <si>
    <t>TOTAL HIGGINS</t>
  </si>
  <si>
    <t>HINES #1</t>
  </si>
  <si>
    <t>TOTAL HINES #1</t>
  </si>
  <si>
    <t>HINES #2</t>
  </si>
  <si>
    <t>TOTAL HINES #2</t>
  </si>
  <si>
    <t>HINES #3</t>
  </si>
  <si>
    <t>TOTAL HINES #3</t>
  </si>
  <si>
    <t>HINES #4</t>
  </si>
  <si>
    <t>TOTAL HINES #4</t>
  </si>
  <si>
    <t>INTERCESSION CITY P1-6</t>
  </si>
  <si>
    <t>TOTAL INTERCESSION CITY P 1-6</t>
  </si>
  <si>
    <t>INTERCESSION CITY (NEW) P7-10</t>
  </si>
  <si>
    <t>TOTAL INTERCESSION CITY P 7-10</t>
  </si>
  <si>
    <t>INTERCESSION CITY P11</t>
  </si>
  <si>
    <t>TOTAL INTERCESSION CITY P 11</t>
  </si>
  <si>
    <t>INTERCESSION CITY P12-14</t>
  </si>
  <si>
    <t>TOTAL INTERCESSION CITY P 12-14</t>
  </si>
  <si>
    <t>OSPREY CC</t>
  </si>
  <si>
    <t>TOTAL OSPREY CC</t>
  </si>
  <si>
    <t>RIO PINAR</t>
  </si>
  <si>
    <t>TOTAL RIO PINAR</t>
  </si>
  <si>
    <t>SUWANNEE</t>
  </si>
  <si>
    <t>TOTAL SUWANNEE</t>
  </si>
  <si>
    <t xml:space="preserve">346.0 SYSTEM ASSETS </t>
  </si>
  <si>
    <t>346.2 SYSTEM ASSETS (5 YEAR)</t>
  </si>
  <si>
    <t>TOTAL SYSTEM</t>
  </si>
  <si>
    <t>TIGER BAY</t>
  </si>
  <si>
    <t>TOTAL TIGER BAY</t>
  </si>
  <si>
    <t>TURNER</t>
  </si>
  <si>
    <t>TOTAL TURNER</t>
  </si>
  <si>
    <t>UNIVERSITY OF FLORIDA</t>
  </si>
  <si>
    <t>TOTAL UNIVERSITY OF FLORIDA</t>
  </si>
  <si>
    <t>ARCHER-SOLAR</t>
  </si>
  <si>
    <t>TOTAL ARCHER-SOLAR</t>
  </si>
  <si>
    <t>BAY RANCH-SOLAR</t>
  </si>
  <si>
    <t>344 SOLAR GENERATORS</t>
  </si>
  <si>
    <t>347</t>
  </si>
  <si>
    <t>347 SOLAR ASSET RETIREMENT COSTS</t>
  </si>
  <si>
    <t>TOTAL BAY RANCH-SOLAR</t>
  </si>
  <si>
    <t>BAY TRAIL-SOLAR</t>
  </si>
  <si>
    <t>TOTAL BAY TRAIL-SOLAR</t>
  </si>
  <si>
    <t>CAP SAN BLAS-SOLAR</t>
  </si>
  <si>
    <t>TOTAL CAP SAN BLAS-SOLAR</t>
  </si>
  <si>
    <t>CHARLIE CREEK-SOLAR</t>
  </si>
  <si>
    <t>TOTAL CHARLIE CREEK-SOLAR</t>
  </si>
  <si>
    <t>COLUMBIA SOLAR</t>
  </si>
  <si>
    <t>341 SOLAR - STRUCT AND IMPR</t>
  </si>
  <si>
    <t>345 SOLAR ACCESSORY ELECT EQUIP</t>
  </si>
  <si>
    <t>346 SOLAR MISC. POWER PLANT EQUIP</t>
  </si>
  <si>
    <t>TOTAL COLUMBIA SOLAR</t>
  </si>
  <si>
    <t>DEBARY SOLAR</t>
  </si>
  <si>
    <t>TOTAL DEBARY SOLAR</t>
  </si>
  <si>
    <t>DOLPHIN SOLAR</t>
  </si>
  <si>
    <t>TOTAL DOLPHIN SOLAR</t>
  </si>
  <si>
    <t>DUETTE SOLAR</t>
  </si>
  <si>
    <t>TOTAL DUETTE SOLAR</t>
  </si>
  <si>
    <t>FORT GREEN-SOLAR</t>
  </si>
  <si>
    <t>TOTAL FORT GREEN-SOLAR</t>
  </si>
  <si>
    <t>HAMILTON-SOLAR</t>
  </si>
  <si>
    <t>TOTAL HAMILTON SOLAR</t>
  </si>
  <si>
    <t>HARDEETOWN-SOLAR</t>
  </si>
  <si>
    <t>TOTAL HARDEETOWN SOLAR</t>
  </si>
  <si>
    <t>HIGH SPRINGS-SOLAR</t>
  </si>
  <si>
    <t>TOTAL HIGH SPRINGS SOLAR</t>
  </si>
  <si>
    <t>HILDRETH-SOLAR</t>
  </si>
  <si>
    <t>TOTAL HILDRETH SOLAR</t>
  </si>
  <si>
    <t>HINES-SOLAR</t>
  </si>
  <si>
    <t>TOTAL HINES SOLAR</t>
  </si>
  <si>
    <t>JENNINGS-SOLAR</t>
  </si>
  <si>
    <t>TOTAL JENNINGS SOLAR</t>
  </si>
  <si>
    <t>JOHN HOPKINS-SOLAR</t>
  </si>
  <si>
    <t>TOTAL JOHN HOPKINS SOLAR</t>
  </si>
  <si>
    <t>LAKE PLACID SOLAR</t>
  </si>
  <si>
    <t>346.66 SOLAR-MISC PWR PLT EQ</t>
  </si>
  <si>
    <t>TOTAL LAKE PLACID SOLAR</t>
  </si>
  <si>
    <t>MICANOPY SOLAR</t>
  </si>
  <si>
    <t>TOTAL MICANOPY SOLAR</t>
  </si>
  <si>
    <t>OSCEOLA-SOLAR</t>
  </si>
  <si>
    <t>TOTAL OSCEOLA-SOLAR</t>
  </si>
  <si>
    <t>PERRY-SOLAR</t>
  </si>
  <si>
    <t>TOTAL PERRY-SOLAR</t>
  </si>
  <si>
    <t>SANDY CREEK-SOLAR</t>
  </si>
  <si>
    <t>TOTAL SANDY CREEK-SOLAR</t>
  </si>
  <si>
    <t>SANTA FE SOLAR</t>
  </si>
  <si>
    <t>TOTAL SANTA FE SOLAR</t>
  </si>
  <si>
    <t>ST PETE PIER SOLAR</t>
  </si>
  <si>
    <t>TOTAL ST PETE PIER SOLAR</t>
  </si>
  <si>
    <t>SUWANNEE SOLAR</t>
  </si>
  <si>
    <t>TOTAL SUWANNEE-SOLAR</t>
  </si>
  <si>
    <t>TRENTON SOLAR</t>
  </si>
  <si>
    <t>TOTAL TRENTON SOLAR</t>
  </si>
  <si>
    <t>TWIN RIVERS SOLAR</t>
  </si>
  <si>
    <t>TOTAL TWIN RIVERS SOLAR</t>
  </si>
  <si>
    <t>348</t>
  </si>
  <si>
    <t>348 ENERGY STORAGE EQUIPMENT</t>
  </si>
  <si>
    <t>342.9-343.9 GAS CONVERSION</t>
  </si>
  <si>
    <t>TOTAL OTHER PRODUCTION</t>
  </si>
  <si>
    <t>TRANSMISSION PLANT</t>
  </si>
  <si>
    <t>350.1 RIGHTS OF WAY</t>
  </si>
  <si>
    <t>352</t>
  </si>
  <si>
    <t>352 STRUCTURES</t>
  </si>
  <si>
    <t>353 STATION EQUIPMENT</t>
  </si>
  <si>
    <t>353.91 ENERGY CONTROL CENTER</t>
  </si>
  <si>
    <t>354</t>
  </si>
  <si>
    <t>354 TOWERS AND FIXTURES</t>
  </si>
  <si>
    <t>355</t>
  </si>
  <si>
    <t>355 POLES AND FIXTURES</t>
  </si>
  <si>
    <t>356</t>
  </si>
  <si>
    <t>356 OVERHEAD CONDUCTOR</t>
  </si>
  <si>
    <t>357</t>
  </si>
  <si>
    <t>357 UNDERGROUND CONDUIT</t>
  </si>
  <si>
    <t>358</t>
  </si>
  <si>
    <t>358 UNDERGROUND CONDUCTOR</t>
  </si>
  <si>
    <t>359</t>
  </si>
  <si>
    <t>359 MISCELLANEOUS PLANT EQUIP.</t>
  </si>
  <si>
    <t>TOTAL TRANSMISSION PLANT</t>
  </si>
  <si>
    <t xml:space="preserve">DISTRIBUTION PLANT </t>
  </si>
  <si>
    <t>360.1 RIGHTS OF WAY</t>
  </si>
  <si>
    <t>361</t>
  </si>
  <si>
    <t>361 STRUCTURES</t>
  </si>
  <si>
    <t>362</t>
  </si>
  <si>
    <t>362 STATION EQUIPMENT</t>
  </si>
  <si>
    <t>363</t>
  </si>
  <si>
    <t>363 ENERGY STORAGE</t>
  </si>
  <si>
    <t>364</t>
  </si>
  <si>
    <t>364 POLES AND FIXTURES</t>
  </si>
  <si>
    <t>365</t>
  </si>
  <si>
    <t>365 OVERHEAD CONDUCTOR</t>
  </si>
  <si>
    <t>366</t>
  </si>
  <si>
    <t>366 UNDERGROUND CONDUIT</t>
  </si>
  <si>
    <t>367</t>
  </si>
  <si>
    <t>367 UNDERGROUND CONDUCTOR</t>
  </si>
  <si>
    <t>368</t>
  </si>
  <si>
    <t>368 LINE TRANSFORMER</t>
  </si>
  <si>
    <t>369.1 UNDERGROUND SERVICES</t>
  </si>
  <si>
    <t>369</t>
  </si>
  <si>
    <t>369.2 OVERHEAD SERVICES</t>
  </si>
  <si>
    <t>370</t>
  </si>
  <si>
    <t>370 METERS</t>
  </si>
  <si>
    <t>370.2 AMI METERS</t>
  </si>
  <si>
    <t>370.7 EV CHARGER METER</t>
  </si>
  <si>
    <t>371</t>
  </si>
  <si>
    <t>371 INSTALL ON CUST. PREM.</t>
  </si>
  <si>
    <t>373</t>
  </si>
  <si>
    <t>373 STREET LIGHTING</t>
  </si>
  <si>
    <t>TOTAL DISTRIBUTION PLANT</t>
  </si>
  <si>
    <t>ENERGY CONSERVATION EQUIPMENT</t>
  </si>
  <si>
    <t>398.1 ENERGY CONSERVATION EQUIPMENT</t>
  </si>
  <si>
    <t xml:space="preserve">GENERAL PLANT </t>
  </si>
  <si>
    <t>390</t>
  </si>
  <si>
    <t>390 STRUCTURES</t>
  </si>
  <si>
    <t>391</t>
  </si>
  <si>
    <t>391 OFFICE FURNITURE AND EQUIPMENT</t>
  </si>
  <si>
    <t>393</t>
  </si>
  <si>
    <t>393 STORES EQUIPMENT</t>
  </si>
  <si>
    <t>394</t>
  </si>
  <si>
    <t>394 TOOLS, SHOP &amp; GARAGE EQUIP.</t>
  </si>
  <si>
    <t>395</t>
  </si>
  <si>
    <t>395 LABORATORY EQUIPMENT</t>
  </si>
  <si>
    <t>396</t>
  </si>
  <si>
    <t>396 POWER OPERATED EQUIPMENT</t>
  </si>
  <si>
    <t>397</t>
  </si>
  <si>
    <t>397 COMMUNICATIONS EQUIPMENT</t>
  </si>
  <si>
    <t>398</t>
  </si>
  <si>
    <t>398 MISCELLANEOUS EQUIPMENT</t>
  </si>
  <si>
    <t xml:space="preserve">399.1 GENERAL PLT ARO </t>
  </si>
  <si>
    <t>TOTAL GENERAL PLANT</t>
  </si>
  <si>
    <t>TRANSPORTATION</t>
  </si>
  <si>
    <t>392.1 SE PASS. CARS &amp; STA WAGONS</t>
  </si>
  <si>
    <t>392.2 TRUCKS 1/2 TON &amp; OVER</t>
  </si>
  <si>
    <t>various</t>
  </si>
  <si>
    <t>392.13 SE TRUCKS 2 TON &amp;OVER</t>
  </si>
  <si>
    <t>392.6 TRANSPORTATION EQUIPMENT</t>
  </si>
  <si>
    <t>392.18 SE TRAILERS</t>
  </si>
  <si>
    <t>INTANGIBLE PLANT</t>
  </si>
  <si>
    <t>302</t>
  </si>
  <si>
    <t>302 INTANGIBLE PLANT</t>
  </si>
  <si>
    <t>303.03 INTANGIBLE PLANT - 3 Year</t>
  </si>
  <si>
    <t>303</t>
  </si>
  <si>
    <t>303 INTANGIBLE PLANT - 5 Year</t>
  </si>
  <si>
    <t xml:space="preserve">303.10 INTANGIBLE PLANT - 10 YEAR </t>
  </si>
  <si>
    <t>303.15 INTANGIBLE PLANT - 15 Year</t>
  </si>
  <si>
    <t>TOTAL INTANGIBLEPLANT</t>
  </si>
  <si>
    <t xml:space="preserve">TOTAL ELECTRIC PLANT </t>
  </si>
  <si>
    <t>Non-Depreciable Plant</t>
  </si>
  <si>
    <t>LAND</t>
  </si>
  <si>
    <t>Non-depr Land &amp; Land Rights</t>
  </si>
  <si>
    <t>340.66</t>
  </si>
  <si>
    <t>TOTAL LAND</t>
  </si>
  <si>
    <t>Capital/Operating Lease</t>
  </si>
  <si>
    <t>Other Utility Plant</t>
  </si>
  <si>
    <t>TOTAL OTHER UTILITY PLANT</t>
  </si>
  <si>
    <t xml:space="preserve">TOTAL OTHER </t>
  </si>
  <si>
    <t>Witnesses:  Anderson, Aquilina, Duff, Goff, Jacob,</t>
  </si>
  <si>
    <t>Lloyd, O'Hara, Quick, Scott</t>
  </si>
  <si>
    <t>Duke Energy Florida, LLC</t>
  </si>
  <si>
    <t>Explanation:  Provide the depreciation rate and plant balances for each account or sub-account to</t>
  </si>
  <si>
    <t>schedule amounts).</t>
  </si>
  <si>
    <t>which a separate depreciation rate is prescribed.  (Include  Amortization/Recovery</t>
  </si>
  <si>
    <t>Total Plant (101, 106, 118)</t>
  </si>
  <si>
    <t>TOTAL (101, 106, 118)*:</t>
  </si>
  <si>
    <t>historical balance sheet.</t>
  </si>
  <si>
    <t xml:space="preserve">*Capital/Operating Lease on line 600 includes account 0108201 (Accum Lease Amort). In addition, account 0108202 (Accum DD&amp;A-ROU Asset) is included in certain amounts above. These are considered part of gross plant in the </t>
  </si>
  <si>
    <t xml:space="preserve"> Note:  2024 beginning balances do not tie to 2023 ending balances, because 2024 beginning balances are from a forecast that begins with December 2022 actual balances.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</si>
</sst>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0.0"/>
    <numFmt numFmtId="167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00">
    <xf numFmtId="0" fontId="0" fillId="0" borderId="0" xfId="0"/>
    <xf numFmtId="164" fontId="2" fillId="0" borderId="0" xfId="5" quotePrefix="1" applyNumberFormat="1" applyFont="1" applyFill="1"/>
    <xf numFmtId="10" fontId="6" fillId="0" borderId="0" xfId="1" applyNumberFormat="1" applyFont="1" applyFill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37" fontId="6" fillId="2" borderId="0" xfId="0" applyNumberFormat="1" applyFont="1" applyFill="1"/>
    <xf numFmtId="37" fontId="7" fillId="2" borderId="0" xfId="0" applyNumberFormat="1" applyFont="1" applyFill="1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vertical="center" wrapText="1"/>
    </xf>
    <xf numFmtId="0" fontId="2" fillId="0" borderId="0" xfId="2" applyFont="1" applyAlignment="1">
      <alignment vertical="top" wrapText="1"/>
    </xf>
    <xf numFmtId="0" fontId="5" fillId="0" borderId="0" xfId="3" applyFont="1" applyAlignment="1">
      <alignment horizontal="right"/>
    </xf>
    <xf numFmtId="14" fontId="2" fillId="0" borderId="0" xfId="4" applyNumberFormat="1" applyFont="1" applyAlignment="1">
      <alignment horizontal="left"/>
    </xf>
    <xf numFmtId="0" fontId="2" fillId="0" borderId="0" xfId="3" applyFont="1"/>
    <xf numFmtId="0" fontId="2" fillId="0" borderId="0" xfId="2" applyFont="1" applyAlignment="1">
      <alignment horizontal="left"/>
    </xf>
    <xf numFmtId="0" fontId="2" fillId="0" borderId="2" xfId="2" applyFont="1" applyBorder="1"/>
    <xf numFmtId="165" fontId="2" fillId="0" borderId="2" xfId="2" quotePrefix="1" applyNumberFormat="1" applyFont="1" applyBorder="1" applyAlignment="1">
      <alignment horizontal="center"/>
    </xf>
    <xf numFmtId="0" fontId="2" fillId="0" borderId="0" xfId="2" applyFont="1" applyAlignment="1">
      <alignment horizontal="center" wrapText="1"/>
    </xf>
    <xf numFmtId="14" fontId="2" fillId="0" borderId="0" xfId="2" applyNumberFormat="1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14" fontId="2" fillId="0" borderId="1" xfId="2" applyNumberFormat="1" applyFont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left"/>
    </xf>
    <xf numFmtId="37" fontId="6" fillId="0" borderId="0" xfId="0" applyNumberFormat="1" applyFont="1"/>
    <xf numFmtId="37" fontId="6" fillId="0" borderId="2" xfId="0" applyNumberFormat="1" applyFont="1" applyBorder="1"/>
    <xf numFmtId="0" fontId="6" fillId="0" borderId="0" xfId="0" applyFont="1" applyAlignment="1">
      <alignment horizontal="left"/>
    </xf>
    <xf numFmtId="37" fontId="7" fillId="0" borderId="0" xfId="0" applyNumberFormat="1" applyFont="1" applyAlignment="1">
      <alignment horizontal="left"/>
    </xf>
    <xf numFmtId="37" fontId="6" fillId="0" borderId="2" xfId="0" applyNumberFormat="1" applyFont="1" applyBorder="1" applyAlignment="1">
      <alignment horizontal="center"/>
    </xf>
    <xf numFmtId="37" fontId="6" fillId="0" borderId="1" xfId="0" applyNumberFormat="1" applyFont="1" applyBorder="1"/>
    <xf numFmtId="37" fontId="6" fillId="2" borderId="0" xfId="0" applyNumberFormat="1" applyFont="1" applyFill="1" applyAlignment="1">
      <alignment horizontal="left"/>
    </xf>
    <xf numFmtId="10" fontId="6" fillId="2" borderId="0" xfId="1" applyNumberFormat="1" applyFont="1" applyFill="1" applyBorder="1" applyAlignment="1">
      <alignment horizontal="center"/>
    </xf>
    <xf numFmtId="37" fontId="7" fillId="2" borderId="0" xfId="0" applyNumberFormat="1" applyFont="1" applyFill="1" applyAlignment="1">
      <alignment horizontal="left"/>
    </xf>
    <xf numFmtId="10" fontId="7" fillId="2" borderId="0" xfId="1" applyNumberFormat="1" applyFont="1" applyFill="1" applyBorder="1" applyAlignment="1">
      <alignment horizontal="center"/>
    </xf>
    <xf numFmtId="37" fontId="8" fillId="2" borderId="0" xfId="0" applyNumberFormat="1" applyFont="1" applyFill="1" applyAlignment="1">
      <alignment horizontal="left"/>
    </xf>
    <xf numFmtId="10" fontId="8" fillId="2" borderId="0" xfId="1" applyNumberFormat="1" applyFont="1" applyFill="1" applyBorder="1" applyAlignment="1">
      <alignment horizontal="center"/>
    </xf>
    <xf numFmtId="37" fontId="8" fillId="2" borderId="0" xfId="0" applyNumberFormat="1" applyFont="1" applyFill="1"/>
    <xf numFmtId="37" fontId="7" fillId="2" borderId="2" xfId="0" applyNumberFormat="1" applyFont="1" applyFill="1" applyBorder="1"/>
    <xf numFmtId="37" fontId="8" fillId="2" borderId="2" xfId="0" applyNumberFormat="1" applyFont="1" applyFill="1" applyBorder="1"/>
    <xf numFmtId="0" fontId="2" fillId="0" borderId="0" xfId="2" applyFont="1" applyAlignment="1">
      <alignment vertical="top"/>
    </xf>
    <xf numFmtId="0" fontId="2" fillId="0" borderId="0" xfId="2" applyFont="1" applyAlignment="1">
      <alignment horizontal="left" vertical="top" indent="6"/>
    </xf>
    <xf numFmtId="0" fontId="2" fillId="0" borderId="0" xfId="2" applyFont="1" applyAlignment="1">
      <alignment horizontal="left" indent="6"/>
    </xf>
    <xf numFmtId="0" fontId="6" fillId="0" borderId="0" xfId="0" applyFont="1"/>
    <xf numFmtId="0" fontId="7" fillId="0" borderId="0" xfId="0" applyFont="1"/>
    <xf numFmtId="164" fontId="2" fillId="0" borderId="0" xfId="5" applyNumberFormat="1" applyFont="1" applyFill="1" applyBorder="1" applyAlignment="1">
      <alignment horizontal="center" vertical="center"/>
    </xf>
    <xf numFmtId="0" fontId="3" fillId="0" borderId="0" xfId="4" applyFont="1" applyAlignment="1">
      <alignment horizontal="center"/>
    </xf>
    <xf numFmtId="0" fontId="2" fillId="0" borderId="0" xfId="4" applyFont="1"/>
    <xf numFmtId="166" fontId="2" fillId="0" borderId="0" xfId="4" applyNumberFormat="1" applyFont="1" applyAlignment="1">
      <alignment horizontal="center"/>
    </xf>
    <xf numFmtId="164" fontId="2" fillId="0" borderId="0" xfId="4" applyNumberFormat="1" applyFont="1"/>
    <xf numFmtId="0" fontId="3" fillId="0" borderId="0" xfId="4" applyFont="1"/>
    <xf numFmtId="167" fontId="2" fillId="0" borderId="0" xfId="7" quotePrefix="1" applyNumberFormat="1" applyFont="1" applyFill="1" applyBorder="1" applyAlignment="1">
      <alignment horizontal="center"/>
    </xf>
    <xf numFmtId="164" fontId="2" fillId="0" borderId="0" xfId="5" applyNumberFormat="1" applyFont="1" applyFill="1" applyBorder="1"/>
    <xf numFmtId="0" fontId="2" fillId="0" borderId="0" xfId="4" applyFont="1" applyAlignment="1">
      <alignment horizontal="left"/>
    </xf>
    <xf numFmtId="166" fontId="2" fillId="0" borderId="0" xfId="5" applyNumberFormat="1" applyFont="1" applyFill="1" applyBorder="1" applyAlignment="1">
      <alignment horizontal="center"/>
    </xf>
    <xf numFmtId="0" fontId="3" fillId="0" borderId="0" xfId="4" quotePrefix="1" applyFont="1" applyAlignment="1">
      <alignment horizontal="left"/>
    </xf>
    <xf numFmtId="0" fontId="3" fillId="0" borderId="0" xfId="4" applyFont="1" applyAlignment="1">
      <alignment horizontal="left"/>
    </xf>
    <xf numFmtId="166" fontId="2" fillId="0" borderId="0" xfId="5" applyNumberFormat="1" applyFont="1" applyFill="1" applyBorder="1"/>
    <xf numFmtId="166" fontId="2" fillId="0" borderId="0" xfId="4" quotePrefix="1" applyNumberFormat="1" applyFont="1" applyAlignment="1">
      <alignment horizontal="center"/>
    </xf>
    <xf numFmtId="166" fontId="2" fillId="0" borderId="0" xfId="5" quotePrefix="1" applyNumberFormat="1" applyFont="1" applyFill="1" applyBorder="1" applyAlignment="1">
      <alignment horizontal="center"/>
    </xf>
    <xf numFmtId="167" fontId="2" fillId="0" borderId="0" xfId="1" applyNumberFormat="1" applyFont="1" applyFill="1" applyBorder="1" applyAlignment="1">
      <alignment horizontal="center"/>
    </xf>
    <xf numFmtId="0" fontId="2" fillId="0" borderId="0" xfId="4" quotePrefix="1" applyFont="1" applyAlignment="1">
      <alignment horizontal="left"/>
    </xf>
    <xf numFmtId="0" fontId="3" fillId="0" borderId="0" xfId="4" quotePrefix="1" applyFont="1" applyAlignment="1">
      <alignment horizontal="center"/>
    </xf>
    <xf numFmtId="0" fontId="3" fillId="0" borderId="2" xfId="4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3" fillId="0" borderId="0" xfId="5" applyNumberFormat="1" applyFont="1" applyFill="1" applyBorder="1"/>
    <xf numFmtId="0" fontId="6" fillId="0" borderId="0" xfId="4" applyFont="1" applyAlignment="1">
      <alignment horizontal="center"/>
    </xf>
    <xf numFmtId="0" fontId="6" fillId="0" borderId="0" xfId="4" applyFont="1"/>
    <xf numFmtId="0" fontId="6" fillId="0" borderId="1" xfId="4" applyFont="1" applyBorder="1" applyAlignment="1">
      <alignment horizontal="center"/>
    </xf>
    <xf numFmtId="0" fontId="6" fillId="0" borderId="1" xfId="4" applyFont="1" applyBorder="1"/>
    <xf numFmtId="14" fontId="6" fillId="0" borderId="1" xfId="4" applyNumberFormat="1" applyFont="1" applyBorder="1" applyAlignment="1">
      <alignment horizontal="center"/>
    </xf>
    <xf numFmtId="0" fontId="6" fillId="0" borderId="2" xfId="4" applyFont="1" applyBorder="1"/>
    <xf numFmtId="164" fontId="6" fillId="0" borderId="0" xfId="5" applyNumberFormat="1" applyFont="1" applyBorder="1"/>
    <xf numFmtId="164" fontId="6" fillId="0" borderId="0" xfId="5" applyNumberFormat="1" applyFont="1"/>
    <xf numFmtId="43" fontId="6" fillId="0" borderId="0" xfId="4" applyNumberFormat="1" applyFont="1"/>
    <xf numFmtId="164" fontId="6" fillId="0" borderId="0" xfId="4" applyNumberFormat="1" applyFont="1"/>
    <xf numFmtId="164" fontId="6" fillId="0" borderId="0" xfId="5" applyNumberFormat="1" applyFont="1" applyFill="1" applyBorder="1"/>
    <xf numFmtId="164" fontId="6" fillId="0" borderId="0" xfId="5" applyNumberFormat="1" applyFont="1" applyFill="1"/>
    <xf numFmtId="164" fontId="7" fillId="0" borderId="0" xfId="5" applyNumberFormat="1" applyFont="1" applyFill="1" applyBorder="1" applyAlignment="1"/>
    <xf numFmtId="164" fontId="6" fillId="0" borderId="0" xfId="5" applyNumberFormat="1" applyFont="1" applyFill="1" applyBorder="1" applyAlignment="1">
      <alignment horizontal="center"/>
    </xf>
    <xf numFmtId="164" fontId="7" fillId="0" borderId="0" xfId="5" applyNumberFormat="1" applyFont="1" applyFill="1" applyAlignment="1">
      <alignment horizontal="center"/>
    </xf>
    <xf numFmtId="164" fontId="7" fillId="0" borderId="0" xfId="5" applyNumberFormat="1" applyFont="1" applyFill="1" applyBorder="1" applyAlignment="1">
      <alignment horizontal="center"/>
    </xf>
    <xf numFmtId="0" fontId="3" fillId="0" borderId="2" xfId="4" applyFont="1" applyBorder="1"/>
    <xf numFmtId="166" fontId="3" fillId="0" borderId="2" xfId="4" applyNumberFormat="1" applyFont="1" applyBorder="1" applyAlignment="1">
      <alignment horizontal="center"/>
    </xf>
    <xf numFmtId="164" fontId="3" fillId="0" borderId="2" xfId="5" applyNumberFormat="1" applyFont="1" applyFill="1" applyBorder="1"/>
    <xf numFmtId="0" fontId="3" fillId="0" borderId="3" xfId="4" applyFont="1" applyBorder="1" applyAlignment="1">
      <alignment horizontal="left"/>
    </xf>
    <xf numFmtId="164" fontId="3" fillId="0" borderId="3" xfId="5" applyNumberFormat="1" applyFont="1" applyFill="1" applyBorder="1"/>
    <xf numFmtId="0" fontId="6" fillId="0" borderId="0" xfId="4" applyFont="1" applyBorder="1" applyAlignment="1">
      <alignment horizontal="center"/>
    </xf>
    <xf numFmtId="0" fontId="6" fillId="0" borderId="0" xfId="4" applyFont="1" applyBorder="1"/>
    <xf numFmtId="0" fontId="9" fillId="0" borderId="0" xfId="4" applyFont="1" applyAlignment="1">
      <alignment horizontal="left"/>
    </xf>
    <xf numFmtId="0" fontId="1" fillId="0" borderId="0" xfId="4"/>
    <xf numFmtId="0" fontId="10" fillId="0" borderId="0" xfId="8" applyFont="1"/>
    <xf numFmtId="164" fontId="10" fillId="0" borderId="0" xfId="9" applyNumberFormat="1" applyFont="1"/>
    <xf numFmtId="164" fontId="1" fillId="0" borderId="0" xfId="5" applyNumberFormat="1"/>
    <xf numFmtId="0" fontId="0" fillId="0" borderId="0" xfId="0" applyFont="1"/>
    <xf numFmtId="164" fontId="0" fillId="0" borderId="0" xfId="0" applyNumberFormat="1"/>
    <xf numFmtId="20" fontId="2" fillId="0" borderId="0" xfId="2" applyNumberFormat="1" applyFont="1" applyAlignment="1">
      <alignment vertical="top" wrapText="1"/>
    </xf>
    <xf numFmtId="0" fontId="3" fillId="0" borderId="0" xfId="4" applyFont="1" applyBorder="1" applyAlignment="1">
      <alignment horizontal="left"/>
    </xf>
    <xf numFmtId="0" fontId="2" fillId="0" borderId="0" xfId="2" applyFont="1" applyAlignment="1">
      <alignment horizontal="center"/>
    </xf>
  </cellXfs>
  <cellStyles count="10">
    <cellStyle name="Comma 10" xfId="9" xr:uid="{55BA9A1E-C87B-4622-A713-A58C06A671F3}"/>
    <cellStyle name="Comma 2 41 2" xfId="5" xr:uid="{89C26479-1D99-4A0A-A239-DADF3405F309}"/>
    <cellStyle name="Normal" xfId="0" builtinId="0"/>
    <cellStyle name="Normal 110 2" xfId="2" xr:uid="{82E52CFB-9E47-4689-8FFC-C05DB28689D2}"/>
    <cellStyle name="Normal 2 104" xfId="4" xr:uid="{A0A5108A-E380-4595-85F6-BCC71E55A019}"/>
    <cellStyle name="Normal 2 2" xfId="6" xr:uid="{1FE5F49A-24B5-423E-A6CF-7259C08E18BE}"/>
    <cellStyle name="Normal 5 2" xfId="3" xr:uid="{309027B9-C90B-4FE7-9DC4-B24596E53DD0}"/>
    <cellStyle name="Normal 5 2 2 3 2" xfId="8" xr:uid="{D4E8E1D6-C242-4A1F-B938-5AB289F7B49A}"/>
    <cellStyle name="Percent" xfId="1" builtinId="5"/>
    <cellStyle name="Percent 2" xfId="7" xr:uid="{F4DA4885-1508-442D-A4FE-1F0FF954D0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7543-1B55-440B-9D05-1645707ADC0B}">
  <dimension ref="A1:J392"/>
  <sheetViews>
    <sheetView tabSelected="1" view="pageBreakPreview" zoomScale="80" zoomScaleNormal="70" zoomScaleSheetLayoutView="80" workbookViewId="0">
      <pane xSplit="2" ySplit="15" topLeftCell="C16" activePane="bottomRight" state="frozen"/>
      <selection activeCell="G604" sqref="G604"/>
      <selection pane="topRight" activeCell="G604" sqref="G604"/>
      <selection pane="bottomLeft" activeCell="G604" sqref="G604"/>
      <selection pane="bottomRight" activeCell="G604" sqref="G604"/>
    </sheetView>
  </sheetViews>
  <sheetFormatPr defaultColWidth="8.88671875" defaultRowHeight="13.8" x14ac:dyDescent="0.3"/>
  <cols>
    <col min="1" max="1" width="4.88671875" style="42" customWidth="1"/>
    <col min="2" max="2" width="42.33203125" style="42" bestFit="1" customWidth="1"/>
    <col min="3" max="3" width="53.33203125" style="42" customWidth="1"/>
    <col min="4" max="10" width="16.33203125" style="42" customWidth="1"/>
    <col min="11" max="16384" width="8.88671875" style="42"/>
  </cols>
  <sheetData>
    <row r="1" spans="1:10" s="6" customFormat="1" x14ac:dyDescent="0.3">
      <c r="A1" s="6" t="s">
        <v>0</v>
      </c>
      <c r="B1" s="7"/>
      <c r="C1" s="99" t="s">
        <v>1</v>
      </c>
      <c r="D1" s="99"/>
      <c r="E1" s="99"/>
      <c r="F1" s="99"/>
      <c r="G1" s="99"/>
      <c r="H1" s="99"/>
    </row>
    <row r="2" spans="1:10" s="6" customFormat="1" x14ac:dyDescent="0.3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s="6" customFormat="1" x14ac:dyDescent="0.3">
      <c r="A3" s="6" t="s">
        <v>2</v>
      </c>
      <c r="B3" s="7"/>
      <c r="C3" s="39" t="s">
        <v>666</v>
      </c>
      <c r="D3" s="10"/>
      <c r="E3" s="10"/>
      <c r="F3" s="10"/>
      <c r="H3" s="6" t="s">
        <v>3</v>
      </c>
    </row>
    <row r="4" spans="1:10" s="6" customFormat="1" x14ac:dyDescent="0.3">
      <c r="B4" s="7"/>
      <c r="C4" s="40" t="s">
        <v>668</v>
      </c>
      <c r="D4" s="11"/>
      <c r="E4" s="11"/>
      <c r="F4" s="11"/>
      <c r="G4" s="12" t="s">
        <v>4</v>
      </c>
      <c r="H4" s="6" t="s">
        <v>5</v>
      </c>
      <c r="J4" s="13">
        <v>46752</v>
      </c>
    </row>
    <row r="5" spans="1:10" s="6" customFormat="1" x14ac:dyDescent="0.3">
      <c r="A5" s="6" t="s">
        <v>665</v>
      </c>
      <c r="B5" s="7"/>
      <c r="C5" s="41" t="s">
        <v>667</v>
      </c>
      <c r="D5" s="11"/>
      <c r="E5" s="11"/>
      <c r="F5" s="11"/>
      <c r="G5" s="12" t="s">
        <v>6</v>
      </c>
      <c r="H5" s="14" t="s">
        <v>7</v>
      </c>
      <c r="J5" s="13">
        <v>46387</v>
      </c>
    </row>
    <row r="6" spans="1:10" s="6" customFormat="1" x14ac:dyDescent="0.3">
      <c r="B6" s="7"/>
      <c r="C6" s="11"/>
      <c r="D6" s="11"/>
      <c r="E6" s="11"/>
      <c r="F6" s="11"/>
      <c r="G6" s="12" t="s">
        <v>6</v>
      </c>
      <c r="H6" s="14" t="s">
        <v>8</v>
      </c>
      <c r="J6" s="13">
        <v>46022</v>
      </c>
    </row>
    <row r="7" spans="1:10" s="6" customFormat="1" x14ac:dyDescent="0.3">
      <c r="A7" s="6" t="s">
        <v>9</v>
      </c>
      <c r="B7" s="7"/>
      <c r="C7" s="11"/>
      <c r="D7" s="11"/>
      <c r="E7" s="11"/>
      <c r="F7" s="11"/>
      <c r="G7" s="12" t="s">
        <v>6</v>
      </c>
      <c r="H7" s="14" t="s">
        <v>408</v>
      </c>
      <c r="J7" s="13">
        <v>45657</v>
      </c>
    </row>
    <row r="8" spans="1:10" s="6" customFormat="1" x14ac:dyDescent="0.3">
      <c r="B8" s="7"/>
      <c r="C8" s="11"/>
      <c r="D8" s="11"/>
      <c r="E8" s="11"/>
      <c r="F8" s="11"/>
      <c r="G8" s="12" t="s">
        <v>6</v>
      </c>
      <c r="H8" s="14" t="s">
        <v>10</v>
      </c>
      <c r="J8" s="13">
        <v>45291</v>
      </c>
    </row>
    <row r="9" spans="1:10" s="6" customFormat="1" x14ac:dyDescent="0.3">
      <c r="B9" s="7"/>
      <c r="G9" s="12"/>
      <c r="J9" s="13"/>
    </row>
    <row r="10" spans="1:10" s="6" customFormat="1" x14ac:dyDescent="0.3">
      <c r="B10" s="7"/>
      <c r="D10" s="7" t="s">
        <v>11</v>
      </c>
      <c r="G10" s="15"/>
      <c r="H10" s="15" t="s">
        <v>663</v>
      </c>
      <c r="J10" s="15"/>
    </row>
    <row r="11" spans="1:10" s="6" customFormat="1" x14ac:dyDescent="0.3">
      <c r="B11" s="7"/>
      <c r="F11" s="1"/>
      <c r="H11" s="6" t="s">
        <v>664</v>
      </c>
    </row>
    <row r="12" spans="1:10" s="6" customFormat="1" x14ac:dyDescent="0.3">
      <c r="A12" s="16"/>
      <c r="B12" s="17">
        <v>-1</v>
      </c>
      <c r="C12" s="17">
        <f>+B12-1</f>
        <v>-2</v>
      </c>
      <c r="D12" s="17">
        <f t="shared" ref="D12:J12" si="0">+C12-1</f>
        <v>-3</v>
      </c>
      <c r="E12" s="17">
        <f t="shared" si="0"/>
        <v>-4</v>
      </c>
      <c r="F12" s="17">
        <f t="shared" si="0"/>
        <v>-5</v>
      </c>
      <c r="G12" s="17">
        <f t="shared" si="0"/>
        <v>-6</v>
      </c>
      <c r="H12" s="17">
        <f>+G12-1</f>
        <v>-7</v>
      </c>
      <c r="I12" s="17">
        <f t="shared" si="0"/>
        <v>-8</v>
      </c>
      <c r="J12" s="17">
        <f t="shared" si="0"/>
        <v>-9</v>
      </c>
    </row>
    <row r="13" spans="1:10" s="6" customFormat="1" x14ac:dyDescent="0.3">
      <c r="A13" s="7" t="s">
        <v>12</v>
      </c>
      <c r="B13" s="7" t="s">
        <v>13</v>
      </c>
      <c r="C13" s="7" t="s">
        <v>14</v>
      </c>
      <c r="D13" s="7" t="s">
        <v>15</v>
      </c>
      <c r="E13" s="7" t="s">
        <v>16</v>
      </c>
      <c r="F13" s="7" t="s">
        <v>17</v>
      </c>
      <c r="G13" s="7" t="s">
        <v>17</v>
      </c>
      <c r="H13" s="7" t="s">
        <v>18</v>
      </c>
      <c r="I13" s="7" t="s">
        <v>16</v>
      </c>
      <c r="J13" s="7" t="s">
        <v>19</v>
      </c>
    </row>
    <row r="14" spans="1:10" s="6" customFormat="1" x14ac:dyDescent="0.3">
      <c r="A14" s="18" t="s">
        <v>20</v>
      </c>
      <c r="B14" s="7" t="s">
        <v>21</v>
      </c>
      <c r="C14" s="7" t="s">
        <v>22</v>
      </c>
      <c r="D14" s="7" t="s">
        <v>23</v>
      </c>
      <c r="E14" s="19">
        <v>46387</v>
      </c>
      <c r="F14" s="7" t="s">
        <v>24</v>
      </c>
      <c r="G14" s="7" t="s">
        <v>25</v>
      </c>
      <c r="H14" s="7" t="s">
        <v>26</v>
      </c>
      <c r="I14" s="19">
        <v>46752</v>
      </c>
      <c r="J14" s="19">
        <v>46752</v>
      </c>
    </row>
    <row r="15" spans="1:10" s="6" customFormat="1" ht="12" customHeight="1" x14ac:dyDescent="0.3">
      <c r="A15" s="20"/>
      <c r="B15" s="9"/>
      <c r="C15" s="9"/>
      <c r="D15" s="9"/>
      <c r="E15" s="21"/>
      <c r="F15" s="9"/>
      <c r="G15" s="9"/>
      <c r="H15" s="9"/>
      <c r="I15" s="21"/>
      <c r="J15" s="21"/>
    </row>
    <row r="16" spans="1:10" x14ac:dyDescent="0.3">
      <c r="A16" s="22">
        <v>1</v>
      </c>
      <c r="B16" s="23" t="s">
        <v>27</v>
      </c>
      <c r="C16" s="23" t="s">
        <v>28</v>
      </c>
      <c r="D16" s="2">
        <v>4.3499999999999997E-2</v>
      </c>
      <c r="E16" s="24">
        <f>+'B-7 2026'!I16</f>
        <v>96215.997212867034</v>
      </c>
      <c r="F16" s="24">
        <v>1607.5563923013574</v>
      </c>
      <c r="G16" s="24">
        <v>-438.3599999999999</v>
      </c>
      <c r="H16" s="24">
        <v>0</v>
      </c>
      <c r="I16" s="24">
        <v>97385.193605168402</v>
      </c>
      <c r="J16" s="24">
        <v>96129.985533809231</v>
      </c>
    </row>
    <row r="17" spans="1:10" x14ac:dyDescent="0.3">
      <c r="A17" s="22">
        <f>+A16+1</f>
        <v>2</v>
      </c>
      <c r="B17" s="23" t="s">
        <v>29</v>
      </c>
      <c r="C17" s="23" t="s">
        <v>30</v>
      </c>
      <c r="D17" s="2">
        <v>6.9000000000000006E-2</v>
      </c>
      <c r="E17" s="24">
        <f>+'B-7 2026'!I17</f>
        <v>45923.576387691603</v>
      </c>
      <c r="F17" s="24">
        <v>740.3686433081333</v>
      </c>
      <c r="G17" s="24">
        <v>-414.3599999999999</v>
      </c>
      <c r="H17" s="24">
        <v>0</v>
      </c>
      <c r="I17" s="24">
        <v>46249.58503099974</v>
      </c>
      <c r="J17" s="24">
        <v>45777.727763879629</v>
      </c>
    </row>
    <row r="18" spans="1:10" x14ac:dyDescent="0.3">
      <c r="A18" s="22">
        <f t="shared" ref="A18:A81" si="1">+A17+1</f>
        <v>3</v>
      </c>
      <c r="B18" s="23" t="s">
        <v>31</v>
      </c>
      <c r="C18" s="23" t="s">
        <v>32</v>
      </c>
      <c r="D18" s="2">
        <v>3.2400000000000005E-2</v>
      </c>
      <c r="E18" s="24">
        <f>+'B-7 2026'!I18</f>
        <v>439384.32492927968</v>
      </c>
      <c r="F18" s="24">
        <v>8658.0530828136034</v>
      </c>
      <c r="G18" s="24">
        <v>-3989.3133333333371</v>
      </c>
      <c r="H18" s="24">
        <v>0</v>
      </c>
      <c r="I18" s="24">
        <v>444053.0646787592</v>
      </c>
      <c r="J18" s="24">
        <v>438106.89247259672</v>
      </c>
    </row>
    <row r="19" spans="1:10" x14ac:dyDescent="0.3">
      <c r="A19" s="22">
        <f t="shared" si="1"/>
        <v>4</v>
      </c>
      <c r="B19" s="23" t="s">
        <v>33</v>
      </c>
      <c r="C19" s="23" t="s">
        <v>32</v>
      </c>
      <c r="D19" s="2">
        <v>0.1472</v>
      </c>
      <c r="E19" s="24">
        <f>+'B-7 2026'!I19</f>
        <v>95956.326954999997</v>
      </c>
      <c r="F19" s="24">
        <v>0</v>
      </c>
      <c r="G19" s="24">
        <v>0</v>
      </c>
      <c r="H19" s="24">
        <v>0</v>
      </c>
      <c r="I19" s="24">
        <v>95956.326954999997</v>
      </c>
      <c r="J19" s="24">
        <v>95956.326954999968</v>
      </c>
    </row>
    <row r="20" spans="1:10" x14ac:dyDescent="0.3">
      <c r="A20" s="22">
        <f t="shared" si="1"/>
        <v>5</v>
      </c>
      <c r="B20" s="23" t="s">
        <v>34</v>
      </c>
      <c r="C20" s="23" t="s">
        <v>35</v>
      </c>
      <c r="D20" s="2">
        <v>3.5200000000000002E-2</v>
      </c>
      <c r="E20" s="24">
        <f>+'B-7 2026'!I20</f>
        <v>38021.533829685926</v>
      </c>
      <c r="F20" s="24">
        <v>1074.0307481872228</v>
      </c>
      <c r="G20" s="24">
        <v>-4413</v>
      </c>
      <c r="H20" s="24">
        <v>0</v>
      </c>
      <c r="I20" s="24">
        <v>34682.564577873156</v>
      </c>
      <c r="J20" s="24">
        <v>35902.64091214697</v>
      </c>
    </row>
    <row r="21" spans="1:10" x14ac:dyDescent="0.3">
      <c r="A21" s="22">
        <f t="shared" si="1"/>
        <v>6</v>
      </c>
      <c r="B21" s="23" t="s">
        <v>36</v>
      </c>
      <c r="C21" s="23" t="s">
        <v>37</v>
      </c>
      <c r="D21" s="2">
        <v>2.8399999999999998E-2</v>
      </c>
      <c r="E21" s="24">
        <f>+'B-7 2026'!I21</f>
        <v>42016.813156857141</v>
      </c>
      <c r="F21" s="24">
        <v>695.20050681002135</v>
      </c>
      <c r="G21" s="24">
        <v>-194.64</v>
      </c>
      <c r="H21" s="24">
        <v>0</v>
      </c>
      <c r="I21" s="24">
        <v>42517.373663667167</v>
      </c>
      <c r="J21" s="24">
        <v>41977.082840423114</v>
      </c>
    </row>
    <row r="22" spans="1:10" x14ac:dyDescent="0.3">
      <c r="A22" s="22">
        <f t="shared" si="1"/>
        <v>7</v>
      </c>
      <c r="B22" s="23" t="s">
        <v>38</v>
      </c>
      <c r="C22" s="23" t="s">
        <v>39</v>
      </c>
      <c r="D22" s="2">
        <v>4.0300000000000002E-2</v>
      </c>
      <c r="E22" s="24">
        <f>+'B-7 2026'!I22</f>
        <v>35360.496089077395</v>
      </c>
      <c r="F22" s="24">
        <v>1451.2707860363735</v>
      </c>
      <c r="G22" s="24">
        <v>-157.32</v>
      </c>
      <c r="H22" s="24">
        <v>0</v>
      </c>
      <c r="I22" s="24">
        <v>36654.446875113797</v>
      </c>
      <c r="J22" s="24">
        <v>35395.81881755295</v>
      </c>
    </row>
    <row r="23" spans="1:10" x14ac:dyDescent="0.3">
      <c r="A23" s="22">
        <f t="shared" si="1"/>
        <v>8</v>
      </c>
      <c r="B23" s="23" t="s">
        <v>40</v>
      </c>
      <c r="C23" s="23"/>
      <c r="D23" s="2"/>
      <c r="E23" s="25">
        <f t="shared" ref="E23:J23" si="2">SUM(E16:E22)</f>
        <v>792879.06856045872</v>
      </c>
      <c r="F23" s="25">
        <f t="shared" si="2"/>
        <v>14226.480159456711</v>
      </c>
      <c r="G23" s="25">
        <f t="shared" si="2"/>
        <v>-9606.9933333333356</v>
      </c>
      <c r="H23" s="25">
        <f t="shared" si="2"/>
        <v>0</v>
      </c>
      <c r="I23" s="25">
        <f t="shared" si="2"/>
        <v>797498.55538658123</v>
      </c>
      <c r="J23" s="25">
        <f t="shared" si="2"/>
        <v>789246.47529540863</v>
      </c>
    </row>
    <row r="24" spans="1:10" x14ac:dyDescent="0.3">
      <c r="A24" s="22">
        <f t="shared" si="1"/>
        <v>9</v>
      </c>
      <c r="B24" s="23"/>
      <c r="C24" s="23"/>
      <c r="D24" s="2"/>
      <c r="E24" s="24"/>
      <c r="F24" s="24"/>
      <c r="G24" s="24"/>
      <c r="H24" s="24"/>
      <c r="I24" s="24"/>
      <c r="J24" s="24"/>
    </row>
    <row r="25" spans="1:10" x14ac:dyDescent="0.3">
      <c r="A25" s="22">
        <f t="shared" si="1"/>
        <v>10</v>
      </c>
      <c r="B25" s="23" t="s">
        <v>41</v>
      </c>
      <c r="C25" s="23" t="s">
        <v>28</v>
      </c>
      <c r="D25" s="2">
        <v>3.3099999999999997E-2</v>
      </c>
      <c r="E25" s="24">
        <f>+'B-7 2026'!I25</f>
        <v>70129.510378012841</v>
      </c>
      <c r="F25" s="24">
        <v>1784.5526996666181</v>
      </c>
      <c r="G25" s="24">
        <v>-245.64</v>
      </c>
      <c r="H25" s="24">
        <v>0</v>
      </c>
      <c r="I25" s="24">
        <v>71668.423077679443</v>
      </c>
      <c r="J25" s="24">
        <v>70296.090422533889</v>
      </c>
    </row>
    <row r="26" spans="1:10" x14ac:dyDescent="0.3">
      <c r="A26" s="22">
        <f t="shared" si="1"/>
        <v>11</v>
      </c>
      <c r="B26" s="23" t="s">
        <v>42</v>
      </c>
      <c r="C26" s="23" t="s">
        <v>30</v>
      </c>
      <c r="D26" s="2">
        <v>1.6500000000000001E-2</v>
      </c>
      <c r="E26" s="24">
        <f>+'B-7 2026'!I26</f>
        <v>20007.796157357789</v>
      </c>
      <c r="F26" s="24">
        <v>510.46690033444145</v>
      </c>
      <c r="G26" s="24">
        <v>-37.68</v>
      </c>
      <c r="H26" s="24">
        <v>0</v>
      </c>
      <c r="I26" s="24">
        <v>20480.583057692231</v>
      </c>
      <c r="J26" s="24">
        <v>20071.738275844356</v>
      </c>
    </row>
    <row r="27" spans="1:10" x14ac:dyDescent="0.3">
      <c r="A27" s="22">
        <f t="shared" si="1"/>
        <v>12</v>
      </c>
      <c r="B27" s="23" t="s">
        <v>43</v>
      </c>
      <c r="C27" s="23" t="s">
        <v>32</v>
      </c>
      <c r="D27" s="2">
        <v>5.7800000000000004E-2</v>
      </c>
      <c r="E27" s="24">
        <f>+'B-7 2026'!I27</f>
        <v>220372.5252613232</v>
      </c>
      <c r="F27" s="24">
        <v>6740.7984338022725</v>
      </c>
      <c r="G27" s="24">
        <v>-1207.9733333333281</v>
      </c>
      <c r="H27" s="24">
        <v>0</v>
      </c>
      <c r="I27" s="24">
        <v>225905.35036179249</v>
      </c>
      <c r="J27" s="24">
        <v>220861.69066711576</v>
      </c>
    </row>
    <row r="28" spans="1:10" x14ac:dyDescent="0.3">
      <c r="A28" s="22">
        <f t="shared" si="1"/>
        <v>13</v>
      </c>
      <c r="B28" s="23" t="s">
        <v>44</v>
      </c>
      <c r="C28" s="23" t="s">
        <v>32</v>
      </c>
      <c r="D28" s="2">
        <v>0.13200000000000001</v>
      </c>
      <c r="E28" s="24">
        <f>+'B-7 2026'!I28</f>
        <v>92253.118962929715</v>
      </c>
      <c r="F28" s="24">
        <v>0</v>
      </c>
      <c r="G28" s="24">
        <v>0</v>
      </c>
      <c r="H28" s="24">
        <v>0</v>
      </c>
      <c r="I28" s="24">
        <v>92253.118962929715</v>
      </c>
      <c r="J28" s="24">
        <v>92253.11896292973</v>
      </c>
    </row>
    <row r="29" spans="1:10" x14ac:dyDescent="0.3">
      <c r="A29" s="22">
        <f t="shared" si="1"/>
        <v>14</v>
      </c>
      <c r="B29" s="23" t="s">
        <v>45</v>
      </c>
      <c r="C29" s="23" t="s">
        <v>35</v>
      </c>
      <c r="D29" s="2">
        <v>2.1299999999999999E-2</v>
      </c>
      <c r="E29" s="24">
        <f>+'B-7 2026'!I29</f>
        <v>50126.252224355296</v>
      </c>
      <c r="F29" s="24">
        <v>1271.5834625684556</v>
      </c>
      <c r="G29" s="24">
        <v>-23.399999999999995</v>
      </c>
      <c r="H29" s="24">
        <v>0</v>
      </c>
      <c r="I29" s="24">
        <v>51374.435686923753</v>
      </c>
      <c r="J29" s="24">
        <v>50320.764296366178</v>
      </c>
    </row>
    <row r="30" spans="1:10" x14ac:dyDescent="0.3">
      <c r="A30" s="22">
        <f t="shared" si="1"/>
        <v>15</v>
      </c>
      <c r="B30" s="23" t="s">
        <v>46</v>
      </c>
      <c r="C30" s="23" t="s">
        <v>37</v>
      </c>
      <c r="D30" s="2">
        <v>3.8699999999999998E-2</v>
      </c>
      <c r="E30" s="24">
        <f>+'B-7 2026'!I30</f>
        <v>62637.203977116907</v>
      </c>
      <c r="F30" s="24">
        <v>1817.3987756648814</v>
      </c>
      <c r="G30" s="24">
        <v>-53.16</v>
      </c>
      <c r="H30" s="24">
        <v>0</v>
      </c>
      <c r="I30" s="24">
        <v>64401.442752781812</v>
      </c>
      <c r="J30" s="24">
        <v>62936.371406456266</v>
      </c>
    </row>
    <row r="31" spans="1:10" x14ac:dyDescent="0.3">
      <c r="A31" s="22">
        <f t="shared" si="1"/>
        <v>16</v>
      </c>
      <c r="B31" s="23" t="s">
        <v>47</v>
      </c>
      <c r="C31" s="23" t="s">
        <v>39</v>
      </c>
      <c r="D31" s="2">
        <v>6.0999999999999999E-2</v>
      </c>
      <c r="E31" s="24">
        <f>+'B-7 2026'!I31</f>
        <v>11830.246280722309</v>
      </c>
      <c r="F31" s="24">
        <v>294.36879570852318</v>
      </c>
      <c r="G31" s="24">
        <v>-15.479999999999997</v>
      </c>
      <c r="H31" s="24">
        <v>0</v>
      </c>
      <c r="I31" s="24">
        <v>12109.13507643083</v>
      </c>
      <c r="J31" s="24">
        <v>11870.243960556925</v>
      </c>
    </row>
    <row r="32" spans="1:10" x14ac:dyDescent="0.3">
      <c r="A32" s="22">
        <f t="shared" si="1"/>
        <v>17</v>
      </c>
      <c r="B32" s="23" t="s">
        <v>48</v>
      </c>
      <c r="C32" s="23"/>
      <c r="D32" s="2"/>
      <c r="E32" s="25">
        <f t="shared" ref="E32:J32" si="3">SUM(E25:E31)</f>
        <v>527356.65324181807</v>
      </c>
      <c r="F32" s="25">
        <f t="shared" si="3"/>
        <v>12419.169067745195</v>
      </c>
      <c r="G32" s="25">
        <f t="shared" si="3"/>
        <v>-1583.3333333333283</v>
      </c>
      <c r="H32" s="25">
        <f t="shared" si="3"/>
        <v>0</v>
      </c>
      <c r="I32" s="25">
        <f t="shared" si="3"/>
        <v>538192.48897623026</v>
      </c>
      <c r="J32" s="25">
        <f t="shared" si="3"/>
        <v>528610.01799180312</v>
      </c>
    </row>
    <row r="33" spans="1:10" x14ac:dyDescent="0.3">
      <c r="A33" s="22">
        <f t="shared" si="1"/>
        <v>18</v>
      </c>
      <c r="B33" s="23"/>
      <c r="C33" s="23"/>
      <c r="D33" s="2"/>
      <c r="E33" s="24"/>
      <c r="F33" s="24"/>
      <c r="G33" s="24"/>
      <c r="H33" s="24"/>
      <c r="I33" s="24"/>
      <c r="J33" s="24"/>
    </row>
    <row r="34" spans="1:10" x14ac:dyDescent="0.3">
      <c r="A34" s="22">
        <f t="shared" si="1"/>
        <v>19</v>
      </c>
      <c r="B34" s="23" t="s">
        <v>49</v>
      </c>
      <c r="C34" s="23" t="s">
        <v>28</v>
      </c>
      <c r="D34" s="2">
        <v>9.5999999999999992E-3</v>
      </c>
      <c r="E34" s="24">
        <f>+'B-7 2026'!I34</f>
        <v>25274.95574916642</v>
      </c>
      <c r="F34" s="24">
        <v>1118.767943483532</v>
      </c>
      <c r="G34" s="24">
        <v>-23.28</v>
      </c>
      <c r="H34" s="24">
        <v>0</v>
      </c>
      <c r="I34" s="24">
        <v>26370.443692649951</v>
      </c>
      <c r="J34" s="24">
        <v>25572.107580670894</v>
      </c>
    </row>
    <row r="35" spans="1:10" x14ac:dyDescent="0.3">
      <c r="A35" s="22">
        <f t="shared" si="1"/>
        <v>20</v>
      </c>
      <c r="B35" s="23" t="s">
        <v>50</v>
      </c>
      <c r="C35" s="23" t="s">
        <v>30</v>
      </c>
      <c r="D35" s="2">
        <v>2.3900000000000001E-2</v>
      </c>
      <c r="E35" s="24">
        <f>+'B-7 2026'!I35</f>
        <v>14199.101573364649</v>
      </c>
      <c r="F35" s="24">
        <v>733.64645141149481</v>
      </c>
      <c r="G35" s="24">
        <v>-4.5599999999999996</v>
      </c>
      <c r="H35" s="24">
        <v>0</v>
      </c>
      <c r="I35" s="24">
        <v>14928.18802477614</v>
      </c>
      <c r="J35" s="24">
        <v>14398.748312708944</v>
      </c>
    </row>
    <row r="36" spans="1:10" x14ac:dyDescent="0.3">
      <c r="A36" s="22">
        <f t="shared" si="1"/>
        <v>21</v>
      </c>
      <c r="B36" s="23" t="s">
        <v>51</v>
      </c>
      <c r="C36" s="23" t="s">
        <v>32</v>
      </c>
      <c r="D36" s="2">
        <v>5.5500000000000001E-2</v>
      </c>
      <c r="E36" s="24">
        <f>+'B-7 2026'!I36</f>
        <v>121452.34001592231</v>
      </c>
      <c r="F36" s="24">
        <v>8929.3758549353297</v>
      </c>
      <c r="G36" s="24">
        <v>-1879.0466666666637</v>
      </c>
      <c r="H36" s="24">
        <v>0</v>
      </c>
      <c r="I36" s="24">
        <v>128502.66920419119</v>
      </c>
      <c r="J36" s="24">
        <v>122970.51340247637</v>
      </c>
    </row>
    <row r="37" spans="1:10" x14ac:dyDescent="0.3">
      <c r="A37" s="22">
        <f t="shared" si="1"/>
        <v>22</v>
      </c>
      <c r="B37" s="23" t="s">
        <v>52</v>
      </c>
      <c r="C37" s="23" t="s">
        <v>32</v>
      </c>
      <c r="D37" s="2">
        <v>0.1244</v>
      </c>
      <c r="E37" s="24">
        <f>+'B-7 2026'!I37</f>
        <v>71137.855574522546</v>
      </c>
      <c r="F37" s="24">
        <v>0</v>
      </c>
      <c r="G37" s="24">
        <v>0</v>
      </c>
      <c r="H37" s="24">
        <v>0</v>
      </c>
      <c r="I37" s="24">
        <v>71137.855574522546</v>
      </c>
      <c r="J37" s="24">
        <v>71137.855574522531</v>
      </c>
    </row>
    <row r="38" spans="1:10" x14ac:dyDescent="0.3">
      <c r="A38" s="22">
        <f t="shared" si="1"/>
        <v>23</v>
      </c>
      <c r="B38" s="23" t="s">
        <v>53</v>
      </c>
      <c r="C38" s="23" t="s">
        <v>35</v>
      </c>
      <c r="D38" s="2">
        <v>2.9399999999999999E-2</v>
      </c>
      <c r="E38" s="24">
        <f>+'B-7 2026'!I38</f>
        <v>41316.583799624801</v>
      </c>
      <c r="F38" s="24">
        <v>2160.2987473953772</v>
      </c>
      <c r="G38" s="24">
        <v>-89.279999999999987</v>
      </c>
      <c r="H38" s="24">
        <v>0</v>
      </c>
      <c r="I38" s="24">
        <v>43387.602547020178</v>
      </c>
      <c r="J38" s="24">
        <v>41866.538380957543</v>
      </c>
    </row>
    <row r="39" spans="1:10" x14ac:dyDescent="0.3">
      <c r="A39" s="22">
        <f t="shared" si="1"/>
        <v>24</v>
      </c>
      <c r="B39" s="23" t="s">
        <v>54</v>
      </c>
      <c r="C39" s="23" t="s">
        <v>37</v>
      </c>
      <c r="D39" s="2">
        <v>3.7599999999999995E-2</v>
      </c>
      <c r="E39" s="24">
        <f>+'B-7 2026'!I39</f>
        <v>21005.977514062739</v>
      </c>
      <c r="F39" s="24">
        <v>1100.3959128183978</v>
      </c>
      <c r="G39" s="24">
        <v>-77.519999999999982</v>
      </c>
      <c r="H39" s="24">
        <v>0</v>
      </c>
      <c r="I39" s="24">
        <v>22028.853426881142</v>
      </c>
      <c r="J39" s="24">
        <v>21270.087200455011</v>
      </c>
    </row>
    <row r="40" spans="1:10" x14ac:dyDescent="0.3">
      <c r="A40" s="22">
        <f t="shared" si="1"/>
        <v>25</v>
      </c>
      <c r="B40" s="23" t="s">
        <v>55</v>
      </c>
      <c r="C40" s="23" t="s">
        <v>39</v>
      </c>
      <c r="D40" s="2">
        <v>3.5200000000000002E-2</v>
      </c>
      <c r="E40" s="24">
        <f>+'B-7 2026'!I40</f>
        <v>3332.3912416541966</v>
      </c>
      <c r="F40" s="24">
        <v>172.6479916051033</v>
      </c>
      <c r="G40" s="24">
        <v>-3.24</v>
      </c>
      <c r="H40" s="24">
        <v>0</v>
      </c>
      <c r="I40" s="24">
        <v>3501.7992332592999</v>
      </c>
      <c r="J40" s="24">
        <v>3378.2901937304878</v>
      </c>
    </row>
    <row r="41" spans="1:10" x14ac:dyDescent="0.3">
      <c r="A41" s="22">
        <f t="shared" si="1"/>
        <v>26</v>
      </c>
      <c r="B41" s="23" t="s">
        <v>56</v>
      </c>
      <c r="C41" s="23"/>
      <c r="D41" s="2"/>
      <c r="E41" s="25">
        <f t="shared" ref="E41:J41" si="4">SUM(E34:E40)</f>
        <v>297719.20546831761</v>
      </c>
      <c r="F41" s="25">
        <f t="shared" si="4"/>
        <v>14215.132901649233</v>
      </c>
      <c r="G41" s="25">
        <f t="shared" si="4"/>
        <v>-2076.9266666666636</v>
      </c>
      <c r="H41" s="25">
        <f t="shared" si="4"/>
        <v>0</v>
      </c>
      <c r="I41" s="25">
        <f t="shared" si="4"/>
        <v>309857.41170330043</v>
      </c>
      <c r="J41" s="25">
        <f t="shared" si="4"/>
        <v>300594.14064552181</v>
      </c>
    </row>
    <row r="42" spans="1:10" x14ac:dyDescent="0.3">
      <c r="A42" s="22">
        <f t="shared" si="1"/>
        <v>27</v>
      </c>
      <c r="B42" s="23"/>
      <c r="C42" s="23"/>
      <c r="D42" s="2"/>
      <c r="E42" s="24"/>
      <c r="F42" s="24"/>
      <c r="G42" s="24"/>
      <c r="H42" s="24"/>
      <c r="I42" s="24"/>
      <c r="J42" s="24"/>
    </row>
    <row r="43" spans="1:10" x14ac:dyDescent="0.3">
      <c r="A43" s="22">
        <f t="shared" si="1"/>
        <v>28</v>
      </c>
      <c r="B43" s="23" t="s">
        <v>57</v>
      </c>
      <c r="C43" s="23" t="s">
        <v>28</v>
      </c>
      <c r="D43" s="2">
        <v>1.77E-2</v>
      </c>
      <c r="E43" s="24">
        <f>+'B-7 2026'!I43</f>
        <v>12912.443795363379</v>
      </c>
      <c r="F43" s="24">
        <v>567.30453851927314</v>
      </c>
      <c r="G43" s="24">
        <v>-10.32</v>
      </c>
      <c r="H43" s="24">
        <v>0</v>
      </c>
      <c r="I43" s="24">
        <v>13469.428333882648</v>
      </c>
      <c r="J43" s="24">
        <v>13054.404371533923</v>
      </c>
    </row>
    <row r="44" spans="1:10" x14ac:dyDescent="0.3">
      <c r="A44" s="22">
        <f t="shared" si="1"/>
        <v>29</v>
      </c>
      <c r="B44" s="23" t="s">
        <v>58</v>
      </c>
      <c r="C44" s="23" t="s">
        <v>30</v>
      </c>
      <c r="D44" s="2">
        <v>-4.8899999999999999E-2</v>
      </c>
      <c r="E44" s="24">
        <f>+'B-7 2026'!I44</f>
        <v>17194.342630947893</v>
      </c>
      <c r="F44" s="24">
        <v>754.83875966811593</v>
      </c>
      <c r="G44" s="24">
        <v>-9.9599999999999991</v>
      </c>
      <c r="H44" s="24">
        <v>0</v>
      </c>
      <c r="I44" s="24">
        <v>17939.22139061601</v>
      </c>
      <c r="J44" s="24">
        <v>17385.117438898513</v>
      </c>
    </row>
    <row r="45" spans="1:10" x14ac:dyDescent="0.3">
      <c r="A45" s="22">
        <f t="shared" si="1"/>
        <v>30</v>
      </c>
      <c r="B45" s="23" t="s">
        <v>59</v>
      </c>
      <c r="C45" s="23" t="s">
        <v>32</v>
      </c>
      <c r="D45" s="2">
        <v>5.7999999999999996E-2</v>
      </c>
      <c r="E45" s="24">
        <f>+'B-7 2026'!I45</f>
        <v>143776.75477972362</v>
      </c>
      <c r="F45" s="24">
        <v>5610.4921568681693</v>
      </c>
      <c r="G45" s="24">
        <v>-110.05000000000005</v>
      </c>
      <c r="H45" s="24">
        <v>0</v>
      </c>
      <c r="I45" s="24">
        <v>149277.1969365917</v>
      </c>
      <c r="J45" s="24">
        <v>145176.71745283972</v>
      </c>
    </row>
    <row r="46" spans="1:10" x14ac:dyDescent="0.3">
      <c r="A46" s="22">
        <f t="shared" si="1"/>
        <v>31</v>
      </c>
      <c r="B46" s="23" t="s">
        <v>60</v>
      </c>
      <c r="C46" s="23" t="s">
        <v>32</v>
      </c>
      <c r="D46" s="2">
        <v>0.15229999999999999</v>
      </c>
      <c r="E46" s="24">
        <f>+'B-7 2026'!I46</f>
        <v>15094.248573999999</v>
      </c>
      <c r="F46" s="24">
        <v>0</v>
      </c>
      <c r="G46" s="24">
        <v>0</v>
      </c>
      <c r="H46" s="24">
        <v>0</v>
      </c>
      <c r="I46" s="24">
        <v>15094.248573999999</v>
      </c>
      <c r="J46" s="24">
        <v>15094.248573999999</v>
      </c>
    </row>
    <row r="47" spans="1:10" x14ac:dyDescent="0.3">
      <c r="A47" s="22">
        <f t="shared" si="1"/>
        <v>32</v>
      </c>
      <c r="B47" s="23" t="s">
        <v>61</v>
      </c>
      <c r="C47" s="23" t="s">
        <v>35</v>
      </c>
      <c r="D47" s="2">
        <v>2.1499999999999998E-2</v>
      </c>
      <c r="E47" s="24">
        <f>+'B-7 2026'!I47</f>
        <v>62531.022660838607</v>
      </c>
      <c r="F47" s="24">
        <v>2739.4316094868518</v>
      </c>
      <c r="G47" s="24">
        <v>-2.8800000000000008</v>
      </c>
      <c r="H47" s="24">
        <v>0</v>
      </c>
      <c r="I47" s="24">
        <v>65267.574270325393</v>
      </c>
      <c r="J47" s="24">
        <v>63240.008932697274</v>
      </c>
    </row>
    <row r="48" spans="1:10" x14ac:dyDescent="0.3">
      <c r="A48" s="22">
        <f t="shared" si="1"/>
        <v>33</v>
      </c>
      <c r="B48" s="23" t="s">
        <v>62</v>
      </c>
      <c r="C48" s="23" t="s">
        <v>37</v>
      </c>
      <c r="D48" s="2">
        <v>1.8500000000000003E-2</v>
      </c>
      <c r="E48" s="24">
        <f>+'B-7 2026'!I48</f>
        <v>26670.912013307829</v>
      </c>
      <c r="F48" s="24">
        <v>1171.0046672843987</v>
      </c>
      <c r="G48" s="24">
        <v>-14.640000000000002</v>
      </c>
      <c r="H48" s="24">
        <v>0</v>
      </c>
      <c r="I48" s="24">
        <v>27827.276680592233</v>
      </c>
      <c r="J48" s="24">
        <v>26967.272718447257</v>
      </c>
    </row>
    <row r="49" spans="1:10" x14ac:dyDescent="0.3">
      <c r="A49" s="22">
        <f t="shared" si="1"/>
        <v>34</v>
      </c>
      <c r="B49" s="23" t="s">
        <v>63</v>
      </c>
      <c r="C49" s="23" t="s">
        <v>39</v>
      </c>
      <c r="D49" s="2">
        <v>3.1300000000000001E-2</v>
      </c>
      <c r="E49" s="24">
        <f>+'B-7 2026'!I49</f>
        <v>3076.9306443539731</v>
      </c>
      <c r="F49" s="24">
        <v>80.169417385379177</v>
      </c>
      <c r="G49" s="24">
        <v>-9.8400000000000016</v>
      </c>
      <c r="H49" s="24">
        <v>0</v>
      </c>
      <c r="I49" s="24">
        <v>3147.2600617393537</v>
      </c>
      <c r="J49" s="24">
        <v>3088.1979103029616</v>
      </c>
    </row>
    <row r="50" spans="1:10" x14ac:dyDescent="0.3">
      <c r="A50" s="22">
        <f t="shared" si="1"/>
        <v>35</v>
      </c>
      <c r="B50" s="23" t="s">
        <v>64</v>
      </c>
      <c r="C50" s="23"/>
      <c r="D50" s="2"/>
      <c r="E50" s="25">
        <f t="shared" ref="E50:J50" si="5">SUM(E43:E49)</f>
        <v>281256.6550985353</v>
      </c>
      <c r="F50" s="25">
        <f t="shared" si="5"/>
        <v>10923.241149212188</v>
      </c>
      <c r="G50" s="25">
        <f t="shared" si="5"/>
        <v>-157.69000000000005</v>
      </c>
      <c r="H50" s="25">
        <f t="shared" si="5"/>
        <v>0</v>
      </c>
      <c r="I50" s="25">
        <f t="shared" si="5"/>
        <v>292022.20624774735</v>
      </c>
      <c r="J50" s="25">
        <f t="shared" si="5"/>
        <v>284005.96739871963</v>
      </c>
    </row>
    <row r="51" spans="1:10" x14ac:dyDescent="0.3">
      <c r="A51" s="22">
        <f t="shared" si="1"/>
        <v>36</v>
      </c>
      <c r="B51" s="23"/>
      <c r="C51" s="23"/>
      <c r="D51" s="2"/>
      <c r="E51" s="24"/>
      <c r="F51" s="24"/>
      <c r="G51" s="24"/>
      <c r="H51" s="24"/>
      <c r="I51" s="24"/>
      <c r="J51" s="24"/>
    </row>
    <row r="52" spans="1:10" x14ac:dyDescent="0.3">
      <c r="A52" s="22">
        <f t="shared" si="1"/>
        <v>37</v>
      </c>
      <c r="B52" s="23" t="s">
        <v>65</v>
      </c>
      <c r="C52" s="23" t="s">
        <v>28</v>
      </c>
      <c r="D52" s="2">
        <v>1.9799999999999998E-2</v>
      </c>
      <c r="E52" s="24">
        <f>+'B-7 2026'!I52</f>
        <v>16836.015567394159</v>
      </c>
      <c r="F52" s="24">
        <v>1599.4769563370178</v>
      </c>
      <c r="G52" s="24">
        <v>-23.520000000000007</v>
      </c>
      <c r="H52" s="24">
        <v>0</v>
      </c>
      <c r="I52" s="24">
        <v>18411.97252373118</v>
      </c>
      <c r="J52" s="24">
        <v>16956.54665506403</v>
      </c>
    </row>
    <row r="53" spans="1:10" x14ac:dyDescent="0.3">
      <c r="A53" s="22">
        <f t="shared" si="1"/>
        <v>38</v>
      </c>
      <c r="B53" s="23" t="s">
        <v>66</v>
      </c>
      <c r="C53" s="23" t="s">
        <v>30</v>
      </c>
      <c r="D53" s="2">
        <v>2.3E-2</v>
      </c>
      <c r="E53" s="24">
        <f>+'B-7 2026'!I53</f>
        <v>8551.3524805694415</v>
      </c>
      <c r="F53" s="24">
        <v>870.4197928115027</v>
      </c>
      <c r="G53" s="24">
        <v>-12.96</v>
      </c>
      <c r="H53" s="24">
        <v>0</v>
      </c>
      <c r="I53" s="24">
        <v>9408.8122733809414</v>
      </c>
      <c r="J53" s="24">
        <v>8616.9656849825369</v>
      </c>
    </row>
    <row r="54" spans="1:10" x14ac:dyDescent="0.3">
      <c r="A54" s="22">
        <f t="shared" si="1"/>
        <v>39</v>
      </c>
      <c r="B54" s="23" t="s">
        <v>67</v>
      </c>
      <c r="C54" s="23" t="s">
        <v>32</v>
      </c>
      <c r="D54" s="2">
        <v>4.0599999999999997E-2</v>
      </c>
      <c r="E54" s="24">
        <f>+'B-7 2026'!I54</f>
        <v>165843.3566776411</v>
      </c>
      <c r="F54" s="24">
        <v>15790.247639184961</v>
      </c>
      <c r="G54" s="24">
        <v>-953.03999999999985</v>
      </c>
      <c r="H54" s="24">
        <v>0</v>
      </c>
      <c r="I54" s="24">
        <v>180680.564316826</v>
      </c>
      <c r="J54" s="24">
        <v>166674.67593982123</v>
      </c>
    </row>
    <row r="55" spans="1:10" x14ac:dyDescent="0.3">
      <c r="A55" s="22">
        <f t="shared" si="1"/>
        <v>40</v>
      </c>
      <c r="B55" s="23" t="s">
        <v>68</v>
      </c>
      <c r="C55" s="23" t="s">
        <v>32</v>
      </c>
      <c r="D55" s="2">
        <v>0.12369999999999999</v>
      </c>
      <c r="E55" s="24">
        <f>+'B-7 2026'!I55</f>
        <v>57837.10714</v>
      </c>
      <c r="F55" s="24">
        <v>0</v>
      </c>
      <c r="G55" s="24">
        <v>0</v>
      </c>
      <c r="H55" s="24">
        <v>0</v>
      </c>
      <c r="I55" s="24">
        <v>57837.10714</v>
      </c>
      <c r="J55" s="24">
        <v>57837.107139999986</v>
      </c>
    </row>
    <row r="56" spans="1:10" x14ac:dyDescent="0.3">
      <c r="A56" s="22">
        <f t="shared" si="1"/>
        <v>41</v>
      </c>
      <c r="B56" s="23" t="s">
        <v>69</v>
      </c>
      <c r="C56" s="23" t="s">
        <v>35</v>
      </c>
      <c r="D56" s="2">
        <v>2.8999999999999998E-2</v>
      </c>
      <c r="E56" s="24">
        <f>+'B-7 2026'!I56</f>
        <v>52283.902954633872</v>
      </c>
      <c r="F56" s="24">
        <v>5288.2597832611618</v>
      </c>
      <c r="G56" s="24">
        <v>0</v>
      </c>
      <c r="H56" s="24">
        <v>0</v>
      </c>
      <c r="I56" s="24">
        <v>57572.162737895</v>
      </c>
      <c r="J56" s="24">
        <v>52721.907110269873</v>
      </c>
    </row>
    <row r="57" spans="1:10" x14ac:dyDescent="0.3">
      <c r="A57" s="22">
        <f t="shared" si="1"/>
        <v>42</v>
      </c>
      <c r="B57" s="23" t="s">
        <v>70</v>
      </c>
      <c r="C57" s="23" t="s">
        <v>37</v>
      </c>
      <c r="D57" s="2">
        <v>2.6200000000000001E-2</v>
      </c>
      <c r="E57" s="24">
        <f>+'B-7 2026'!I57</f>
        <v>29627.09348964379</v>
      </c>
      <c r="F57" s="24">
        <v>2996.5632224045603</v>
      </c>
      <c r="G57" s="24">
        <v>-2.7600000000000002</v>
      </c>
      <c r="H57" s="24">
        <v>0</v>
      </c>
      <c r="I57" s="24">
        <v>32620.89671204835</v>
      </c>
      <c r="J57" s="24">
        <v>29873.906130475501</v>
      </c>
    </row>
    <row r="58" spans="1:10" x14ac:dyDescent="0.3">
      <c r="A58" s="22">
        <f t="shared" si="1"/>
        <v>43</v>
      </c>
      <c r="B58" s="23" t="s">
        <v>71</v>
      </c>
      <c r="C58" s="23" t="s">
        <v>39</v>
      </c>
      <c r="D58" s="2">
        <v>3.4599999999999999E-2</v>
      </c>
      <c r="E58" s="24">
        <f>+'B-7 2026'!I58</f>
        <v>8569.4970461018693</v>
      </c>
      <c r="F58" s="24">
        <v>995.28014738061813</v>
      </c>
      <c r="G58" s="24">
        <v>-253.80000000000004</v>
      </c>
      <c r="H58" s="24">
        <v>0</v>
      </c>
      <c r="I58" s="24">
        <v>9310.9771934825003</v>
      </c>
      <c r="J58" s="24">
        <v>8525.0318541254837</v>
      </c>
    </row>
    <row r="59" spans="1:10" x14ac:dyDescent="0.3">
      <c r="A59" s="22">
        <f t="shared" si="1"/>
        <v>44</v>
      </c>
      <c r="B59" s="23" t="s">
        <v>72</v>
      </c>
      <c r="C59" s="23"/>
      <c r="D59" s="2"/>
      <c r="E59" s="25">
        <f t="shared" ref="E59:J59" si="6">SUM(E52:E58)</f>
        <v>339548.32535598421</v>
      </c>
      <c r="F59" s="25">
        <f t="shared" si="6"/>
        <v>27540.247541379824</v>
      </c>
      <c r="G59" s="25">
        <f t="shared" si="6"/>
        <v>-1246.08</v>
      </c>
      <c r="H59" s="25">
        <f t="shared" si="6"/>
        <v>0</v>
      </c>
      <c r="I59" s="25">
        <f t="shared" si="6"/>
        <v>365842.4928973639</v>
      </c>
      <c r="J59" s="25">
        <f t="shared" si="6"/>
        <v>341206.14051473868</v>
      </c>
    </row>
    <row r="60" spans="1:10" x14ac:dyDescent="0.3">
      <c r="A60" s="22">
        <f t="shared" si="1"/>
        <v>45</v>
      </c>
      <c r="B60" s="23"/>
      <c r="C60" s="23"/>
      <c r="D60" s="2"/>
      <c r="E60" s="24"/>
      <c r="F60" s="24"/>
      <c r="G60" s="24"/>
      <c r="H60" s="24"/>
      <c r="I60" s="24"/>
      <c r="J60" s="24"/>
    </row>
    <row r="61" spans="1:10" x14ac:dyDescent="0.3">
      <c r="A61" s="22">
        <f t="shared" si="1"/>
        <v>46</v>
      </c>
      <c r="B61" s="23" t="s">
        <v>73</v>
      </c>
      <c r="C61" s="23" t="s">
        <v>30</v>
      </c>
      <c r="D61" s="2">
        <v>0</v>
      </c>
      <c r="E61" s="24">
        <f>+'B-7 2026'!I61</f>
        <v>1020.24</v>
      </c>
      <c r="F61" s="24">
        <v>0</v>
      </c>
      <c r="G61" s="24">
        <v>-3.24</v>
      </c>
      <c r="H61" s="24">
        <v>0</v>
      </c>
      <c r="I61" s="24">
        <v>1017</v>
      </c>
      <c r="J61" s="24">
        <v>1018.6200000000001</v>
      </c>
    </row>
    <row r="62" spans="1:10" x14ac:dyDescent="0.3">
      <c r="A62" s="22">
        <f t="shared" si="1"/>
        <v>47</v>
      </c>
      <c r="B62" s="23"/>
      <c r="C62" s="23"/>
      <c r="D62" s="2"/>
      <c r="E62" s="24"/>
      <c r="F62" s="24"/>
      <c r="G62" s="24"/>
      <c r="H62" s="24"/>
      <c r="I62" s="24"/>
      <c r="J62" s="24"/>
    </row>
    <row r="63" spans="1:10" x14ac:dyDescent="0.3">
      <c r="A63" s="22">
        <f t="shared" si="1"/>
        <v>48</v>
      </c>
      <c r="B63" s="23" t="s">
        <v>74</v>
      </c>
      <c r="C63" s="23" t="s">
        <v>28</v>
      </c>
      <c r="D63" s="2">
        <v>2.69E-2</v>
      </c>
      <c r="E63" s="24">
        <f>+'B-7 2026'!I63</f>
        <v>133316.23759031366</v>
      </c>
      <c r="F63" s="24">
        <v>3797.7498058474844</v>
      </c>
      <c r="G63" s="24">
        <v>-94.679999999999993</v>
      </c>
      <c r="H63" s="24">
        <v>0</v>
      </c>
      <c r="I63" s="24">
        <v>137019.30739616108</v>
      </c>
      <c r="J63" s="24">
        <v>133836.05197679362</v>
      </c>
    </row>
    <row r="64" spans="1:10" x14ac:dyDescent="0.3">
      <c r="A64" s="22">
        <f t="shared" si="1"/>
        <v>49</v>
      </c>
      <c r="B64" s="23" t="s">
        <v>75</v>
      </c>
      <c r="C64" s="23" t="s">
        <v>30</v>
      </c>
      <c r="D64" s="2">
        <v>0.03</v>
      </c>
      <c r="E64" s="24">
        <f>+'B-7 2026'!I64</f>
        <v>243448.0038441116</v>
      </c>
      <c r="F64" s="24">
        <v>9463.6262790293331</v>
      </c>
      <c r="G64" s="24">
        <v>-51.120000000000005</v>
      </c>
      <c r="H64" s="24">
        <v>0</v>
      </c>
      <c r="I64" s="24">
        <v>252860.51012314091</v>
      </c>
      <c r="J64" s="24">
        <v>244851.41996509506</v>
      </c>
    </row>
    <row r="65" spans="1:10" x14ac:dyDescent="0.3">
      <c r="A65" s="22">
        <f t="shared" si="1"/>
        <v>50</v>
      </c>
      <c r="B65" s="23" t="s">
        <v>76</v>
      </c>
      <c r="C65" s="23" t="s">
        <v>32</v>
      </c>
      <c r="D65" s="2">
        <v>3.2199999999999999E-2</v>
      </c>
      <c r="E65" s="24">
        <f>+'B-7 2026'!I65</f>
        <v>772536.35166832991</v>
      </c>
      <c r="F65" s="24">
        <v>23244.604339365331</v>
      </c>
      <c r="G65" s="24">
        <v>-446.16000000000008</v>
      </c>
      <c r="H65" s="24">
        <v>0</v>
      </c>
      <c r="I65" s="24">
        <v>795334.79600769514</v>
      </c>
      <c r="J65" s="24">
        <v>775783.81041584897</v>
      </c>
    </row>
    <row r="66" spans="1:10" x14ac:dyDescent="0.3">
      <c r="A66" s="22">
        <f t="shared" si="1"/>
        <v>51</v>
      </c>
      <c r="B66" s="23" t="s">
        <v>77</v>
      </c>
      <c r="C66" s="23" t="s">
        <v>32</v>
      </c>
      <c r="D66" s="2">
        <v>9.1799999999999993E-2</v>
      </c>
      <c r="E66" s="24">
        <f>+'B-7 2026'!I66</f>
        <v>193345.30420362193</v>
      </c>
      <c r="F66" s="24">
        <v>0</v>
      </c>
      <c r="G66" s="24">
        <v>0</v>
      </c>
      <c r="H66" s="24">
        <v>0</v>
      </c>
      <c r="I66" s="24">
        <v>193345.30420362193</v>
      </c>
      <c r="J66" s="24">
        <v>193345.30420362198</v>
      </c>
    </row>
    <row r="67" spans="1:10" x14ac:dyDescent="0.3">
      <c r="A67" s="22">
        <f t="shared" si="1"/>
        <v>52</v>
      </c>
      <c r="B67" s="23" t="s">
        <v>78</v>
      </c>
      <c r="C67" s="23" t="s">
        <v>35</v>
      </c>
      <c r="D67" s="2">
        <v>2.7900000000000001E-2</v>
      </c>
      <c r="E67" s="24">
        <f>+'B-7 2026'!I67</f>
        <v>16356.059820886168</v>
      </c>
      <c r="F67" s="24">
        <v>559.18197047537592</v>
      </c>
      <c r="G67" s="24">
        <v>-308.87999999999994</v>
      </c>
      <c r="H67" s="24">
        <v>0</v>
      </c>
      <c r="I67" s="24">
        <v>16606.361791361542</v>
      </c>
      <c r="J67" s="24">
        <v>16285.128370720615</v>
      </c>
    </row>
    <row r="68" spans="1:10" x14ac:dyDescent="0.3">
      <c r="A68" s="22">
        <f t="shared" si="1"/>
        <v>53</v>
      </c>
      <c r="B68" s="23" t="s">
        <v>79</v>
      </c>
      <c r="C68" s="23" t="s">
        <v>37</v>
      </c>
      <c r="D68" s="2">
        <v>2.8500000000000001E-2</v>
      </c>
      <c r="E68" s="24">
        <f>+'B-7 2026'!I68</f>
        <v>127421.45955848838</v>
      </c>
      <c r="F68" s="24">
        <v>4023.4524555711187</v>
      </c>
      <c r="G68" s="24">
        <v>-18.84</v>
      </c>
      <c r="H68" s="24">
        <v>0</v>
      </c>
      <c r="I68" s="24">
        <v>131426.07201405949</v>
      </c>
      <c r="J68" s="24">
        <v>128012.73677776643</v>
      </c>
    </row>
    <row r="69" spans="1:10" x14ac:dyDescent="0.3">
      <c r="A69" s="22">
        <f t="shared" si="1"/>
        <v>54</v>
      </c>
      <c r="B69" s="23" t="s">
        <v>80</v>
      </c>
      <c r="C69" s="23" t="s">
        <v>39</v>
      </c>
      <c r="D69" s="2">
        <v>3.3599999999999998E-2</v>
      </c>
      <c r="E69" s="24">
        <f>+'B-7 2026'!I69</f>
        <v>6429.6439857272926</v>
      </c>
      <c r="F69" s="24">
        <v>195.86380473131169</v>
      </c>
      <c r="G69" s="24">
        <v>-35.160000000000004</v>
      </c>
      <c r="H69" s="24">
        <v>0</v>
      </c>
      <c r="I69" s="24">
        <v>6590.3477904586043</v>
      </c>
      <c r="J69" s="24">
        <v>6441.3238512703683</v>
      </c>
    </row>
    <row r="70" spans="1:10" x14ac:dyDescent="0.3">
      <c r="A70" s="22">
        <f t="shared" si="1"/>
        <v>55</v>
      </c>
      <c r="B70" s="23" t="s">
        <v>81</v>
      </c>
      <c r="C70" s="23"/>
      <c r="D70" s="2"/>
      <c r="E70" s="25">
        <f t="shared" ref="E70:J70" si="7">SUM(E63:E69)</f>
        <v>1492853.060671479</v>
      </c>
      <c r="F70" s="25">
        <f t="shared" si="7"/>
        <v>41284.478655019957</v>
      </c>
      <c r="G70" s="25">
        <f t="shared" si="7"/>
        <v>-954.83999999999992</v>
      </c>
      <c r="H70" s="25">
        <f t="shared" si="7"/>
        <v>0</v>
      </c>
      <c r="I70" s="25">
        <f t="shared" si="7"/>
        <v>1533182.6993264989</v>
      </c>
      <c r="J70" s="25">
        <f t="shared" si="7"/>
        <v>1498555.7755611171</v>
      </c>
    </row>
    <row r="71" spans="1:10" x14ac:dyDescent="0.3">
      <c r="A71" s="22">
        <f t="shared" si="1"/>
        <v>56</v>
      </c>
      <c r="B71" s="23"/>
      <c r="C71" s="23"/>
      <c r="D71" s="2"/>
      <c r="E71" s="24"/>
      <c r="F71" s="24"/>
      <c r="G71" s="24"/>
      <c r="H71" s="24"/>
      <c r="I71" s="24"/>
      <c r="J71" s="24"/>
    </row>
    <row r="72" spans="1:10" x14ac:dyDescent="0.3">
      <c r="A72" s="22">
        <f t="shared" si="1"/>
        <v>57</v>
      </c>
      <c r="B72" s="23" t="s">
        <v>82</v>
      </c>
      <c r="C72" s="23" t="s">
        <v>28</v>
      </c>
      <c r="D72" s="2">
        <v>5.7500000000000002E-2</v>
      </c>
      <c r="E72" s="24">
        <f>+'B-7 2026'!I72</f>
        <v>12611.576074837008</v>
      </c>
      <c r="F72" s="24">
        <v>4681.7382961510821</v>
      </c>
      <c r="G72" s="24">
        <v>-2.0399999999999996</v>
      </c>
      <c r="H72" s="24">
        <v>0</v>
      </c>
      <c r="I72" s="24">
        <v>17291.274370988089</v>
      </c>
      <c r="J72" s="24">
        <v>12970.689789925555</v>
      </c>
    </row>
    <row r="73" spans="1:10" x14ac:dyDescent="0.3">
      <c r="A73" s="22">
        <f t="shared" si="1"/>
        <v>58</v>
      </c>
      <c r="B73" s="23" t="s">
        <v>83</v>
      </c>
      <c r="C73" s="23" t="s">
        <v>30</v>
      </c>
      <c r="D73" s="2">
        <v>9.8175441652535514E-2</v>
      </c>
      <c r="E73" s="24">
        <f>+'B-7 2026'!I73</f>
        <v>7007.4062585856263</v>
      </c>
      <c r="F73" s="24">
        <v>3235.1286069613998</v>
      </c>
      <c r="G73" s="24">
        <v>-52.080000000000013</v>
      </c>
      <c r="H73" s="24">
        <v>0</v>
      </c>
      <c r="I73" s="24">
        <v>10190.454865547021</v>
      </c>
      <c r="J73" s="24">
        <v>7230.222305274965</v>
      </c>
    </row>
    <row r="74" spans="1:10" x14ac:dyDescent="0.3">
      <c r="A74" s="22">
        <f t="shared" si="1"/>
        <v>59</v>
      </c>
      <c r="B74" s="23" t="s">
        <v>84</v>
      </c>
      <c r="C74" s="23" t="s">
        <v>32</v>
      </c>
      <c r="D74" s="2">
        <v>0.2288</v>
      </c>
      <c r="E74" s="24">
        <f>+'B-7 2026'!I74</f>
        <v>34301.246182077819</v>
      </c>
      <c r="F74" s="24">
        <v>15485.137592711289</v>
      </c>
      <c r="G74" s="24">
        <v>-44.923333333333318</v>
      </c>
      <c r="H74" s="24">
        <v>0</v>
      </c>
      <c r="I74" s="24">
        <v>49741.460441455798</v>
      </c>
      <c r="J74" s="24">
        <v>35469.948945619733</v>
      </c>
    </row>
    <row r="75" spans="1:10" x14ac:dyDescent="0.3">
      <c r="A75" s="22">
        <f t="shared" si="1"/>
        <v>60</v>
      </c>
      <c r="B75" s="23" t="s">
        <v>85</v>
      </c>
      <c r="C75" s="23" t="s">
        <v>35</v>
      </c>
      <c r="D75" s="2">
        <v>5.6299999999999996E-2</v>
      </c>
      <c r="E75" s="24">
        <f>+'B-7 2026'!I75</f>
        <v>5874.3335881939402</v>
      </c>
      <c r="F75" s="24">
        <v>2975.4302669345147</v>
      </c>
      <c r="G75" s="24">
        <v>-178.44000000000003</v>
      </c>
      <c r="H75" s="24">
        <v>0</v>
      </c>
      <c r="I75" s="24">
        <v>8671.3238551284503</v>
      </c>
      <c r="J75" s="24">
        <v>6013.9928394965937</v>
      </c>
    </row>
    <row r="76" spans="1:10" x14ac:dyDescent="0.3">
      <c r="A76" s="22">
        <f t="shared" si="1"/>
        <v>61</v>
      </c>
      <c r="B76" s="23" t="s">
        <v>86</v>
      </c>
      <c r="C76" s="23" t="s">
        <v>37</v>
      </c>
      <c r="D76" s="2">
        <v>6.3799999999999996E-2</v>
      </c>
      <c r="E76" s="24">
        <f>+'B-7 2026'!I76</f>
        <v>6825.1849275055283</v>
      </c>
      <c r="F76" s="24">
        <v>3086.1540218575437</v>
      </c>
      <c r="G76" s="24">
        <v>-1.9199999999999997</v>
      </c>
      <c r="H76" s="24">
        <v>0</v>
      </c>
      <c r="I76" s="24">
        <v>9909.4189493630693</v>
      </c>
      <c r="J76" s="24">
        <v>7061.6213907253396</v>
      </c>
    </row>
    <row r="77" spans="1:10" x14ac:dyDescent="0.3">
      <c r="A77" s="22">
        <f t="shared" si="1"/>
        <v>62</v>
      </c>
      <c r="B77" s="23" t="s">
        <v>87</v>
      </c>
      <c r="C77" s="23" t="s">
        <v>39</v>
      </c>
      <c r="D77" s="2">
        <v>8.0299999999999996E-2</v>
      </c>
      <c r="E77" s="24">
        <f>+'B-7 2026'!I77</f>
        <v>1704.382576926155</v>
      </c>
      <c r="F77" s="24">
        <v>769.02113239309222</v>
      </c>
      <c r="G77" s="24">
        <v>-3.72</v>
      </c>
      <c r="H77" s="24">
        <v>0</v>
      </c>
      <c r="I77" s="24">
        <v>2469.683709319248</v>
      </c>
      <c r="J77" s="24">
        <v>1761.6780486487005</v>
      </c>
    </row>
    <row r="78" spans="1:10" x14ac:dyDescent="0.3">
      <c r="A78" s="22">
        <f t="shared" si="1"/>
        <v>63</v>
      </c>
      <c r="B78" s="23" t="s">
        <v>88</v>
      </c>
      <c r="C78" s="23"/>
      <c r="D78" s="2"/>
      <c r="E78" s="25">
        <f t="shared" ref="E78:J78" si="8">SUM(E72:E77)</f>
        <v>68324.129608126081</v>
      </c>
      <c r="F78" s="25">
        <f t="shared" si="8"/>
        <v>30232.609917008922</v>
      </c>
      <c r="G78" s="25">
        <f t="shared" si="8"/>
        <v>-283.12333333333339</v>
      </c>
      <c r="H78" s="25">
        <f t="shared" si="8"/>
        <v>0</v>
      </c>
      <c r="I78" s="25">
        <f t="shared" si="8"/>
        <v>98273.616191801673</v>
      </c>
      <c r="J78" s="25">
        <f t="shared" si="8"/>
        <v>70508.153319690886</v>
      </c>
    </row>
    <row r="79" spans="1:10" x14ac:dyDescent="0.3">
      <c r="A79" s="22">
        <f t="shared" si="1"/>
        <v>64</v>
      </c>
      <c r="B79" s="23"/>
      <c r="C79" s="23"/>
      <c r="D79" s="2"/>
      <c r="E79" s="23"/>
      <c r="F79" s="23"/>
      <c r="G79" s="23"/>
      <c r="H79" s="23"/>
      <c r="I79" s="23"/>
      <c r="J79" s="23"/>
    </row>
    <row r="80" spans="1:10" x14ac:dyDescent="0.3">
      <c r="A80" s="22">
        <f t="shared" si="1"/>
        <v>65</v>
      </c>
      <c r="B80" s="26" t="s">
        <v>89</v>
      </c>
      <c r="C80" s="26" t="s">
        <v>28</v>
      </c>
      <c r="D80" s="2">
        <v>1.9900000000000001E-2</v>
      </c>
      <c r="E80" s="24">
        <f>+'B-7 2026'!I80</f>
        <v>93243.286981903191</v>
      </c>
      <c r="F80" s="24">
        <v>3503.8571864383821</v>
      </c>
      <c r="G80" s="24">
        <v>0</v>
      </c>
      <c r="H80" s="24">
        <v>0</v>
      </c>
      <c r="I80" s="24">
        <v>96747.144168341605</v>
      </c>
      <c r="J80" s="24">
        <v>94567.297307555258</v>
      </c>
    </row>
    <row r="81" spans="1:10" x14ac:dyDescent="0.3">
      <c r="A81" s="22">
        <f t="shared" si="1"/>
        <v>66</v>
      </c>
      <c r="B81" s="26" t="s">
        <v>90</v>
      </c>
      <c r="C81" s="26" t="s">
        <v>30</v>
      </c>
      <c r="D81" s="2">
        <v>2.2499999999999999E-2</v>
      </c>
      <c r="E81" s="24">
        <f>+'B-7 2026'!I81</f>
        <v>14654.073950918109</v>
      </c>
      <c r="F81" s="24">
        <v>219.36946376015544</v>
      </c>
      <c r="G81" s="24">
        <v>0</v>
      </c>
      <c r="H81" s="24">
        <v>0</v>
      </c>
      <c r="I81" s="24">
        <v>14873.443414678261</v>
      </c>
      <c r="J81" s="24">
        <v>14740.363814623955</v>
      </c>
    </row>
    <row r="82" spans="1:10" x14ac:dyDescent="0.3">
      <c r="A82" s="22">
        <f t="shared" ref="A82:A147" si="9">+A81+1</f>
        <v>67</v>
      </c>
      <c r="B82" s="26" t="s">
        <v>91</v>
      </c>
      <c r="C82" s="26" t="s">
        <v>32</v>
      </c>
      <c r="D82" s="2">
        <v>2.8799999999999999E-2</v>
      </c>
      <c r="E82" s="24">
        <f>+'B-7 2026'!I82</f>
        <v>186597.05682015751</v>
      </c>
      <c r="F82" s="24">
        <v>2864.2017805603937</v>
      </c>
      <c r="G82" s="24">
        <v>0</v>
      </c>
      <c r="H82" s="24">
        <v>0</v>
      </c>
      <c r="I82" s="24">
        <v>189461.25860071791</v>
      </c>
      <c r="J82" s="24">
        <v>187723.70250566004</v>
      </c>
    </row>
    <row r="83" spans="1:10" x14ac:dyDescent="0.3">
      <c r="A83" s="22">
        <f t="shared" si="9"/>
        <v>68</v>
      </c>
      <c r="B83" s="26" t="s">
        <v>92</v>
      </c>
      <c r="C83" s="26" t="s">
        <v>32</v>
      </c>
      <c r="D83" s="2">
        <v>7.0900000000000005E-2</v>
      </c>
      <c r="E83" s="24">
        <f>+'B-7 2026'!I83</f>
        <v>56895.776161000002</v>
      </c>
      <c r="F83" s="24">
        <v>0</v>
      </c>
      <c r="G83" s="24">
        <v>0</v>
      </c>
      <c r="H83" s="24">
        <v>0</v>
      </c>
      <c r="I83" s="24">
        <v>56895.776161000002</v>
      </c>
      <c r="J83" s="24">
        <v>56895.776161000009</v>
      </c>
    </row>
    <row r="84" spans="1:10" x14ac:dyDescent="0.3">
      <c r="A84" s="22">
        <f t="shared" si="9"/>
        <v>69</v>
      </c>
      <c r="B84" s="26" t="s">
        <v>93</v>
      </c>
      <c r="C84" s="26" t="s">
        <v>35</v>
      </c>
      <c r="D84" s="2">
        <v>2.4199999999999999E-2</v>
      </c>
      <c r="E84" s="24">
        <f>+'B-7 2026'!I84</f>
        <v>33471.801860237611</v>
      </c>
      <c r="F84" s="24">
        <v>527.24159973798794</v>
      </c>
      <c r="G84" s="24">
        <v>0</v>
      </c>
      <c r="H84" s="24">
        <v>0</v>
      </c>
      <c r="I84" s="24">
        <v>33999.043459975597</v>
      </c>
      <c r="J84" s="24">
        <v>33678.543324098879</v>
      </c>
    </row>
    <row r="85" spans="1:10" x14ac:dyDescent="0.3">
      <c r="A85" s="22">
        <f t="shared" si="9"/>
        <v>70</v>
      </c>
      <c r="B85" s="26" t="s">
        <v>94</v>
      </c>
      <c r="C85" s="26" t="s">
        <v>37</v>
      </c>
      <c r="D85" s="2">
        <v>2.0199999999999999E-2</v>
      </c>
      <c r="E85" s="24">
        <f>+'B-7 2026'!I85</f>
        <v>43330.607465198598</v>
      </c>
      <c r="F85" s="24">
        <v>648.54191676354253</v>
      </c>
      <c r="G85" s="24">
        <v>0</v>
      </c>
      <c r="H85" s="24">
        <v>0</v>
      </c>
      <c r="I85" s="24">
        <v>43979.149381962146</v>
      </c>
      <c r="J85" s="24">
        <v>43585.714083748746</v>
      </c>
    </row>
    <row r="86" spans="1:10" x14ac:dyDescent="0.3">
      <c r="A86" s="22">
        <f t="shared" si="9"/>
        <v>71</v>
      </c>
      <c r="B86" s="26" t="s">
        <v>95</v>
      </c>
      <c r="C86" s="26" t="s">
        <v>39</v>
      </c>
      <c r="D86" s="2">
        <v>2.86E-2</v>
      </c>
      <c r="E86" s="24">
        <f>+'B-7 2026'!I86</f>
        <v>10037.75073455466</v>
      </c>
      <c r="F86" s="24">
        <v>260.77864000870642</v>
      </c>
      <c r="G86" s="24">
        <v>0</v>
      </c>
      <c r="H86" s="24">
        <v>0</v>
      </c>
      <c r="I86" s="24">
        <v>10298.529374563361</v>
      </c>
      <c r="J86" s="24">
        <v>10141.748893058733</v>
      </c>
    </row>
    <row r="87" spans="1:10" x14ac:dyDescent="0.3">
      <c r="A87" s="22">
        <f t="shared" si="9"/>
        <v>72</v>
      </c>
      <c r="B87" s="23" t="s">
        <v>96</v>
      </c>
      <c r="C87" s="23"/>
      <c r="D87" s="2"/>
      <c r="E87" s="25">
        <f t="shared" ref="E87:J87" si="10">SUM(E80:E86)</f>
        <v>438230.3539739697</v>
      </c>
      <c r="F87" s="25">
        <f t="shared" si="10"/>
        <v>8023.9905872691679</v>
      </c>
      <c r="G87" s="25">
        <f t="shared" si="10"/>
        <v>0</v>
      </c>
      <c r="H87" s="25">
        <f t="shared" si="10"/>
        <v>0</v>
      </c>
      <c r="I87" s="25">
        <f t="shared" si="10"/>
        <v>446254.34456123889</v>
      </c>
      <c r="J87" s="25">
        <f t="shared" si="10"/>
        <v>441333.14608974563</v>
      </c>
    </row>
    <row r="88" spans="1:10" x14ac:dyDescent="0.3">
      <c r="A88" s="22">
        <f t="shared" si="9"/>
        <v>73</v>
      </c>
      <c r="B88" s="23"/>
      <c r="C88" s="23"/>
      <c r="D88" s="2"/>
      <c r="E88" s="24"/>
      <c r="F88" s="24"/>
      <c r="G88" s="24"/>
      <c r="H88" s="24"/>
      <c r="I88" s="24"/>
      <c r="J88" s="24"/>
    </row>
    <row r="89" spans="1:10" x14ac:dyDescent="0.3">
      <c r="A89" s="22">
        <f t="shared" si="9"/>
        <v>74</v>
      </c>
      <c r="B89" s="26" t="s">
        <v>97</v>
      </c>
      <c r="C89" s="26" t="s">
        <v>28</v>
      </c>
      <c r="D89" s="2">
        <v>3.8599999999999995E-2</v>
      </c>
      <c r="E89" s="24">
        <f>+'B-7 2026'!I89</f>
        <v>498976.2728456069</v>
      </c>
      <c r="F89" s="24">
        <v>972.25104472147973</v>
      </c>
      <c r="G89" s="24">
        <v>-189.72</v>
      </c>
      <c r="H89" s="24">
        <v>0</v>
      </c>
      <c r="I89" s="24">
        <v>499758.80389032839</v>
      </c>
      <c r="J89" s="24">
        <v>498956.20138750854</v>
      </c>
    </row>
    <row r="90" spans="1:10" x14ac:dyDescent="0.3">
      <c r="A90" s="22">
        <f t="shared" si="9"/>
        <v>75</v>
      </c>
      <c r="B90" s="26" t="s">
        <v>98</v>
      </c>
      <c r="C90" s="26" t="s">
        <v>99</v>
      </c>
      <c r="D90" s="2">
        <v>4.9699999999999994E-2</v>
      </c>
      <c r="E90" s="24">
        <f>+'B-7 2026'!I90</f>
        <v>1756152.8565318829</v>
      </c>
      <c r="F90" s="24">
        <v>3063.3257994186447</v>
      </c>
      <c r="G90" s="24">
        <v>-7252.3199999999988</v>
      </c>
      <c r="H90" s="24">
        <v>0</v>
      </c>
      <c r="I90" s="24">
        <v>1751963.8623313014</v>
      </c>
      <c r="J90" s="24">
        <v>1752762.3369779922</v>
      </c>
    </row>
    <row r="91" spans="1:10" x14ac:dyDescent="0.3">
      <c r="A91" s="22">
        <f t="shared" si="9"/>
        <v>76</v>
      </c>
      <c r="B91" s="26" t="s">
        <v>100</v>
      </c>
      <c r="C91" s="26" t="s">
        <v>99</v>
      </c>
      <c r="D91" s="2">
        <v>3.3300000000000003E-2</v>
      </c>
      <c r="E91" s="24">
        <f>+'B-7 2026'!I91</f>
        <v>2912.4166666666601</v>
      </c>
      <c r="F91" s="24">
        <v>0</v>
      </c>
      <c r="G91" s="24">
        <v>-383.44333333333333</v>
      </c>
      <c r="H91" s="24">
        <v>0</v>
      </c>
      <c r="I91" s="24">
        <v>2528.9733333333302</v>
      </c>
      <c r="J91" s="24">
        <v>2720.694999999997</v>
      </c>
    </row>
    <row r="92" spans="1:10" x14ac:dyDescent="0.3">
      <c r="A92" s="22">
        <f t="shared" si="9"/>
        <v>77</v>
      </c>
      <c r="B92" s="26" t="s">
        <v>101</v>
      </c>
      <c r="C92" s="26" t="s">
        <v>99</v>
      </c>
      <c r="D92" s="2">
        <v>1E-3</v>
      </c>
      <c r="E92" s="24">
        <f>+'B-7 2026'!I92</f>
        <v>1712.74</v>
      </c>
      <c r="F92" s="24">
        <v>0</v>
      </c>
      <c r="G92" s="24">
        <v>0</v>
      </c>
      <c r="H92" s="24">
        <v>0</v>
      </c>
      <c r="I92" s="24">
        <v>1712.74</v>
      </c>
      <c r="J92" s="24">
        <v>1712.7400000000005</v>
      </c>
    </row>
    <row r="93" spans="1:10" x14ac:dyDescent="0.3">
      <c r="A93" s="22">
        <f t="shared" si="9"/>
        <v>78</v>
      </c>
      <c r="B93" s="26" t="s">
        <v>102</v>
      </c>
      <c r="C93" s="26" t="s">
        <v>103</v>
      </c>
      <c r="D93" s="2">
        <v>5.1699999999999996E-2</v>
      </c>
      <c r="E93" s="24">
        <f>+'B-7 2026'!I93</f>
        <v>294302.28618862707</v>
      </c>
      <c r="F93" s="24">
        <v>603.96521037152911</v>
      </c>
      <c r="G93" s="24">
        <v>-621.12</v>
      </c>
      <c r="H93" s="24">
        <v>0</v>
      </c>
      <c r="I93" s="24">
        <v>294285.13139899861</v>
      </c>
      <c r="J93" s="24">
        <v>294038.18505096337</v>
      </c>
    </row>
    <row r="94" spans="1:10" x14ac:dyDescent="0.3">
      <c r="A94" s="22">
        <f t="shared" si="9"/>
        <v>79</v>
      </c>
      <c r="B94" s="26" t="s">
        <v>104</v>
      </c>
      <c r="C94" s="26" t="s">
        <v>37</v>
      </c>
      <c r="D94" s="2">
        <v>4.4800000000000006E-2</v>
      </c>
      <c r="E94" s="24">
        <f>+'B-7 2026'!I94</f>
        <v>177970.26644428066</v>
      </c>
      <c r="F94" s="24">
        <v>325.36303739837388</v>
      </c>
      <c r="G94" s="24">
        <v>-560.52</v>
      </c>
      <c r="H94" s="24">
        <v>0</v>
      </c>
      <c r="I94" s="24">
        <v>177735.10948167904</v>
      </c>
      <c r="J94" s="24">
        <v>177715.03437023438</v>
      </c>
    </row>
    <row r="95" spans="1:10" x14ac:dyDescent="0.3">
      <c r="A95" s="22">
        <f t="shared" si="9"/>
        <v>80</v>
      </c>
      <c r="B95" s="26" t="s">
        <v>105</v>
      </c>
      <c r="C95" s="26" t="s">
        <v>39</v>
      </c>
      <c r="D95" s="2">
        <v>5.5E-2</v>
      </c>
      <c r="E95" s="24">
        <f>+'B-7 2026'!I95</f>
        <v>39350.385585977281</v>
      </c>
      <c r="F95" s="24">
        <v>70.552456815059912</v>
      </c>
      <c r="G95" s="24">
        <v>-198</v>
      </c>
      <c r="H95" s="24">
        <v>0</v>
      </c>
      <c r="I95" s="24">
        <v>39222.938042792324</v>
      </c>
      <c r="J95" s="24">
        <v>39256.812698039976</v>
      </c>
    </row>
    <row r="96" spans="1:10" x14ac:dyDescent="0.3">
      <c r="A96" s="22">
        <f t="shared" si="9"/>
        <v>81</v>
      </c>
      <c r="B96" s="26" t="s">
        <v>106</v>
      </c>
      <c r="C96" s="26" t="s">
        <v>39</v>
      </c>
      <c r="D96" s="2">
        <v>5.0000000000000001E-4</v>
      </c>
      <c r="E96" s="24">
        <f>+'B-7 2026'!I96</f>
        <v>875.11</v>
      </c>
      <c r="F96" s="24">
        <v>0</v>
      </c>
      <c r="G96" s="24">
        <v>0</v>
      </c>
      <c r="H96" s="24">
        <v>0</v>
      </c>
      <c r="I96" s="24">
        <v>875.11</v>
      </c>
      <c r="J96" s="24">
        <v>875.11</v>
      </c>
    </row>
    <row r="97" spans="1:10" x14ac:dyDescent="0.3">
      <c r="A97" s="22">
        <f t="shared" si="9"/>
        <v>82</v>
      </c>
      <c r="B97" s="26" t="s">
        <v>107</v>
      </c>
      <c r="C97" s="26" t="s">
        <v>39</v>
      </c>
      <c r="D97" s="2">
        <v>0</v>
      </c>
      <c r="E97" s="24">
        <f>+'B-7 2026'!I97</f>
        <v>1437.28</v>
      </c>
      <c r="F97" s="24">
        <v>0</v>
      </c>
      <c r="G97" s="24">
        <v>0</v>
      </c>
      <c r="H97" s="24">
        <v>0</v>
      </c>
      <c r="I97" s="24">
        <v>1437.28</v>
      </c>
      <c r="J97" s="24">
        <v>1437.2800000000002</v>
      </c>
    </row>
    <row r="98" spans="1:10" x14ac:dyDescent="0.3">
      <c r="A98" s="22">
        <f t="shared" si="9"/>
        <v>83</v>
      </c>
      <c r="B98" s="26" t="s">
        <v>108</v>
      </c>
      <c r="C98" s="26" t="s">
        <v>109</v>
      </c>
      <c r="D98" s="2">
        <v>1.5E-3</v>
      </c>
      <c r="E98" s="24">
        <f>+'B-7 2026'!I98</f>
        <v>75147.250262000001</v>
      </c>
      <c r="F98" s="24">
        <v>29.89555</v>
      </c>
      <c r="G98" s="24">
        <v>-13.199999999999998</v>
      </c>
      <c r="H98" s="24">
        <v>0</v>
      </c>
      <c r="I98" s="24">
        <v>75163.945812000005</v>
      </c>
      <c r="J98" s="24">
        <v>75153.2983793077</v>
      </c>
    </row>
    <row r="99" spans="1:10" x14ac:dyDescent="0.3">
      <c r="A99" s="22">
        <f t="shared" si="9"/>
        <v>84</v>
      </c>
      <c r="B99" s="23" t="s">
        <v>110</v>
      </c>
      <c r="C99" s="23"/>
      <c r="D99" s="2"/>
      <c r="E99" s="25">
        <f t="shared" ref="E99:J99" si="11">SUM(E89:E98)</f>
        <v>2848836.8645250415</v>
      </c>
      <c r="F99" s="25">
        <f t="shared" si="11"/>
        <v>5065.353098725087</v>
      </c>
      <c r="G99" s="25">
        <f t="shared" si="11"/>
        <v>-9218.3233333333337</v>
      </c>
      <c r="H99" s="25">
        <f t="shared" si="11"/>
        <v>0</v>
      </c>
      <c r="I99" s="25">
        <f t="shared" si="11"/>
        <v>2844683.8942904333</v>
      </c>
      <c r="J99" s="25">
        <f t="shared" si="11"/>
        <v>2844627.6938640461</v>
      </c>
    </row>
    <row r="100" spans="1:10" x14ac:dyDescent="0.3">
      <c r="A100" s="22">
        <f t="shared" si="9"/>
        <v>85</v>
      </c>
      <c r="B100" s="23"/>
      <c r="C100" s="23"/>
      <c r="D100" s="2"/>
      <c r="E100" s="24"/>
      <c r="F100" s="24"/>
      <c r="G100" s="24"/>
      <c r="H100" s="24"/>
      <c r="I100" s="24"/>
      <c r="J100" s="24"/>
    </row>
    <row r="101" spans="1:10" x14ac:dyDescent="0.3">
      <c r="A101" s="22">
        <f t="shared" si="9"/>
        <v>86</v>
      </c>
      <c r="B101" s="23" t="s">
        <v>111</v>
      </c>
      <c r="C101" s="23" t="s">
        <v>112</v>
      </c>
      <c r="D101" s="2">
        <v>6.8400000000000002E-2</v>
      </c>
      <c r="E101" s="24">
        <f>+'B-7 2026'!I101</f>
        <v>24055.7</v>
      </c>
      <c r="F101" s="24">
        <v>0</v>
      </c>
      <c r="G101" s="24">
        <v>0</v>
      </c>
      <c r="H101" s="24">
        <v>0</v>
      </c>
      <c r="I101" s="24">
        <v>24055.7</v>
      </c>
      <c r="J101" s="24">
        <v>24055.700000000008</v>
      </c>
    </row>
    <row r="102" spans="1:10" x14ac:dyDescent="0.3">
      <c r="A102" s="22">
        <f t="shared" si="9"/>
        <v>87</v>
      </c>
      <c r="B102" s="23"/>
      <c r="C102" s="23"/>
      <c r="D102" s="2"/>
      <c r="E102" s="24"/>
      <c r="F102" s="24"/>
      <c r="G102" s="24"/>
      <c r="H102" s="24"/>
      <c r="I102" s="24"/>
      <c r="J102" s="24"/>
    </row>
    <row r="103" spans="1:10" x14ac:dyDescent="0.3">
      <c r="A103" s="22">
        <f t="shared" si="9"/>
        <v>88</v>
      </c>
      <c r="B103" s="26" t="s">
        <v>113</v>
      </c>
      <c r="C103" s="26" t="s">
        <v>39</v>
      </c>
      <c r="D103" s="2">
        <v>5.5E-2</v>
      </c>
      <c r="E103" s="24">
        <f>+'B-7 2026'!I103</f>
        <v>685.53</v>
      </c>
      <c r="F103" s="24">
        <v>0</v>
      </c>
      <c r="G103" s="24">
        <v>0</v>
      </c>
      <c r="H103" s="24">
        <v>0</v>
      </c>
      <c r="I103" s="24">
        <v>685.53</v>
      </c>
      <c r="J103" s="24">
        <v>685.53</v>
      </c>
    </row>
    <row r="104" spans="1:10" x14ac:dyDescent="0.3">
      <c r="A104" s="22">
        <f t="shared" si="9"/>
        <v>89</v>
      </c>
      <c r="B104" s="26" t="s">
        <v>114</v>
      </c>
      <c r="C104" s="26" t="s">
        <v>115</v>
      </c>
      <c r="D104" s="2">
        <v>0</v>
      </c>
      <c r="E104" s="24">
        <f>+'B-7 2026'!I104</f>
        <v>1446.15</v>
      </c>
      <c r="F104" s="24">
        <v>0</v>
      </c>
      <c r="G104" s="24">
        <v>0</v>
      </c>
      <c r="H104" s="24">
        <v>0</v>
      </c>
      <c r="I104" s="24">
        <v>1446.15</v>
      </c>
      <c r="J104" s="24">
        <v>1446.15</v>
      </c>
    </row>
    <row r="105" spans="1:10" x14ac:dyDescent="0.3">
      <c r="A105" s="22">
        <f t="shared" si="9"/>
        <v>90</v>
      </c>
      <c r="B105" s="23" t="s">
        <v>116</v>
      </c>
      <c r="C105" s="23" t="s">
        <v>117</v>
      </c>
      <c r="D105" s="2">
        <v>0</v>
      </c>
      <c r="E105" s="24">
        <f>+'B-7 2026'!I105</f>
        <v>4299.6710000000003</v>
      </c>
      <c r="F105" s="24">
        <v>0</v>
      </c>
      <c r="G105" s="24">
        <v>0</v>
      </c>
      <c r="H105" s="24">
        <v>0</v>
      </c>
      <c r="I105" s="24">
        <v>4299.6710000000003</v>
      </c>
      <c r="J105" s="24">
        <v>4299.6710000000012</v>
      </c>
    </row>
    <row r="106" spans="1:10" x14ac:dyDescent="0.3">
      <c r="A106" s="22">
        <f t="shared" si="9"/>
        <v>91</v>
      </c>
      <c r="B106" s="23" t="s">
        <v>118</v>
      </c>
      <c r="C106" s="23" t="s">
        <v>119</v>
      </c>
      <c r="D106" s="2">
        <v>0</v>
      </c>
      <c r="E106" s="24">
        <f>+'B-7 2026'!I106</f>
        <v>38799.292999999903</v>
      </c>
      <c r="F106" s="24">
        <v>0</v>
      </c>
      <c r="G106" s="24">
        <v>-20.16</v>
      </c>
      <c r="H106" s="24">
        <v>0</v>
      </c>
      <c r="I106" s="24">
        <v>38779.1329999999</v>
      </c>
      <c r="J106" s="24">
        <v>38789.212999999902</v>
      </c>
    </row>
    <row r="107" spans="1:10" x14ac:dyDescent="0.3">
      <c r="A107" s="22">
        <f t="shared" si="9"/>
        <v>92</v>
      </c>
      <c r="B107" s="23"/>
      <c r="C107" s="23"/>
      <c r="D107" s="2"/>
      <c r="E107" s="24"/>
      <c r="F107" s="24"/>
      <c r="G107" s="24"/>
      <c r="H107" s="24"/>
      <c r="I107" s="24"/>
      <c r="J107" s="24"/>
    </row>
    <row r="108" spans="1:10" x14ac:dyDescent="0.3">
      <c r="A108" s="22">
        <f t="shared" si="9"/>
        <v>93</v>
      </c>
      <c r="B108" s="30" t="s">
        <v>120</v>
      </c>
      <c r="C108" s="30"/>
      <c r="D108" s="31"/>
      <c r="E108" s="4">
        <f t="shared" ref="E108:J108" si="12">SUM(E103:E106,E101,E99,E87,E78,E70,E61,E59,E50,E41,E32,E23)</f>
        <v>7157310.9005037295</v>
      </c>
      <c r="F108" s="4">
        <f t="shared" si="12"/>
        <v>163930.70307746629</v>
      </c>
      <c r="G108" s="4">
        <f t="shared" si="12"/>
        <v>-25150.709999999995</v>
      </c>
      <c r="H108" s="4">
        <f t="shared" si="12"/>
        <v>0</v>
      </c>
      <c r="I108" s="4">
        <f t="shared" si="12"/>
        <v>7296090.8935811957</v>
      </c>
      <c r="J108" s="4">
        <f t="shared" si="12"/>
        <v>7168982.3946807915</v>
      </c>
    </row>
    <row r="109" spans="1:10" x14ac:dyDescent="0.3">
      <c r="A109" s="22">
        <f t="shared" si="9"/>
        <v>94</v>
      </c>
      <c r="B109" s="23"/>
      <c r="C109" s="23"/>
      <c r="D109" s="2"/>
      <c r="E109" s="24"/>
      <c r="F109" s="24"/>
      <c r="G109" s="24"/>
      <c r="H109" s="24"/>
      <c r="I109" s="24"/>
      <c r="J109" s="24"/>
    </row>
    <row r="110" spans="1:10" x14ac:dyDescent="0.3">
      <c r="A110" s="22">
        <f t="shared" si="9"/>
        <v>95</v>
      </c>
      <c r="B110" s="23" t="s">
        <v>121</v>
      </c>
      <c r="C110" s="23" t="s">
        <v>28</v>
      </c>
      <c r="D110" s="2">
        <v>8.8999999999999999E-3</v>
      </c>
      <c r="E110" s="24">
        <f>+'B-7 2026'!I110</f>
        <v>51141.125583216148</v>
      </c>
      <c r="F110" s="24">
        <v>2706.7508459098035</v>
      </c>
      <c r="G110" s="24">
        <v>-418.32000000000011</v>
      </c>
      <c r="H110" s="24">
        <v>0</v>
      </c>
      <c r="I110" s="24">
        <v>53429.556429125943</v>
      </c>
      <c r="J110" s="24">
        <v>51395.991813789937</v>
      </c>
    </row>
    <row r="111" spans="1:10" x14ac:dyDescent="0.3">
      <c r="A111" s="22">
        <f t="shared" si="9"/>
        <v>96</v>
      </c>
      <c r="B111" s="23" t="s">
        <v>122</v>
      </c>
      <c r="C111" s="23" t="s">
        <v>99</v>
      </c>
      <c r="D111" s="2">
        <v>0.10369999999999999</v>
      </c>
      <c r="E111" s="24">
        <f>+'B-7 2026'!I111</f>
        <v>250022.87029840931</v>
      </c>
      <c r="F111" s="24">
        <v>13542.893167325989</v>
      </c>
      <c r="G111" s="24">
        <v>-546.95999999999992</v>
      </c>
      <c r="H111" s="24">
        <v>0</v>
      </c>
      <c r="I111" s="24">
        <v>263018.80346573534</v>
      </c>
      <c r="J111" s="24">
        <v>252070.69186956633</v>
      </c>
    </row>
    <row r="112" spans="1:10" x14ac:dyDescent="0.3">
      <c r="A112" s="22">
        <f t="shared" si="9"/>
        <v>97</v>
      </c>
      <c r="B112" s="23" t="s">
        <v>123</v>
      </c>
      <c r="C112" s="23" t="s">
        <v>103</v>
      </c>
      <c r="D112" s="2">
        <v>7.6499999999999999E-2</v>
      </c>
      <c r="E112" s="24">
        <f>+'B-7 2026'!I112</f>
        <v>176387.81988241148</v>
      </c>
      <c r="F112" s="24">
        <v>9585.8330437401419</v>
      </c>
      <c r="G112" s="24">
        <v>-673.56000000000006</v>
      </c>
      <c r="H112" s="24">
        <v>0</v>
      </c>
      <c r="I112" s="24">
        <v>185300.09292615158</v>
      </c>
      <c r="J112" s="24">
        <v>177694.14162093229</v>
      </c>
    </row>
    <row r="113" spans="1:10" x14ac:dyDescent="0.3">
      <c r="A113" s="22">
        <f t="shared" si="9"/>
        <v>98</v>
      </c>
      <c r="B113" s="23" t="s">
        <v>124</v>
      </c>
      <c r="C113" s="23" t="s">
        <v>37</v>
      </c>
      <c r="D113" s="2">
        <v>5.5E-2</v>
      </c>
      <c r="E113" s="24">
        <f>+'B-7 2026'!I113</f>
        <v>43018.732329712475</v>
      </c>
      <c r="F113" s="24">
        <v>2336.6162704533062</v>
      </c>
      <c r="G113" s="24">
        <v>-299.04000000000008</v>
      </c>
      <c r="H113" s="24">
        <v>0</v>
      </c>
      <c r="I113" s="24">
        <v>45056.308600165874</v>
      </c>
      <c r="J113" s="24">
        <v>43269.683024334998</v>
      </c>
    </row>
    <row r="114" spans="1:10" x14ac:dyDescent="0.3">
      <c r="A114" s="22">
        <f t="shared" si="9"/>
        <v>99</v>
      </c>
      <c r="B114" s="23" t="s">
        <v>125</v>
      </c>
      <c r="C114" s="23" t="s">
        <v>39</v>
      </c>
      <c r="D114" s="2">
        <v>5.5300000000000002E-2</v>
      </c>
      <c r="E114" s="24">
        <f>+'B-7 2026'!I114</f>
        <v>11289.81917487389</v>
      </c>
      <c r="F114" s="24">
        <v>597.27215133416075</v>
      </c>
      <c r="G114" s="24">
        <v>-45</v>
      </c>
      <c r="H114" s="24">
        <v>0</v>
      </c>
      <c r="I114" s="24">
        <v>11842.09132620805</v>
      </c>
      <c r="J114" s="24">
        <v>11369.716620929788</v>
      </c>
    </row>
    <row r="115" spans="1:10" x14ac:dyDescent="0.3">
      <c r="A115" s="22">
        <f t="shared" si="9"/>
        <v>100</v>
      </c>
      <c r="B115" s="23" t="s">
        <v>126</v>
      </c>
      <c r="C115" s="23"/>
      <c r="D115" s="2"/>
      <c r="E115" s="25">
        <f t="shared" ref="E115:J115" si="13">SUM(E110:E114)</f>
        <v>531860.36726862332</v>
      </c>
      <c r="F115" s="25">
        <f t="shared" si="13"/>
        <v>28769.3654787634</v>
      </c>
      <c r="G115" s="25">
        <f t="shared" si="13"/>
        <v>-1982.88</v>
      </c>
      <c r="H115" s="25">
        <f t="shared" si="13"/>
        <v>0</v>
      </c>
      <c r="I115" s="25">
        <f t="shared" si="13"/>
        <v>558646.85274738679</v>
      </c>
      <c r="J115" s="25">
        <f t="shared" si="13"/>
        <v>535800.22494955326</v>
      </c>
    </row>
    <row r="116" spans="1:10" x14ac:dyDescent="0.3">
      <c r="A116" s="22">
        <f t="shared" si="9"/>
        <v>101</v>
      </c>
      <c r="B116" s="23"/>
      <c r="C116" s="23"/>
      <c r="D116" s="2"/>
      <c r="E116" s="24"/>
      <c r="F116" s="24"/>
      <c r="G116" s="24"/>
      <c r="H116" s="24"/>
      <c r="I116" s="24"/>
      <c r="J116" s="24"/>
    </row>
    <row r="117" spans="1:10" x14ac:dyDescent="0.3">
      <c r="A117" s="22">
        <f t="shared" si="9"/>
        <v>102</v>
      </c>
      <c r="B117" s="23" t="s">
        <v>127</v>
      </c>
      <c r="C117" s="23" t="s">
        <v>28</v>
      </c>
      <c r="D117" s="2">
        <v>3.3399999999999999E-2</v>
      </c>
      <c r="E117" s="24">
        <f>+'B-7 2026'!I117</f>
        <v>15547.0946533229</v>
      </c>
      <c r="F117" s="24">
        <v>732.9174258382817</v>
      </c>
      <c r="G117" s="24">
        <v>-25.680000000000003</v>
      </c>
      <c r="H117" s="24">
        <v>0</v>
      </c>
      <c r="I117" s="24">
        <v>16254.33207916118</v>
      </c>
      <c r="J117" s="24">
        <v>15848.474412591651</v>
      </c>
    </row>
    <row r="118" spans="1:10" x14ac:dyDescent="0.3">
      <c r="A118" s="22">
        <f t="shared" si="9"/>
        <v>103</v>
      </c>
      <c r="B118" s="23" t="s">
        <v>128</v>
      </c>
      <c r="C118" s="23" t="s">
        <v>30</v>
      </c>
      <c r="D118" s="2">
        <v>9.6199999999999994E-2</v>
      </c>
      <c r="E118" s="24">
        <f>+'B-7 2026'!I118</f>
        <v>6970.5260241860997</v>
      </c>
      <c r="F118" s="24">
        <v>351.86433144200623</v>
      </c>
      <c r="G118" s="24">
        <v>-3.5999999999999992</v>
      </c>
      <c r="H118" s="24">
        <v>0</v>
      </c>
      <c r="I118" s="24">
        <v>7318.7903556280999</v>
      </c>
      <c r="J118" s="24">
        <v>7118.9219859220502</v>
      </c>
    </row>
    <row r="119" spans="1:10" x14ac:dyDescent="0.3">
      <c r="A119" s="22">
        <f t="shared" si="9"/>
        <v>104</v>
      </c>
      <c r="B119" s="23" t="s">
        <v>129</v>
      </c>
      <c r="C119" s="23" t="s">
        <v>32</v>
      </c>
      <c r="D119" s="2">
        <v>6.4699999999999994E-2</v>
      </c>
      <c r="E119" s="24">
        <f>+'B-7 2026'!I119</f>
        <v>37797.095271189632</v>
      </c>
      <c r="F119" s="24">
        <v>1843.9097794595514</v>
      </c>
      <c r="G119" s="24">
        <v>-111.47999999999996</v>
      </c>
      <c r="H119" s="24">
        <v>0</v>
      </c>
      <c r="I119" s="24">
        <v>39529.525050649179</v>
      </c>
      <c r="J119" s="24">
        <v>38528.442583266798</v>
      </c>
    </row>
    <row r="120" spans="1:10" x14ac:dyDescent="0.3">
      <c r="A120" s="22">
        <f t="shared" si="9"/>
        <v>105</v>
      </c>
      <c r="B120" s="23" t="s">
        <v>130</v>
      </c>
      <c r="C120" s="23" t="s">
        <v>32</v>
      </c>
      <c r="D120" s="2">
        <v>0.12789999999999999</v>
      </c>
      <c r="E120" s="24">
        <f>+'B-7 2026'!I120</f>
        <v>23463.9</v>
      </c>
      <c r="F120" s="24">
        <v>0</v>
      </c>
      <c r="G120" s="24">
        <v>0</v>
      </c>
      <c r="H120" s="24">
        <v>0</v>
      </c>
      <c r="I120" s="24">
        <v>23463.9</v>
      </c>
      <c r="J120" s="24">
        <v>23463.9</v>
      </c>
    </row>
    <row r="121" spans="1:10" x14ac:dyDescent="0.3">
      <c r="A121" s="22">
        <f t="shared" si="9"/>
        <v>106</v>
      </c>
      <c r="B121" s="23" t="s">
        <v>131</v>
      </c>
      <c r="C121" s="23" t="s">
        <v>35</v>
      </c>
      <c r="D121" s="2">
        <v>7.7100000000000002E-2</v>
      </c>
      <c r="E121" s="24">
        <f>+'B-7 2026'!I121</f>
        <v>13394.25396757298</v>
      </c>
      <c r="F121" s="24">
        <v>674.98393406739672</v>
      </c>
      <c r="G121" s="24">
        <v>0</v>
      </c>
      <c r="H121" s="24">
        <v>0</v>
      </c>
      <c r="I121" s="24">
        <v>14069.237901640379</v>
      </c>
      <c r="J121" s="24">
        <v>13682.376242450378</v>
      </c>
    </row>
    <row r="122" spans="1:10" x14ac:dyDescent="0.3">
      <c r="A122" s="22">
        <f t="shared" si="9"/>
        <v>107</v>
      </c>
      <c r="B122" s="23" t="s">
        <v>132</v>
      </c>
      <c r="C122" s="23" t="s">
        <v>37</v>
      </c>
      <c r="D122" s="2">
        <v>8.1000000000000003E-2</v>
      </c>
      <c r="E122" s="24">
        <f>+'B-7 2026'!I122</f>
        <v>11151.817891414199</v>
      </c>
      <c r="F122" s="24">
        <v>561.99027122401628</v>
      </c>
      <c r="G122" s="24">
        <v>0</v>
      </c>
      <c r="H122" s="24">
        <v>0</v>
      </c>
      <c r="I122" s="24">
        <v>11713.80816263821</v>
      </c>
      <c r="J122" s="24">
        <v>11391.707805764283</v>
      </c>
    </row>
    <row r="123" spans="1:10" x14ac:dyDescent="0.3">
      <c r="A123" s="22">
        <f t="shared" si="9"/>
        <v>108</v>
      </c>
      <c r="B123" s="23" t="s">
        <v>133</v>
      </c>
      <c r="C123" s="23" t="s">
        <v>39</v>
      </c>
      <c r="D123" s="2">
        <v>4.5199999999999997E-2</v>
      </c>
      <c r="E123" s="24">
        <f>+'B-7 2026'!I123</f>
        <v>2144.534513304669</v>
      </c>
      <c r="F123" s="24">
        <v>109.45267270933988</v>
      </c>
      <c r="G123" s="24">
        <v>-6.7200000000000024</v>
      </c>
      <c r="H123" s="24">
        <v>0</v>
      </c>
      <c r="I123" s="24">
        <v>2247.267186014009</v>
      </c>
      <c r="J123" s="24">
        <v>2187.8953748644999</v>
      </c>
    </row>
    <row r="124" spans="1:10" x14ac:dyDescent="0.3">
      <c r="A124" s="22">
        <f t="shared" si="9"/>
        <v>109</v>
      </c>
      <c r="B124" s="23" t="s">
        <v>134</v>
      </c>
      <c r="C124" s="23"/>
      <c r="D124" s="2"/>
      <c r="E124" s="25">
        <f t="shared" ref="E124:J124" si="14">SUM(E117:E123)</f>
        <v>110469.22232099048</v>
      </c>
      <c r="F124" s="25">
        <f t="shared" si="14"/>
        <v>4275.118414740592</v>
      </c>
      <c r="G124" s="25">
        <f t="shared" si="14"/>
        <v>-147.47999999999996</v>
      </c>
      <c r="H124" s="25">
        <f t="shared" si="14"/>
        <v>0</v>
      </c>
      <c r="I124" s="25">
        <f t="shared" si="14"/>
        <v>114596.86073573107</v>
      </c>
      <c r="J124" s="25">
        <f t="shared" si="14"/>
        <v>112221.71840485967</v>
      </c>
    </row>
    <row r="125" spans="1:10" x14ac:dyDescent="0.3">
      <c r="A125" s="22">
        <f t="shared" si="9"/>
        <v>110</v>
      </c>
      <c r="B125" s="23"/>
      <c r="C125" s="23"/>
      <c r="D125" s="2"/>
      <c r="E125" s="24"/>
      <c r="F125" s="24"/>
      <c r="G125" s="24"/>
      <c r="H125" s="24"/>
      <c r="I125" s="24"/>
      <c r="J125" s="24"/>
    </row>
    <row r="126" spans="1:10" x14ac:dyDescent="0.3">
      <c r="A126" s="22">
        <f t="shared" si="9"/>
        <v>111</v>
      </c>
      <c r="B126" s="30" t="s">
        <v>135</v>
      </c>
      <c r="C126" s="30"/>
      <c r="D126" s="31"/>
      <c r="E126" s="4">
        <f t="shared" ref="E126:J126" si="15">SUM(E124,E115)</f>
        <v>642329.58958961384</v>
      </c>
      <c r="F126" s="4">
        <f t="shared" si="15"/>
        <v>33044.483893503995</v>
      </c>
      <c r="G126" s="4">
        <f t="shared" si="15"/>
        <v>-2130.36</v>
      </c>
      <c r="H126" s="4">
        <f t="shared" si="15"/>
        <v>0</v>
      </c>
      <c r="I126" s="4">
        <f t="shared" si="15"/>
        <v>673243.71348311787</v>
      </c>
      <c r="J126" s="4">
        <f t="shared" si="15"/>
        <v>648021.94335441291</v>
      </c>
    </row>
    <row r="127" spans="1:10" x14ac:dyDescent="0.3">
      <c r="A127" s="22">
        <f t="shared" si="9"/>
        <v>112</v>
      </c>
      <c r="B127" s="23"/>
      <c r="C127" s="23"/>
      <c r="D127" s="2"/>
      <c r="E127" s="27"/>
      <c r="F127" s="27"/>
      <c r="G127" s="27"/>
      <c r="H127" s="27"/>
      <c r="I127" s="27"/>
      <c r="J127" s="27"/>
    </row>
    <row r="128" spans="1:10" x14ac:dyDescent="0.3">
      <c r="A128" s="22">
        <f t="shared" si="9"/>
        <v>113</v>
      </c>
      <c r="B128" s="26" t="s">
        <v>136</v>
      </c>
      <c r="C128" s="26" t="s">
        <v>28</v>
      </c>
      <c r="D128" s="2">
        <v>0</v>
      </c>
      <c r="E128" s="24">
        <f>+'B-7 2026'!I128</f>
        <v>22.69</v>
      </c>
      <c r="F128" s="24">
        <v>0</v>
      </c>
      <c r="G128" s="24">
        <v>0</v>
      </c>
      <c r="H128" s="24">
        <v>0</v>
      </c>
      <c r="I128" s="24">
        <v>22.69</v>
      </c>
      <c r="J128" s="24">
        <v>22.69</v>
      </c>
    </row>
    <row r="129" spans="1:10" x14ac:dyDescent="0.3">
      <c r="A129" s="22">
        <f t="shared" si="9"/>
        <v>114</v>
      </c>
      <c r="B129" s="23"/>
      <c r="C129" s="23"/>
      <c r="D129" s="2"/>
      <c r="E129" s="27"/>
      <c r="F129" s="27"/>
      <c r="G129" s="27"/>
      <c r="H129" s="27"/>
      <c r="I129" s="27"/>
      <c r="J129" s="27"/>
    </row>
    <row r="130" spans="1:10" x14ac:dyDescent="0.3">
      <c r="A130" s="22">
        <f t="shared" si="9"/>
        <v>115</v>
      </c>
      <c r="B130" s="23" t="s">
        <v>137</v>
      </c>
      <c r="C130" s="23" t="s">
        <v>28</v>
      </c>
      <c r="D130" s="2">
        <v>7.5199999999999989E-2</v>
      </c>
      <c r="E130" s="24">
        <f>+'B-7 2026'!I130</f>
        <v>2498.5591259291991</v>
      </c>
      <c r="F130" s="24">
        <v>0</v>
      </c>
      <c r="G130" s="24">
        <v>-0.95999999999999985</v>
      </c>
      <c r="H130" s="24">
        <v>0</v>
      </c>
      <c r="I130" s="24">
        <v>2497.5991259291991</v>
      </c>
      <c r="J130" s="24">
        <v>2498.0791259291991</v>
      </c>
    </row>
    <row r="131" spans="1:10" x14ac:dyDescent="0.3">
      <c r="A131" s="22">
        <f t="shared" si="9"/>
        <v>116</v>
      </c>
      <c r="B131" s="23" t="s">
        <v>138</v>
      </c>
      <c r="C131" s="23" t="s">
        <v>30</v>
      </c>
      <c r="D131" s="2">
        <v>5.7699999999999994E-2</v>
      </c>
      <c r="E131" s="24">
        <f>+'B-7 2026'!I131</f>
        <v>3501.1862266974003</v>
      </c>
      <c r="F131" s="24">
        <v>0</v>
      </c>
      <c r="G131" s="24">
        <v>-21</v>
      </c>
      <c r="H131" s="24">
        <v>0</v>
      </c>
      <c r="I131" s="24">
        <v>3480.1862266974003</v>
      </c>
      <c r="J131" s="24">
        <v>3490.686226697399</v>
      </c>
    </row>
    <row r="132" spans="1:10" x14ac:dyDescent="0.3">
      <c r="A132" s="22">
        <f t="shared" si="9"/>
        <v>117</v>
      </c>
      <c r="B132" s="23" t="s">
        <v>139</v>
      </c>
      <c r="C132" s="23" t="s">
        <v>32</v>
      </c>
      <c r="D132" s="2">
        <v>6.3799999999999996E-2</v>
      </c>
      <c r="E132" s="24">
        <f>+'B-7 2026'!I132</f>
        <v>12140.4974073623</v>
      </c>
      <c r="F132" s="24">
        <v>0</v>
      </c>
      <c r="G132" s="24">
        <v>-10.32</v>
      </c>
      <c r="H132" s="24">
        <v>0</v>
      </c>
      <c r="I132" s="24">
        <v>12130.177407362298</v>
      </c>
      <c r="J132" s="24">
        <v>12135.337407362298</v>
      </c>
    </row>
    <row r="133" spans="1:10" x14ac:dyDescent="0.3">
      <c r="A133" s="22">
        <f t="shared" si="9"/>
        <v>118</v>
      </c>
      <c r="B133" s="23" t="s">
        <v>140</v>
      </c>
      <c r="C133" s="23" t="s">
        <v>35</v>
      </c>
      <c r="D133" s="2">
        <v>3.6900000000000002E-2</v>
      </c>
      <c r="E133" s="24">
        <f>+'B-7 2026'!I133</f>
        <v>469.39815400059996</v>
      </c>
      <c r="F133" s="24">
        <v>0</v>
      </c>
      <c r="G133" s="24">
        <v>0</v>
      </c>
      <c r="H133" s="24">
        <v>0</v>
      </c>
      <c r="I133" s="24">
        <v>469.39815400059996</v>
      </c>
      <c r="J133" s="24">
        <v>469.39815400059985</v>
      </c>
    </row>
    <row r="134" spans="1:10" x14ac:dyDescent="0.3">
      <c r="A134" s="22">
        <f t="shared" si="9"/>
        <v>119</v>
      </c>
      <c r="B134" s="23" t="s">
        <v>141</v>
      </c>
      <c r="C134" s="23" t="s">
        <v>35</v>
      </c>
      <c r="D134" s="2">
        <v>7.000000000000001E-4</v>
      </c>
      <c r="E134" s="24">
        <f>+'B-7 2026'!I134</f>
        <v>4455.9200000000101</v>
      </c>
      <c r="F134" s="24">
        <v>0</v>
      </c>
      <c r="G134" s="24">
        <v>-61.79999999999999</v>
      </c>
      <c r="H134" s="24">
        <v>0</v>
      </c>
      <c r="I134" s="24">
        <v>4394.1200000000199</v>
      </c>
      <c r="J134" s="24">
        <v>4425.0200000000168</v>
      </c>
    </row>
    <row r="135" spans="1:10" x14ac:dyDescent="0.3">
      <c r="A135" s="22">
        <f t="shared" si="9"/>
        <v>120</v>
      </c>
      <c r="B135" s="23" t="s">
        <v>142</v>
      </c>
      <c r="C135" s="23" t="s">
        <v>37</v>
      </c>
      <c r="D135" s="2">
        <v>6.0199999999999997E-2</v>
      </c>
      <c r="E135" s="24">
        <f>+'B-7 2026'!I135</f>
        <v>3972.1921032095902</v>
      </c>
      <c r="F135" s="24">
        <v>0</v>
      </c>
      <c r="G135" s="24">
        <v>-2.52</v>
      </c>
      <c r="H135" s="24">
        <v>0</v>
      </c>
      <c r="I135" s="24">
        <v>3969.6721032095902</v>
      </c>
      <c r="J135" s="24">
        <v>3970.93210320959</v>
      </c>
    </row>
    <row r="136" spans="1:10" x14ac:dyDescent="0.3">
      <c r="A136" s="22">
        <f t="shared" si="9"/>
        <v>121</v>
      </c>
      <c r="B136" s="23" t="s">
        <v>143</v>
      </c>
      <c r="C136" s="23" t="s">
        <v>39</v>
      </c>
      <c r="D136" s="2">
        <v>5.3499999999999999E-2</v>
      </c>
      <c r="E136" s="24">
        <f>+'B-7 2026'!I136</f>
        <v>306.4127228008</v>
      </c>
      <c r="F136" s="24">
        <v>0</v>
      </c>
      <c r="G136" s="24">
        <v>0</v>
      </c>
      <c r="H136" s="24">
        <v>0</v>
      </c>
      <c r="I136" s="24">
        <v>306.4127228008</v>
      </c>
      <c r="J136" s="24">
        <v>306.41272280080005</v>
      </c>
    </row>
    <row r="137" spans="1:10" x14ac:dyDescent="0.3">
      <c r="A137" s="22">
        <f t="shared" si="9"/>
        <v>122</v>
      </c>
      <c r="B137" s="23" t="s">
        <v>144</v>
      </c>
      <c r="C137" s="23"/>
      <c r="D137" s="2"/>
      <c r="E137" s="25">
        <f t="shared" ref="E137:J137" si="16">SUM(E130:E136)</f>
        <v>27344.165739999895</v>
      </c>
      <c r="F137" s="25">
        <f t="shared" si="16"/>
        <v>0</v>
      </c>
      <c r="G137" s="25">
        <f t="shared" si="16"/>
        <v>-96.59999999999998</v>
      </c>
      <c r="H137" s="25">
        <f t="shared" si="16"/>
        <v>0</v>
      </c>
      <c r="I137" s="25">
        <f t="shared" si="16"/>
        <v>27247.565739999911</v>
      </c>
      <c r="J137" s="25">
        <f t="shared" si="16"/>
        <v>27295.865739999907</v>
      </c>
    </row>
    <row r="138" spans="1:10" x14ac:dyDescent="0.3">
      <c r="A138" s="22">
        <f t="shared" si="9"/>
        <v>123</v>
      </c>
      <c r="B138" s="23"/>
      <c r="C138" s="23"/>
      <c r="D138" s="2"/>
      <c r="E138" s="27"/>
      <c r="F138" s="27"/>
      <c r="G138" s="27"/>
      <c r="H138" s="27"/>
      <c r="I138" s="27"/>
      <c r="J138" s="27"/>
    </row>
    <row r="139" spans="1:10" x14ac:dyDescent="0.3">
      <c r="A139" s="22">
        <f t="shared" si="9"/>
        <v>124</v>
      </c>
      <c r="B139" s="23" t="s">
        <v>145</v>
      </c>
      <c r="C139" s="23" t="s">
        <v>28</v>
      </c>
      <c r="D139" s="2">
        <v>3.3099999999999997E-2</v>
      </c>
      <c r="E139" s="24">
        <f>+'B-7 2026'!I139</f>
        <v>202.0572798824999</v>
      </c>
      <c r="F139" s="24">
        <v>0</v>
      </c>
      <c r="G139" s="24">
        <v>0</v>
      </c>
      <c r="H139" s="24">
        <v>0</v>
      </c>
      <c r="I139" s="24">
        <v>202.0572798824999</v>
      </c>
      <c r="J139" s="24">
        <v>202.05727988249993</v>
      </c>
    </row>
    <row r="140" spans="1:10" x14ac:dyDescent="0.3">
      <c r="A140" s="22">
        <f t="shared" si="9"/>
        <v>125</v>
      </c>
      <c r="B140" s="23" t="s">
        <v>146</v>
      </c>
      <c r="C140" s="23" t="s">
        <v>30</v>
      </c>
      <c r="D140" s="2">
        <v>4.0199999999999993E-2</v>
      </c>
      <c r="E140" s="24">
        <f>+'B-7 2026'!I140</f>
        <v>167.14124220499991</v>
      </c>
      <c r="F140" s="24">
        <v>0</v>
      </c>
      <c r="G140" s="24">
        <v>0</v>
      </c>
      <c r="H140" s="24">
        <v>0</v>
      </c>
      <c r="I140" s="24">
        <v>167.14124220499991</v>
      </c>
      <c r="J140" s="24">
        <v>167.14124220499986</v>
      </c>
    </row>
    <row r="141" spans="1:10" x14ac:dyDescent="0.3">
      <c r="A141" s="22">
        <f t="shared" si="9"/>
        <v>126</v>
      </c>
      <c r="B141" s="23" t="s">
        <v>147</v>
      </c>
      <c r="C141" s="23" t="s">
        <v>32</v>
      </c>
      <c r="D141" s="2">
        <v>0.10220000000000001</v>
      </c>
      <c r="E141" s="24">
        <f>+'B-7 2026'!I141</f>
        <v>13228.137449127498</v>
      </c>
      <c r="F141" s="24">
        <v>0</v>
      </c>
      <c r="G141" s="24">
        <v>0</v>
      </c>
      <c r="H141" s="24">
        <v>0</v>
      </c>
      <c r="I141" s="24">
        <v>13228.137449127498</v>
      </c>
      <c r="J141" s="24">
        <v>13228.137449127504</v>
      </c>
    </row>
    <row r="142" spans="1:10" x14ac:dyDescent="0.3">
      <c r="A142" s="22">
        <f t="shared" si="9"/>
        <v>127</v>
      </c>
      <c r="B142" s="23" t="s">
        <v>148</v>
      </c>
      <c r="C142" s="23" t="s">
        <v>35</v>
      </c>
      <c r="D142" s="2">
        <v>4.6600000000000003E-2</v>
      </c>
      <c r="E142" s="24">
        <f>+'B-7 2026'!I142</f>
        <v>2434.2322116075002</v>
      </c>
      <c r="F142" s="24">
        <v>0</v>
      </c>
      <c r="G142" s="24">
        <v>0</v>
      </c>
      <c r="H142" s="24">
        <v>0</v>
      </c>
      <c r="I142" s="24">
        <v>2434.2322116075002</v>
      </c>
      <c r="J142" s="24">
        <v>2434.2322116075006</v>
      </c>
    </row>
    <row r="143" spans="1:10" x14ac:dyDescent="0.3">
      <c r="A143" s="22">
        <f t="shared" si="9"/>
        <v>128</v>
      </c>
      <c r="B143" s="23" t="s">
        <v>149</v>
      </c>
      <c r="C143" s="23" t="s">
        <v>37</v>
      </c>
      <c r="D143" s="2">
        <v>5.2000000000000005E-2</v>
      </c>
      <c r="E143" s="24">
        <f>+'B-7 2026'!I143</f>
        <v>277.69665206249891</v>
      </c>
      <c r="F143" s="24">
        <v>0</v>
      </c>
      <c r="G143" s="24">
        <v>-5.16</v>
      </c>
      <c r="H143" s="24">
        <v>0</v>
      </c>
      <c r="I143" s="24">
        <v>272.53665206249889</v>
      </c>
      <c r="J143" s="24">
        <v>275.11665206249893</v>
      </c>
    </row>
    <row r="144" spans="1:10" x14ac:dyDescent="0.3">
      <c r="A144" s="22">
        <f t="shared" si="9"/>
        <v>129</v>
      </c>
      <c r="B144" s="23" t="s">
        <v>150</v>
      </c>
      <c r="C144" s="23" t="s">
        <v>39</v>
      </c>
      <c r="D144" s="2">
        <v>6.1100000000000002E-2</v>
      </c>
      <c r="E144" s="24">
        <f>+'B-7 2026'!I144</f>
        <v>4304.6522151149993</v>
      </c>
      <c r="F144" s="24">
        <v>0</v>
      </c>
      <c r="G144" s="24">
        <v>0</v>
      </c>
      <c r="H144" s="24">
        <v>0</v>
      </c>
      <c r="I144" s="24">
        <v>4304.6522151149993</v>
      </c>
      <c r="J144" s="24">
        <v>4304.6522151149993</v>
      </c>
    </row>
    <row r="145" spans="1:10" x14ac:dyDescent="0.3">
      <c r="A145" s="22">
        <f t="shared" si="9"/>
        <v>130</v>
      </c>
      <c r="B145" s="23" t="s">
        <v>151</v>
      </c>
      <c r="C145" s="23"/>
      <c r="D145" s="2"/>
      <c r="E145" s="25">
        <f t="shared" ref="E145:J145" si="17">SUM(E139:E144)</f>
        <v>20613.917049999996</v>
      </c>
      <c r="F145" s="25">
        <f t="shared" si="17"/>
        <v>0</v>
      </c>
      <c r="G145" s="25">
        <f t="shared" si="17"/>
        <v>-5.16</v>
      </c>
      <c r="H145" s="25">
        <f t="shared" si="17"/>
        <v>0</v>
      </c>
      <c r="I145" s="25">
        <f t="shared" si="17"/>
        <v>20608.757049999997</v>
      </c>
      <c r="J145" s="25">
        <f t="shared" si="17"/>
        <v>20611.337050000002</v>
      </c>
    </row>
    <row r="146" spans="1:10" x14ac:dyDescent="0.3">
      <c r="A146" s="22">
        <f t="shared" si="9"/>
        <v>131</v>
      </c>
      <c r="B146" s="23"/>
      <c r="C146" s="23"/>
      <c r="D146" s="2"/>
      <c r="E146" s="27"/>
      <c r="F146" s="27"/>
      <c r="G146" s="27"/>
      <c r="H146" s="27"/>
      <c r="I146" s="27"/>
      <c r="J146" s="27"/>
    </row>
    <row r="147" spans="1:10" x14ac:dyDescent="0.3">
      <c r="A147" s="22">
        <f t="shared" si="9"/>
        <v>132</v>
      </c>
      <c r="B147" s="23" t="s">
        <v>152</v>
      </c>
      <c r="C147" s="23" t="s">
        <v>28</v>
      </c>
      <c r="D147" s="2">
        <v>9.3399999999999997E-2</v>
      </c>
      <c r="E147" s="24">
        <f>+'B-7 2026'!I147</f>
        <v>2000.35</v>
      </c>
      <c r="F147" s="24">
        <v>0</v>
      </c>
      <c r="G147" s="24">
        <v>0</v>
      </c>
      <c r="H147" s="24">
        <v>0</v>
      </c>
      <c r="I147" s="24">
        <v>2000.35</v>
      </c>
      <c r="J147" s="24">
        <v>2000.3499999999997</v>
      </c>
    </row>
    <row r="148" spans="1:10" x14ac:dyDescent="0.3">
      <c r="A148" s="22">
        <f t="shared" ref="A148:A211" si="18">+A147+1</f>
        <v>133</v>
      </c>
      <c r="B148" s="23" t="s">
        <v>153</v>
      </c>
      <c r="C148" s="23" t="s">
        <v>30</v>
      </c>
      <c r="D148" s="2">
        <v>8.6199999999999999E-2</v>
      </c>
      <c r="E148" s="24">
        <f>+'B-7 2026'!I148</f>
        <v>1918.7</v>
      </c>
      <c r="F148" s="24">
        <v>0</v>
      </c>
      <c r="G148" s="24">
        <v>0</v>
      </c>
      <c r="H148" s="24">
        <v>0</v>
      </c>
      <c r="I148" s="24">
        <v>1918.7</v>
      </c>
      <c r="J148" s="24">
        <v>1918.7000000000005</v>
      </c>
    </row>
    <row r="149" spans="1:10" x14ac:dyDescent="0.3">
      <c r="A149" s="22">
        <f t="shared" si="18"/>
        <v>134</v>
      </c>
      <c r="B149" s="23" t="s">
        <v>154</v>
      </c>
      <c r="C149" s="23" t="s">
        <v>32</v>
      </c>
      <c r="D149" s="2">
        <v>1.4499999999999999E-2</v>
      </c>
      <c r="E149" s="24">
        <f>+'B-7 2026'!I149</f>
        <v>17747.82</v>
      </c>
      <c r="F149" s="24">
        <v>0</v>
      </c>
      <c r="G149" s="24">
        <v>0</v>
      </c>
      <c r="H149" s="24">
        <v>0</v>
      </c>
      <c r="I149" s="24">
        <v>17747.82</v>
      </c>
      <c r="J149" s="24">
        <v>17747.820000000003</v>
      </c>
    </row>
    <row r="150" spans="1:10" x14ac:dyDescent="0.3">
      <c r="A150" s="22">
        <f t="shared" si="18"/>
        <v>135</v>
      </c>
      <c r="B150" s="23" t="s">
        <v>155</v>
      </c>
      <c r="C150" s="23" t="s">
        <v>35</v>
      </c>
      <c r="D150" s="2">
        <v>8.6599999999999996E-2</v>
      </c>
      <c r="E150" s="24">
        <f>+'B-7 2026'!I150</f>
        <v>3896</v>
      </c>
      <c r="F150" s="24">
        <v>0</v>
      </c>
      <c r="G150" s="24">
        <v>0</v>
      </c>
      <c r="H150" s="24">
        <v>0</v>
      </c>
      <c r="I150" s="24">
        <v>3896</v>
      </c>
      <c r="J150" s="24">
        <v>3896</v>
      </c>
    </row>
    <row r="151" spans="1:10" x14ac:dyDescent="0.3">
      <c r="A151" s="22">
        <f t="shared" si="18"/>
        <v>136</v>
      </c>
      <c r="B151" s="23" t="s">
        <v>156</v>
      </c>
      <c r="C151" s="23" t="s">
        <v>37</v>
      </c>
      <c r="D151" s="2">
        <v>8.7899999999999992E-2</v>
      </c>
      <c r="E151" s="24">
        <f>+'B-7 2026'!I151</f>
        <v>1512.28</v>
      </c>
      <c r="F151" s="24">
        <v>0</v>
      </c>
      <c r="G151" s="24">
        <v>0</v>
      </c>
      <c r="H151" s="24">
        <v>0</v>
      </c>
      <c r="I151" s="24">
        <v>1512.28</v>
      </c>
      <c r="J151" s="24">
        <v>1512.28</v>
      </c>
    </row>
    <row r="152" spans="1:10" x14ac:dyDescent="0.3">
      <c r="A152" s="22">
        <f t="shared" si="18"/>
        <v>137</v>
      </c>
      <c r="B152" s="23" t="s">
        <v>157</v>
      </c>
      <c r="C152" s="23" t="s">
        <v>39</v>
      </c>
      <c r="D152" s="2">
        <v>0.10400000000000001</v>
      </c>
      <c r="E152" s="24">
        <f>+'B-7 2026'!I152</f>
        <v>573.20000000000198</v>
      </c>
      <c r="F152" s="24">
        <v>0</v>
      </c>
      <c r="G152" s="24">
        <v>-2.0399999999999996</v>
      </c>
      <c r="H152" s="24">
        <v>0</v>
      </c>
      <c r="I152" s="24">
        <v>571.16000000000201</v>
      </c>
      <c r="J152" s="24">
        <v>572.180000000002</v>
      </c>
    </row>
    <row r="153" spans="1:10" x14ac:dyDescent="0.3">
      <c r="A153" s="22">
        <f t="shared" si="18"/>
        <v>138</v>
      </c>
      <c r="B153" s="23" t="s">
        <v>158</v>
      </c>
      <c r="C153" s="23" t="s">
        <v>39</v>
      </c>
      <c r="D153" s="2">
        <v>0.10400000000000001</v>
      </c>
      <c r="E153" s="24">
        <f>+'B-7 2026'!I153</f>
        <v>19.87</v>
      </c>
      <c r="F153" s="24">
        <v>0</v>
      </c>
      <c r="G153" s="24">
        <v>0</v>
      </c>
      <c r="H153" s="24">
        <v>0</v>
      </c>
      <c r="I153" s="24">
        <v>19.87</v>
      </c>
      <c r="J153" s="24">
        <v>19.87</v>
      </c>
    </row>
    <row r="154" spans="1:10" x14ac:dyDescent="0.3">
      <c r="A154" s="22">
        <f t="shared" si="18"/>
        <v>139</v>
      </c>
      <c r="B154" s="23" t="s">
        <v>159</v>
      </c>
      <c r="C154" s="23"/>
      <c r="D154" s="2"/>
      <c r="E154" s="25">
        <f t="shared" ref="E154:J154" si="19">SUM(E147:E153)</f>
        <v>27668.219999999998</v>
      </c>
      <c r="F154" s="25">
        <f t="shared" si="19"/>
        <v>0</v>
      </c>
      <c r="G154" s="25">
        <f t="shared" si="19"/>
        <v>-2.0399999999999996</v>
      </c>
      <c r="H154" s="25">
        <f t="shared" si="19"/>
        <v>0</v>
      </c>
      <c r="I154" s="25">
        <f t="shared" si="19"/>
        <v>27666.18</v>
      </c>
      <c r="J154" s="25">
        <f t="shared" si="19"/>
        <v>27667.200000000001</v>
      </c>
    </row>
    <row r="155" spans="1:10" x14ac:dyDescent="0.3">
      <c r="A155" s="22">
        <f t="shared" si="18"/>
        <v>140</v>
      </c>
      <c r="B155" s="23"/>
      <c r="C155" s="23"/>
      <c r="D155" s="2"/>
      <c r="E155" s="24"/>
      <c r="F155" s="24"/>
      <c r="G155" s="24"/>
      <c r="H155" s="24"/>
      <c r="I155" s="24"/>
      <c r="J155" s="24"/>
    </row>
    <row r="156" spans="1:10" x14ac:dyDescent="0.3">
      <c r="A156" s="22">
        <f t="shared" si="18"/>
        <v>141</v>
      </c>
      <c r="B156" s="26" t="s">
        <v>160</v>
      </c>
      <c r="C156" s="26" t="s">
        <v>28</v>
      </c>
      <c r="D156" s="2">
        <v>1.1200000000000002E-2</v>
      </c>
      <c r="E156" s="24">
        <f>+'B-7 2026'!I156</f>
        <v>7816.5861756311806</v>
      </c>
      <c r="F156" s="24">
        <v>184.15572388871303</v>
      </c>
      <c r="G156" s="24">
        <v>-56.880000000000017</v>
      </c>
      <c r="H156" s="24">
        <v>0</v>
      </c>
      <c r="I156" s="24">
        <v>7943.8618995198904</v>
      </c>
      <c r="J156" s="24">
        <v>7802.3120005456967</v>
      </c>
    </row>
    <row r="157" spans="1:10" x14ac:dyDescent="0.3">
      <c r="A157" s="22">
        <f t="shared" si="18"/>
        <v>142</v>
      </c>
      <c r="B157" s="26" t="s">
        <v>161</v>
      </c>
      <c r="C157" s="26" t="s">
        <v>30</v>
      </c>
      <c r="D157" s="2">
        <v>3.0200000000000001E-2</v>
      </c>
      <c r="E157" s="24">
        <f>+'B-7 2026'!I157</f>
        <v>785.742238646185</v>
      </c>
      <c r="F157" s="24">
        <v>10.387561121482879</v>
      </c>
      <c r="G157" s="24">
        <v>0</v>
      </c>
      <c r="H157" s="24">
        <v>0</v>
      </c>
      <c r="I157" s="24">
        <v>796.12979976766803</v>
      </c>
      <c r="J157" s="24">
        <v>786.54128180937607</v>
      </c>
    </row>
    <row r="158" spans="1:10" x14ac:dyDescent="0.3">
      <c r="A158" s="22">
        <f t="shared" si="18"/>
        <v>143</v>
      </c>
      <c r="B158" s="26" t="s">
        <v>162</v>
      </c>
      <c r="C158" s="26" t="s">
        <v>30</v>
      </c>
      <c r="D158" s="2">
        <v>5.9999999999999897E-4</v>
      </c>
      <c r="E158" s="24">
        <f>+'B-7 2026'!I158</f>
        <v>5759.99999999998</v>
      </c>
      <c r="F158" s="24">
        <v>0</v>
      </c>
      <c r="G158" s="24">
        <v>-173.16000000000005</v>
      </c>
      <c r="H158" s="24">
        <v>0</v>
      </c>
      <c r="I158" s="24">
        <v>5586.8399999999801</v>
      </c>
      <c r="J158" s="24">
        <v>5673.4199999999819</v>
      </c>
    </row>
    <row r="159" spans="1:10" x14ac:dyDescent="0.3">
      <c r="A159" s="22">
        <f t="shared" si="18"/>
        <v>144</v>
      </c>
      <c r="B159" s="26" t="s">
        <v>163</v>
      </c>
      <c r="C159" s="26" t="s">
        <v>32</v>
      </c>
      <c r="D159" s="2">
        <v>9.1000000000000004E-3</v>
      </c>
      <c r="E159" s="24">
        <f>+'B-7 2026'!I159</f>
        <v>79325.655447388563</v>
      </c>
      <c r="F159" s="24">
        <v>26.554403034524334</v>
      </c>
      <c r="G159" s="24">
        <v>-19.2</v>
      </c>
      <c r="H159" s="24">
        <v>0</v>
      </c>
      <c r="I159" s="24">
        <v>79333.009850422997</v>
      </c>
      <c r="J159" s="24">
        <v>79318.09809377577</v>
      </c>
    </row>
    <row r="160" spans="1:10" x14ac:dyDescent="0.3">
      <c r="A160" s="22">
        <f t="shared" si="18"/>
        <v>145</v>
      </c>
      <c r="B160" s="26" t="s">
        <v>164</v>
      </c>
      <c r="C160" s="26" t="s">
        <v>32</v>
      </c>
      <c r="D160" s="2">
        <v>9.1000000000000004E-3</v>
      </c>
      <c r="E160" s="24">
        <f>+'B-7 2026'!I160</f>
        <v>-1211.0097620000001</v>
      </c>
      <c r="F160" s="24">
        <v>0</v>
      </c>
      <c r="G160" s="24">
        <v>0</v>
      </c>
      <c r="H160" s="24">
        <v>0</v>
      </c>
      <c r="I160" s="24">
        <v>-1211.0097620000001</v>
      </c>
      <c r="J160" s="24">
        <v>-1211.0097619999999</v>
      </c>
    </row>
    <row r="161" spans="1:10" x14ac:dyDescent="0.3">
      <c r="A161" s="22">
        <f t="shared" si="18"/>
        <v>146</v>
      </c>
      <c r="B161" s="26" t="s">
        <v>165</v>
      </c>
      <c r="C161" s="26" t="s">
        <v>35</v>
      </c>
      <c r="D161" s="2">
        <v>8.6E-3</v>
      </c>
      <c r="E161" s="24">
        <f>+'B-7 2026'!I161</f>
        <v>20414.952793406443</v>
      </c>
      <c r="F161" s="24">
        <v>7.9257174829452284</v>
      </c>
      <c r="G161" s="24">
        <v>0</v>
      </c>
      <c r="H161" s="24">
        <v>0</v>
      </c>
      <c r="I161" s="24">
        <v>20422.87851088939</v>
      </c>
      <c r="J161" s="24">
        <v>20415.562463982053</v>
      </c>
    </row>
    <row r="162" spans="1:10" x14ac:dyDescent="0.3">
      <c r="A162" s="22">
        <f t="shared" si="18"/>
        <v>147</v>
      </c>
      <c r="B162" s="26" t="s">
        <v>166</v>
      </c>
      <c r="C162" s="26" t="s">
        <v>37</v>
      </c>
      <c r="D162" s="2">
        <v>1.09E-2</v>
      </c>
      <c r="E162" s="24">
        <f>+'B-7 2026'!I162</f>
        <v>7898.9338490986611</v>
      </c>
      <c r="F162" s="24">
        <v>7.0432935098196054</v>
      </c>
      <c r="G162" s="24">
        <v>-20.879999999999995</v>
      </c>
      <c r="H162" s="24">
        <v>0</v>
      </c>
      <c r="I162" s="24">
        <v>7885.0971426084816</v>
      </c>
      <c r="J162" s="24">
        <v>7889.0356409071092</v>
      </c>
    </row>
    <row r="163" spans="1:10" x14ac:dyDescent="0.3">
      <c r="A163" s="22">
        <f t="shared" si="18"/>
        <v>148</v>
      </c>
      <c r="B163" s="26" t="s">
        <v>167</v>
      </c>
      <c r="C163" s="26" t="s">
        <v>39</v>
      </c>
      <c r="D163" s="2">
        <v>-2.0000000000000001E-4</v>
      </c>
      <c r="E163" s="24">
        <f>+'B-7 2026'!I163</f>
        <v>1168.7476509556179</v>
      </c>
      <c r="F163" s="24">
        <v>1.4083009625153566</v>
      </c>
      <c r="G163" s="24">
        <v>-1.5599999999999996</v>
      </c>
      <c r="H163" s="24">
        <v>0</v>
      </c>
      <c r="I163" s="24">
        <v>1168.5959519181331</v>
      </c>
      <c r="J163" s="24">
        <v>1168.0759817988883</v>
      </c>
    </row>
    <row r="164" spans="1:10" x14ac:dyDescent="0.3">
      <c r="A164" s="22">
        <f t="shared" si="18"/>
        <v>149</v>
      </c>
      <c r="B164" s="23" t="s">
        <v>168</v>
      </c>
      <c r="C164" s="23"/>
      <c r="D164" s="2"/>
      <c r="E164" s="25">
        <f t="shared" ref="E164:J164" si="20">SUM(E156:E163)</f>
        <v>121959.60839312662</v>
      </c>
      <c r="F164" s="25">
        <f t="shared" si="20"/>
        <v>237.47500000000045</v>
      </c>
      <c r="G164" s="25">
        <f t="shared" si="20"/>
        <v>-271.68000000000006</v>
      </c>
      <c r="H164" s="25">
        <f t="shared" si="20"/>
        <v>0</v>
      </c>
      <c r="I164" s="25">
        <f t="shared" si="20"/>
        <v>121925.40339312654</v>
      </c>
      <c r="J164" s="25">
        <f t="shared" si="20"/>
        <v>121842.03570081887</v>
      </c>
    </row>
    <row r="165" spans="1:10" x14ac:dyDescent="0.3">
      <c r="A165" s="22">
        <f t="shared" si="18"/>
        <v>150</v>
      </c>
      <c r="B165" s="23"/>
      <c r="C165" s="23"/>
      <c r="D165" s="2"/>
      <c r="E165" s="24"/>
      <c r="F165" s="24"/>
      <c r="G165" s="24"/>
      <c r="H165" s="24"/>
      <c r="I165" s="24"/>
      <c r="J165" s="24"/>
    </row>
    <row r="166" spans="1:10" x14ac:dyDescent="0.3">
      <c r="A166" s="22">
        <f t="shared" si="18"/>
        <v>151</v>
      </c>
      <c r="B166" s="26" t="s">
        <v>169</v>
      </c>
      <c r="C166" s="26" t="s">
        <v>28</v>
      </c>
      <c r="D166" s="2">
        <v>4.4600000000000001E-2</v>
      </c>
      <c r="E166" s="24">
        <f>+'B-7 2026'!I166</f>
        <v>6161.7799999999706</v>
      </c>
      <c r="F166" s="24">
        <v>0</v>
      </c>
      <c r="G166" s="24">
        <v>-24.24</v>
      </c>
      <c r="H166" s="24">
        <v>0</v>
      </c>
      <c r="I166" s="24">
        <v>6137.53999999997</v>
      </c>
      <c r="J166" s="24">
        <v>6149.6599999999689</v>
      </c>
    </row>
    <row r="167" spans="1:10" x14ac:dyDescent="0.3">
      <c r="A167" s="22">
        <f t="shared" si="18"/>
        <v>152</v>
      </c>
      <c r="B167" s="26" t="s">
        <v>170</v>
      </c>
      <c r="C167" s="26" t="s">
        <v>30</v>
      </c>
      <c r="D167" s="2">
        <v>5.5199999999999999E-2</v>
      </c>
      <c r="E167" s="24">
        <f>+'B-7 2026'!I167</f>
        <v>10241.14</v>
      </c>
      <c r="F167" s="24">
        <v>0</v>
      </c>
      <c r="G167" s="24">
        <v>-20.879999999999995</v>
      </c>
      <c r="H167" s="24">
        <v>0</v>
      </c>
      <c r="I167" s="24">
        <v>10220.26</v>
      </c>
      <c r="J167" s="24">
        <v>10230.700000000001</v>
      </c>
    </row>
    <row r="168" spans="1:10" x14ac:dyDescent="0.3">
      <c r="A168" s="22">
        <f t="shared" si="18"/>
        <v>153</v>
      </c>
      <c r="B168" s="26" t="s">
        <v>171</v>
      </c>
      <c r="C168" s="26" t="s">
        <v>32</v>
      </c>
      <c r="D168" s="2">
        <v>0</v>
      </c>
      <c r="E168" s="24">
        <f>+'B-7 2026'!I168</f>
        <v>26627.34</v>
      </c>
      <c r="F168" s="24">
        <v>0</v>
      </c>
      <c r="G168" s="24">
        <v>-13.199999999999998</v>
      </c>
      <c r="H168" s="24">
        <v>0</v>
      </c>
      <c r="I168" s="24">
        <v>26614.14</v>
      </c>
      <c r="J168" s="24">
        <v>26620.739999999998</v>
      </c>
    </row>
    <row r="169" spans="1:10" x14ac:dyDescent="0.3">
      <c r="A169" s="22">
        <f t="shared" si="18"/>
        <v>154</v>
      </c>
      <c r="B169" s="26" t="s">
        <v>172</v>
      </c>
      <c r="C169" s="26" t="s">
        <v>35</v>
      </c>
      <c r="D169" s="2">
        <v>1.1999999999999984E-3</v>
      </c>
      <c r="E169" s="24">
        <f>+'B-7 2026'!I169</f>
        <v>7868.74</v>
      </c>
      <c r="F169" s="24">
        <v>0</v>
      </c>
      <c r="G169" s="24">
        <v>0</v>
      </c>
      <c r="H169" s="24">
        <v>0</v>
      </c>
      <c r="I169" s="24">
        <v>7868.74</v>
      </c>
      <c r="J169" s="24">
        <v>7868.7400000000007</v>
      </c>
    </row>
    <row r="170" spans="1:10" x14ac:dyDescent="0.3">
      <c r="A170" s="22">
        <f t="shared" si="18"/>
        <v>155</v>
      </c>
      <c r="B170" s="26" t="s">
        <v>173</v>
      </c>
      <c r="C170" s="26" t="s">
        <v>37</v>
      </c>
      <c r="D170" s="2">
        <v>5.16E-2</v>
      </c>
      <c r="E170" s="24">
        <f>+'B-7 2026'!I170</f>
        <v>6964.2400000000107</v>
      </c>
      <c r="F170" s="24">
        <v>0</v>
      </c>
      <c r="G170" s="24">
        <v>-21.84</v>
      </c>
      <c r="H170" s="24">
        <v>0</v>
      </c>
      <c r="I170" s="24">
        <v>6942.4000000000106</v>
      </c>
      <c r="J170" s="24">
        <v>6953.3200000000088</v>
      </c>
    </row>
    <row r="171" spans="1:10" x14ac:dyDescent="0.3">
      <c r="A171" s="22">
        <f t="shared" si="18"/>
        <v>156</v>
      </c>
      <c r="B171" s="26" t="s">
        <v>174</v>
      </c>
      <c r="C171" s="26" t="s">
        <v>39</v>
      </c>
      <c r="D171" s="2">
        <v>4.1500000000000002E-2</v>
      </c>
      <c r="E171" s="24">
        <f>+'B-7 2026'!I171</f>
        <v>1499.93</v>
      </c>
      <c r="F171" s="24">
        <v>0</v>
      </c>
      <c r="G171" s="24">
        <v>-4.4400000000000004</v>
      </c>
      <c r="H171" s="24">
        <v>0</v>
      </c>
      <c r="I171" s="24">
        <v>1495.49</v>
      </c>
      <c r="J171" s="24">
        <v>1497.71</v>
      </c>
    </row>
    <row r="172" spans="1:10" x14ac:dyDescent="0.3">
      <c r="A172" s="22">
        <f t="shared" si="18"/>
        <v>157</v>
      </c>
      <c r="B172" s="23" t="s">
        <v>175</v>
      </c>
      <c r="C172" s="23"/>
      <c r="D172" s="2"/>
      <c r="E172" s="25">
        <f t="shared" ref="E172:J172" si="21">SUM(E166:E171)</f>
        <v>59363.169999999976</v>
      </c>
      <c r="F172" s="25">
        <f t="shared" si="21"/>
        <v>0</v>
      </c>
      <c r="G172" s="25">
        <f t="shared" si="21"/>
        <v>-84.59999999999998</v>
      </c>
      <c r="H172" s="25">
        <f t="shared" si="21"/>
        <v>0</v>
      </c>
      <c r="I172" s="25">
        <f t="shared" si="21"/>
        <v>59278.569999999978</v>
      </c>
      <c r="J172" s="25">
        <f t="shared" si="21"/>
        <v>59320.869999999974</v>
      </c>
    </row>
    <row r="173" spans="1:10" x14ac:dyDescent="0.3">
      <c r="A173" s="22">
        <f t="shared" si="18"/>
        <v>158</v>
      </c>
      <c r="B173" s="23"/>
      <c r="C173" s="23"/>
      <c r="D173" s="2"/>
      <c r="E173" s="24"/>
      <c r="F173" s="24"/>
      <c r="G173" s="24"/>
      <c r="H173" s="24"/>
      <c r="I173" s="24"/>
      <c r="J173" s="24"/>
    </row>
    <row r="174" spans="1:10" x14ac:dyDescent="0.3">
      <c r="A174" s="22">
        <f t="shared" si="18"/>
        <v>159</v>
      </c>
      <c r="B174" s="26" t="s">
        <v>176</v>
      </c>
      <c r="C174" s="26" t="s">
        <v>28</v>
      </c>
      <c r="D174" s="2">
        <v>0</v>
      </c>
      <c r="E174" s="24">
        <f>+'B-7 2026'!I174</f>
        <v>2.9999999999290499E-3</v>
      </c>
      <c r="F174" s="24">
        <v>0</v>
      </c>
      <c r="G174" s="24">
        <v>0</v>
      </c>
      <c r="H174" s="24">
        <v>0</v>
      </c>
      <c r="I174" s="24">
        <v>2.9999999999290499E-3</v>
      </c>
      <c r="J174" s="24">
        <v>2.9999999999290499E-3</v>
      </c>
    </row>
    <row r="175" spans="1:10" x14ac:dyDescent="0.3">
      <c r="A175" s="22">
        <f t="shared" si="18"/>
        <v>160</v>
      </c>
      <c r="B175" s="26" t="s">
        <v>177</v>
      </c>
      <c r="C175" s="26" t="s">
        <v>39</v>
      </c>
      <c r="D175" s="2">
        <v>0</v>
      </c>
      <c r="E175" s="24">
        <f>+'B-7 2026'!I175</f>
        <v>0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</row>
    <row r="176" spans="1:10" x14ac:dyDescent="0.3">
      <c r="A176" s="22">
        <f t="shared" si="18"/>
        <v>161</v>
      </c>
      <c r="B176" s="23" t="s">
        <v>178</v>
      </c>
      <c r="C176" s="23"/>
      <c r="D176" s="28"/>
      <c r="E176" s="25">
        <f t="shared" ref="E176:J176" si="22">SUM(E174:E175)</f>
        <v>2.9999999999290499E-3</v>
      </c>
      <c r="F176" s="25">
        <f t="shared" si="22"/>
        <v>0</v>
      </c>
      <c r="G176" s="25">
        <f t="shared" si="22"/>
        <v>0</v>
      </c>
      <c r="H176" s="25">
        <f t="shared" si="22"/>
        <v>0</v>
      </c>
      <c r="I176" s="25">
        <f t="shared" si="22"/>
        <v>2.9999999999290499E-3</v>
      </c>
      <c r="J176" s="25">
        <f t="shared" si="22"/>
        <v>2.9999999999290499E-3</v>
      </c>
    </row>
    <row r="177" spans="1:10" x14ac:dyDescent="0.3">
      <c r="A177" s="22">
        <f t="shared" si="18"/>
        <v>162</v>
      </c>
      <c r="B177" s="23"/>
      <c r="C177" s="23"/>
      <c r="D177" s="2"/>
      <c r="E177" s="24"/>
      <c r="F177" s="24"/>
      <c r="G177" s="24"/>
      <c r="H177" s="24"/>
      <c r="I177" s="24"/>
      <c r="J177" s="24"/>
    </row>
    <row r="178" spans="1:10" x14ac:dyDescent="0.3">
      <c r="A178" s="22">
        <f t="shared" si="18"/>
        <v>163</v>
      </c>
      <c r="B178" s="26" t="s">
        <v>179</v>
      </c>
      <c r="C178" s="26" t="s">
        <v>28</v>
      </c>
      <c r="D178" s="2">
        <v>2.46E-2</v>
      </c>
      <c r="E178" s="24">
        <f>+'B-7 2026'!I178</f>
        <v>6926.5105415786893</v>
      </c>
      <c r="F178" s="24">
        <v>72.379977490324706</v>
      </c>
      <c r="G178" s="24">
        <v>-9</v>
      </c>
      <c r="H178" s="24">
        <v>0</v>
      </c>
      <c r="I178" s="24">
        <v>6989.8905190690102</v>
      </c>
      <c r="J178" s="24">
        <v>6927.5782321548677</v>
      </c>
    </row>
    <row r="179" spans="1:10" x14ac:dyDescent="0.3">
      <c r="A179" s="22">
        <f t="shared" si="18"/>
        <v>164</v>
      </c>
      <c r="B179" s="26" t="s">
        <v>180</v>
      </c>
      <c r="C179" s="26" t="s">
        <v>30</v>
      </c>
      <c r="D179" s="2">
        <v>6.6000000000000003E-2</v>
      </c>
      <c r="E179" s="24">
        <f>+'B-7 2026'!I179</f>
        <v>920.31</v>
      </c>
      <c r="F179" s="24">
        <v>0</v>
      </c>
      <c r="G179" s="24">
        <v>0</v>
      </c>
      <c r="H179" s="24">
        <v>0</v>
      </c>
      <c r="I179" s="24">
        <v>920.31</v>
      </c>
      <c r="J179" s="24">
        <v>920.3099999999996</v>
      </c>
    </row>
    <row r="180" spans="1:10" x14ac:dyDescent="0.3">
      <c r="A180" s="22">
        <f t="shared" si="18"/>
        <v>165</v>
      </c>
      <c r="B180" s="26" t="s">
        <v>181</v>
      </c>
      <c r="C180" s="26" t="s">
        <v>30</v>
      </c>
      <c r="D180" s="2">
        <v>-5.5800000000000002E-2</v>
      </c>
      <c r="E180" s="24">
        <f>+'B-7 2026'!I180</f>
        <v>5276.504256991806</v>
      </c>
      <c r="F180" s="24">
        <v>17.71656500275542</v>
      </c>
      <c r="G180" s="24">
        <v>-74.52</v>
      </c>
      <c r="H180" s="24">
        <v>0</v>
      </c>
      <c r="I180" s="24">
        <v>5219.7008219945619</v>
      </c>
      <c r="J180" s="24">
        <v>5240.6070696843253</v>
      </c>
    </row>
    <row r="181" spans="1:10" x14ac:dyDescent="0.3">
      <c r="A181" s="22">
        <f t="shared" si="18"/>
        <v>166</v>
      </c>
      <c r="B181" s="26" t="s">
        <v>182</v>
      </c>
      <c r="C181" s="26" t="s">
        <v>32</v>
      </c>
      <c r="D181" s="2">
        <v>5.7800000000000004E-2</v>
      </c>
      <c r="E181" s="24">
        <f>+'B-7 2026'!I181</f>
        <v>29984.526395872021</v>
      </c>
      <c r="F181" s="24">
        <v>98.409079807559891</v>
      </c>
      <c r="G181" s="24">
        <v>-659.40000000000009</v>
      </c>
      <c r="H181" s="24">
        <v>0</v>
      </c>
      <c r="I181" s="24">
        <v>29423.535475679579</v>
      </c>
      <c r="J181" s="24">
        <v>29662.396325087982</v>
      </c>
    </row>
    <row r="182" spans="1:10" x14ac:dyDescent="0.3">
      <c r="A182" s="22">
        <f t="shared" si="18"/>
        <v>167</v>
      </c>
      <c r="B182" s="26" t="s">
        <v>183</v>
      </c>
      <c r="C182" s="26" t="s">
        <v>35</v>
      </c>
      <c r="D182" s="2">
        <v>2.63E-2</v>
      </c>
      <c r="E182" s="24">
        <f>+'B-7 2026'!I182</f>
        <v>5639.2975449478981</v>
      </c>
      <c r="F182" s="24">
        <v>15.639260261262732</v>
      </c>
      <c r="G182" s="24">
        <v>-253.19999999999996</v>
      </c>
      <c r="H182" s="24">
        <v>0</v>
      </c>
      <c r="I182" s="24">
        <v>5401.7368052091515</v>
      </c>
      <c r="J182" s="24">
        <v>5513.9005649679893</v>
      </c>
    </row>
    <row r="183" spans="1:10" x14ac:dyDescent="0.3">
      <c r="A183" s="22">
        <f t="shared" si="18"/>
        <v>168</v>
      </c>
      <c r="B183" s="26" t="s">
        <v>184</v>
      </c>
      <c r="C183" s="26" t="s">
        <v>37</v>
      </c>
      <c r="D183" s="2">
        <v>5.2300000000000006E-2</v>
      </c>
      <c r="E183" s="24">
        <f>+'B-7 2026'!I183</f>
        <v>6327.2874373026525</v>
      </c>
      <c r="F183" s="24">
        <v>19.702502813709408</v>
      </c>
      <c r="G183" s="24">
        <v>-37.08</v>
      </c>
      <c r="H183" s="24">
        <v>0</v>
      </c>
      <c r="I183" s="24">
        <v>6309.909940116363</v>
      </c>
      <c r="J183" s="24">
        <v>6310.2630144421701</v>
      </c>
    </row>
    <row r="184" spans="1:10" x14ac:dyDescent="0.3">
      <c r="A184" s="22">
        <f t="shared" si="18"/>
        <v>169</v>
      </c>
      <c r="B184" s="26" t="s">
        <v>185</v>
      </c>
      <c r="C184" s="26" t="s">
        <v>39</v>
      </c>
      <c r="D184" s="2">
        <v>5.5099999999999996E-2</v>
      </c>
      <c r="E184" s="24">
        <f>+'B-7 2026'!I184</f>
        <v>1911.9938633067811</v>
      </c>
      <c r="F184" s="24">
        <v>6.1526146243878657</v>
      </c>
      <c r="G184" s="24">
        <v>-25.200000000000006</v>
      </c>
      <c r="H184" s="24">
        <v>0</v>
      </c>
      <c r="I184" s="24">
        <v>1892.9464779311691</v>
      </c>
      <c r="J184" s="24">
        <v>1899.8671413548107</v>
      </c>
    </row>
    <row r="185" spans="1:10" x14ac:dyDescent="0.3">
      <c r="A185" s="22">
        <f t="shared" si="18"/>
        <v>170</v>
      </c>
      <c r="B185" s="23" t="s">
        <v>186</v>
      </c>
      <c r="C185" s="23"/>
      <c r="D185" s="2"/>
      <c r="E185" s="25">
        <f t="shared" ref="E185:J185" si="23">SUM(E178:E184)</f>
        <v>56986.430039999839</v>
      </c>
      <c r="F185" s="25">
        <f t="shared" si="23"/>
        <v>230.00000000000003</v>
      </c>
      <c r="G185" s="25">
        <f t="shared" si="23"/>
        <v>-1058.4000000000001</v>
      </c>
      <c r="H185" s="25">
        <f t="shared" si="23"/>
        <v>0</v>
      </c>
      <c r="I185" s="25">
        <f t="shared" si="23"/>
        <v>56158.03003999983</v>
      </c>
      <c r="J185" s="25">
        <f t="shared" si="23"/>
        <v>56474.92234769214</v>
      </c>
    </row>
    <row r="186" spans="1:10" x14ac:dyDescent="0.3">
      <c r="A186" s="22">
        <f t="shared" si="18"/>
        <v>171</v>
      </c>
      <c r="B186" s="23"/>
      <c r="C186" s="23"/>
      <c r="D186" s="2"/>
      <c r="E186" s="24"/>
      <c r="F186" s="24"/>
      <c r="G186" s="24"/>
      <c r="H186" s="24"/>
      <c r="I186" s="24"/>
      <c r="J186" s="24"/>
    </row>
    <row r="187" spans="1:10" x14ac:dyDescent="0.3">
      <c r="A187" s="22">
        <f t="shared" si="18"/>
        <v>172</v>
      </c>
      <c r="B187" s="26" t="s">
        <v>187</v>
      </c>
      <c r="C187" s="26" t="s">
        <v>28</v>
      </c>
      <c r="D187" s="2">
        <v>1.83E-2</v>
      </c>
      <c r="E187" s="24">
        <f>+'B-7 2026'!I187</f>
        <v>10526.641128858864</v>
      </c>
      <c r="F187" s="24">
        <v>0</v>
      </c>
      <c r="G187" s="24">
        <v>-2.4</v>
      </c>
      <c r="H187" s="24">
        <v>0</v>
      </c>
      <c r="I187" s="24">
        <v>10524.241128858854</v>
      </c>
      <c r="J187" s="24">
        <v>10525.44112885886</v>
      </c>
    </row>
    <row r="188" spans="1:10" x14ac:dyDescent="0.3">
      <c r="A188" s="22">
        <f t="shared" si="18"/>
        <v>173</v>
      </c>
      <c r="B188" s="26" t="s">
        <v>188</v>
      </c>
      <c r="C188" s="26" t="s">
        <v>30</v>
      </c>
      <c r="D188" s="2">
        <v>2.52E-2</v>
      </c>
      <c r="E188" s="24">
        <f>+'B-7 2026'!I188</f>
        <v>8286.7010278545658</v>
      </c>
      <c r="F188" s="24">
        <v>0</v>
      </c>
      <c r="G188" s="24">
        <v>-0.3600000000000001</v>
      </c>
      <c r="H188" s="24">
        <v>0</v>
      </c>
      <c r="I188" s="24">
        <v>8286.3410278545671</v>
      </c>
      <c r="J188" s="24">
        <v>8286.5210278545655</v>
      </c>
    </row>
    <row r="189" spans="1:10" x14ac:dyDescent="0.3">
      <c r="A189" s="22">
        <f t="shared" si="18"/>
        <v>174</v>
      </c>
      <c r="B189" s="26" t="s">
        <v>189</v>
      </c>
      <c r="C189" s="26" t="s">
        <v>32</v>
      </c>
      <c r="D189" s="2">
        <v>3.0499999999999999E-2</v>
      </c>
      <c r="E189" s="24">
        <f>+'B-7 2026'!I189</f>
        <v>79603.811628214331</v>
      </c>
      <c r="F189" s="24">
        <v>0</v>
      </c>
      <c r="G189" s="24">
        <v>-352.13666666666631</v>
      </c>
      <c r="H189" s="24">
        <v>0</v>
      </c>
      <c r="I189" s="24">
        <v>79251.674961547731</v>
      </c>
      <c r="J189" s="24">
        <v>79427.743294880987</v>
      </c>
    </row>
    <row r="190" spans="1:10" x14ac:dyDescent="0.3">
      <c r="A190" s="22">
        <f t="shared" si="18"/>
        <v>175</v>
      </c>
      <c r="B190" s="26" t="s">
        <v>190</v>
      </c>
      <c r="C190" s="26" t="s">
        <v>32</v>
      </c>
      <c r="D190" s="2">
        <v>3.0499999999999999E-2</v>
      </c>
      <c r="E190" s="24">
        <f>+'B-7 2026'!I190</f>
        <v>6513.7121109999998</v>
      </c>
      <c r="F190" s="24">
        <v>0</v>
      </c>
      <c r="G190" s="24">
        <v>0</v>
      </c>
      <c r="H190" s="24">
        <v>0</v>
      </c>
      <c r="I190" s="24">
        <v>6513.7121109999998</v>
      </c>
      <c r="J190" s="24">
        <v>6513.7121109999998</v>
      </c>
    </row>
    <row r="191" spans="1:10" x14ac:dyDescent="0.3">
      <c r="A191" s="22">
        <f t="shared" si="18"/>
        <v>176</v>
      </c>
      <c r="B191" s="26" t="s">
        <v>191</v>
      </c>
      <c r="C191" s="26" t="s">
        <v>35</v>
      </c>
      <c r="D191" s="2">
        <v>2.3300000000000001E-2</v>
      </c>
      <c r="E191" s="24">
        <f>+'B-7 2026'!I191</f>
        <v>18606.931220025657</v>
      </c>
      <c r="F191" s="24">
        <v>0</v>
      </c>
      <c r="G191" s="24">
        <v>0</v>
      </c>
      <c r="H191" s="24">
        <v>0</v>
      </c>
      <c r="I191" s="24">
        <v>18606.931220025657</v>
      </c>
      <c r="J191" s="24">
        <v>18606.931220025661</v>
      </c>
    </row>
    <row r="192" spans="1:10" x14ac:dyDescent="0.3">
      <c r="A192" s="22">
        <f t="shared" si="18"/>
        <v>177</v>
      </c>
      <c r="B192" s="26" t="s">
        <v>192</v>
      </c>
      <c r="C192" s="26" t="s">
        <v>37</v>
      </c>
      <c r="D192" s="2">
        <v>3.4599999999999999E-2</v>
      </c>
      <c r="E192" s="24">
        <f>+'B-7 2026'!I192</f>
        <v>7374.3063226191662</v>
      </c>
      <c r="F192" s="24">
        <v>0</v>
      </c>
      <c r="G192" s="24">
        <v>-1.4400000000000004</v>
      </c>
      <c r="H192" s="24">
        <v>0</v>
      </c>
      <c r="I192" s="24">
        <v>7372.8663226191666</v>
      </c>
      <c r="J192" s="24">
        <v>7373.5863226191668</v>
      </c>
    </row>
    <row r="193" spans="1:10" x14ac:dyDescent="0.3">
      <c r="A193" s="22">
        <f t="shared" si="18"/>
        <v>178</v>
      </c>
      <c r="B193" s="26" t="s">
        <v>193</v>
      </c>
      <c r="C193" s="26" t="s">
        <v>39</v>
      </c>
      <c r="D193" s="2">
        <v>4.2699999999999995E-2</v>
      </c>
      <c r="E193" s="24">
        <f>+'B-7 2026'!I193</f>
        <v>1099.6601187131305</v>
      </c>
      <c r="F193" s="24">
        <v>0</v>
      </c>
      <c r="G193" s="24">
        <v>0</v>
      </c>
      <c r="H193" s="24">
        <v>0</v>
      </c>
      <c r="I193" s="24">
        <v>1099.6601187131305</v>
      </c>
      <c r="J193" s="24">
        <v>1099.6601187131307</v>
      </c>
    </row>
    <row r="194" spans="1:10" x14ac:dyDescent="0.3">
      <c r="A194" s="22">
        <f t="shared" si="18"/>
        <v>179</v>
      </c>
      <c r="B194" s="23" t="s">
        <v>194</v>
      </c>
      <c r="C194" s="23"/>
      <c r="D194" s="2"/>
      <c r="E194" s="25">
        <f t="shared" ref="E194:J194" si="24">SUM(E187:E193)</f>
        <v>132011.76355728571</v>
      </c>
      <c r="F194" s="25">
        <f t="shared" si="24"/>
        <v>0</v>
      </c>
      <c r="G194" s="25">
        <f t="shared" si="24"/>
        <v>-356.3366666666663</v>
      </c>
      <c r="H194" s="25">
        <f t="shared" si="24"/>
        <v>0</v>
      </c>
      <c r="I194" s="25">
        <f t="shared" si="24"/>
        <v>131655.4268906191</v>
      </c>
      <c r="J194" s="25">
        <f t="shared" si="24"/>
        <v>131833.59522395238</v>
      </c>
    </row>
    <row r="195" spans="1:10" x14ac:dyDescent="0.3">
      <c r="A195" s="22">
        <f t="shared" si="18"/>
        <v>180</v>
      </c>
      <c r="B195" s="23"/>
      <c r="C195" s="23"/>
      <c r="D195" s="2"/>
      <c r="E195" s="24"/>
      <c r="F195" s="24"/>
      <c r="G195" s="24"/>
      <c r="H195" s="24"/>
      <c r="I195" s="24"/>
      <c r="J195" s="24"/>
    </row>
    <row r="196" spans="1:10" x14ac:dyDescent="0.3">
      <c r="A196" s="22">
        <f t="shared" si="18"/>
        <v>181</v>
      </c>
      <c r="B196" s="26" t="s">
        <v>195</v>
      </c>
      <c r="C196" s="26" t="s">
        <v>28</v>
      </c>
      <c r="D196" s="2">
        <v>9.300000000000001E-3</v>
      </c>
      <c r="E196" s="24">
        <f>+'B-7 2026'!I196</f>
        <v>2182.0212350547899</v>
      </c>
      <c r="F196" s="24">
        <v>0</v>
      </c>
      <c r="G196" s="24">
        <v>-2.0399999999999996</v>
      </c>
      <c r="H196" s="24">
        <v>0</v>
      </c>
      <c r="I196" s="24">
        <v>2179.98123505479</v>
      </c>
      <c r="J196" s="24">
        <v>2181.00123505479</v>
      </c>
    </row>
    <row r="197" spans="1:10" x14ac:dyDescent="0.3">
      <c r="A197" s="22">
        <f t="shared" si="18"/>
        <v>182</v>
      </c>
      <c r="B197" s="26" t="s">
        <v>196</v>
      </c>
      <c r="C197" s="26" t="s">
        <v>30</v>
      </c>
      <c r="D197" s="2">
        <v>1.0200000000000001E-2</v>
      </c>
      <c r="E197" s="24">
        <f>+'B-7 2026'!I197</f>
        <v>1896.4526854246899</v>
      </c>
      <c r="F197" s="24">
        <v>0</v>
      </c>
      <c r="G197" s="24">
        <v>-46.919999999999987</v>
      </c>
      <c r="H197" s="24">
        <v>0</v>
      </c>
      <c r="I197" s="24">
        <v>1849.5326854246898</v>
      </c>
      <c r="J197" s="24">
        <v>1872.9926854246894</v>
      </c>
    </row>
    <row r="198" spans="1:10" x14ac:dyDescent="0.3">
      <c r="A198" s="22">
        <f t="shared" si="18"/>
        <v>183</v>
      </c>
      <c r="B198" s="26" t="s">
        <v>197</v>
      </c>
      <c r="C198" s="26" t="s">
        <v>32</v>
      </c>
      <c r="D198" s="2">
        <v>1.43E-2</v>
      </c>
      <c r="E198" s="24">
        <f>+'B-7 2026'!I198</f>
        <v>25937.3554527493</v>
      </c>
      <c r="F198" s="24">
        <v>0</v>
      </c>
      <c r="G198" s="24">
        <v>-0.8400000000000003</v>
      </c>
      <c r="H198" s="24">
        <v>0</v>
      </c>
      <c r="I198" s="24">
        <v>25936.5154527493</v>
      </c>
      <c r="J198" s="24">
        <v>25936.935452749298</v>
      </c>
    </row>
    <row r="199" spans="1:10" x14ac:dyDescent="0.3">
      <c r="A199" s="22">
        <f t="shared" si="18"/>
        <v>184</v>
      </c>
      <c r="B199" s="26" t="s">
        <v>198</v>
      </c>
      <c r="C199" s="26" t="s">
        <v>35</v>
      </c>
      <c r="D199" s="2">
        <v>1.15E-2</v>
      </c>
      <c r="E199" s="24">
        <f>+'B-7 2026'!I199</f>
        <v>4306.4749411538005</v>
      </c>
      <c r="F199" s="24">
        <v>0</v>
      </c>
      <c r="G199" s="24">
        <v>0</v>
      </c>
      <c r="H199" s="24">
        <v>0</v>
      </c>
      <c r="I199" s="24">
        <v>4306.4749411538005</v>
      </c>
      <c r="J199" s="24">
        <v>4306.4749411538005</v>
      </c>
    </row>
    <row r="200" spans="1:10" x14ac:dyDescent="0.3">
      <c r="A200" s="22">
        <f t="shared" si="18"/>
        <v>185</v>
      </c>
      <c r="B200" s="26" t="s">
        <v>199</v>
      </c>
      <c r="C200" s="26" t="s">
        <v>37</v>
      </c>
      <c r="D200" s="2">
        <v>1.5900000000000001E-2</v>
      </c>
      <c r="E200" s="24">
        <f>+'B-7 2026'!I200</f>
        <v>4922.8779772169801</v>
      </c>
      <c r="F200" s="24">
        <v>0</v>
      </c>
      <c r="G200" s="24">
        <v>-1.6800000000000006</v>
      </c>
      <c r="H200" s="24">
        <v>0</v>
      </c>
      <c r="I200" s="24">
        <v>4921.1979772169807</v>
      </c>
      <c r="J200" s="24">
        <v>4922.0379772169799</v>
      </c>
    </row>
    <row r="201" spans="1:10" x14ac:dyDescent="0.3">
      <c r="A201" s="22">
        <f t="shared" si="18"/>
        <v>186</v>
      </c>
      <c r="B201" s="26" t="s">
        <v>200</v>
      </c>
      <c r="C201" s="26" t="s">
        <v>39</v>
      </c>
      <c r="D201" s="2">
        <v>2.4399999999999998E-2</v>
      </c>
      <c r="E201" s="24">
        <f>+'B-7 2026'!I201</f>
        <v>265.08273840039897</v>
      </c>
      <c r="F201" s="24">
        <v>0</v>
      </c>
      <c r="G201" s="24">
        <v>0</v>
      </c>
      <c r="H201" s="24">
        <v>0</v>
      </c>
      <c r="I201" s="24">
        <v>265.08273840039897</v>
      </c>
      <c r="J201" s="24">
        <v>265.08273840039885</v>
      </c>
    </row>
    <row r="202" spans="1:10" x14ac:dyDescent="0.3">
      <c r="A202" s="22">
        <f t="shared" si="18"/>
        <v>187</v>
      </c>
      <c r="B202" s="23" t="s">
        <v>201</v>
      </c>
      <c r="C202" s="23"/>
      <c r="D202" s="2"/>
      <c r="E202" s="25">
        <f t="shared" ref="E202:J202" si="25">SUM(E196:E201)</f>
        <v>39510.265029999959</v>
      </c>
      <c r="F202" s="25">
        <f t="shared" si="25"/>
        <v>0</v>
      </c>
      <c r="G202" s="25">
        <f t="shared" si="25"/>
        <v>-51.47999999999999</v>
      </c>
      <c r="H202" s="25">
        <f t="shared" si="25"/>
        <v>0</v>
      </c>
      <c r="I202" s="25">
        <f t="shared" si="25"/>
        <v>39458.785029999963</v>
      </c>
      <c r="J202" s="25">
        <f t="shared" si="25"/>
        <v>39484.525029999953</v>
      </c>
    </row>
    <row r="203" spans="1:10" x14ac:dyDescent="0.3">
      <c r="A203" s="22">
        <f t="shared" si="18"/>
        <v>188</v>
      </c>
      <c r="B203" s="23"/>
      <c r="C203" s="23"/>
      <c r="D203" s="2"/>
      <c r="E203" s="24"/>
      <c r="F203" s="24"/>
      <c r="G203" s="24"/>
      <c r="H203" s="24"/>
      <c r="I203" s="24"/>
      <c r="J203" s="24"/>
    </row>
    <row r="204" spans="1:10" x14ac:dyDescent="0.3">
      <c r="A204" s="22">
        <f t="shared" si="18"/>
        <v>189</v>
      </c>
      <c r="B204" s="26" t="s">
        <v>202</v>
      </c>
      <c r="C204" s="26" t="s">
        <v>28</v>
      </c>
      <c r="D204" s="2">
        <v>2.5399999999999999E-2</v>
      </c>
      <c r="E204" s="24">
        <f>+'B-7 2026'!I204</f>
        <v>2075.237122587499</v>
      </c>
      <c r="F204" s="24">
        <v>119.21050436722649</v>
      </c>
      <c r="G204" s="24">
        <v>0</v>
      </c>
      <c r="H204" s="24">
        <v>0</v>
      </c>
      <c r="I204" s="24">
        <v>2194.4476269547258</v>
      </c>
      <c r="J204" s="24">
        <v>2114.540733940667</v>
      </c>
    </row>
    <row r="205" spans="1:10" x14ac:dyDescent="0.3">
      <c r="A205" s="22">
        <f t="shared" si="18"/>
        <v>190</v>
      </c>
      <c r="B205" s="26" t="s">
        <v>203</v>
      </c>
      <c r="C205" s="26" t="s">
        <v>30</v>
      </c>
      <c r="D205" s="2">
        <v>4.24E-2</v>
      </c>
      <c r="E205" s="24">
        <f>+'B-7 2026'!I205</f>
        <v>5864.0684157379437</v>
      </c>
      <c r="F205" s="24">
        <v>447.19967563375735</v>
      </c>
      <c r="G205" s="24">
        <v>-3.8399999999999994</v>
      </c>
      <c r="H205" s="24">
        <v>0</v>
      </c>
      <c r="I205" s="24">
        <v>6307.4280913717002</v>
      </c>
      <c r="J205" s="24">
        <v>6009.5895428852136</v>
      </c>
    </row>
    <row r="206" spans="1:10" x14ac:dyDescent="0.3">
      <c r="A206" s="22">
        <f t="shared" si="18"/>
        <v>191</v>
      </c>
      <c r="B206" s="26" t="s">
        <v>204</v>
      </c>
      <c r="C206" s="26" t="s">
        <v>32</v>
      </c>
      <c r="D206" s="2">
        <v>2.2000000000000002E-2</v>
      </c>
      <c r="E206" s="24">
        <f>+'B-7 2026'!I206</f>
        <v>76727.837071146205</v>
      </c>
      <c r="F206" s="24">
        <v>5837.2040253481227</v>
      </c>
      <c r="G206" s="24">
        <v>0</v>
      </c>
      <c r="H206" s="24">
        <v>0</v>
      </c>
      <c r="I206" s="24">
        <v>82565.0410964943</v>
      </c>
      <c r="J206" s="24">
        <v>78652.355585468758</v>
      </c>
    </row>
    <row r="207" spans="1:10" x14ac:dyDescent="0.3">
      <c r="A207" s="22">
        <f t="shared" si="18"/>
        <v>192</v>
      </c>
      <c r="B207" s="26" t="s">
        <v>205</v>
      </c>
      <c r="C207" s="26" t="s">
        <v>32</v>
      </c>
      <c r="D207" s="2">
        <v>3.0499999999999999E-2</v>
      </c>
      <c r="E207" s="24">
        <f>+'B-7 2026'!I207</f>
        <v>376.74004199999905</v>
      </c>
      <c r="F207" s="24">
        <v>0</v>
      </c>
      <c r="G207" s="24">
        <v>0</v>
      </c>
      <c r="H207" s="24">
        <v>0</v>
      </c>
      <c r="I207" s="24">
        <v>376.74004199999905</v>
      </c>
      <c r="J207" s="24">
        <v>376.74004199999911</v>
      </c>
    </row>
    <row r="208" spans="1:10" x14ac:dyDescent="0.3">
      <c r="A208" s="22">
        <f t="shared" si="18"/>
        <v>193</v>
      </c>
      <c r="B208" s="26" t="s">
        <v>206</v>
      </c>
      <c r="C208" s="26" t="s">
        <v>35</v>
      </c>
      <c r="D208" s="2">
        <v>1.43E-2</v>
      </c>
      <c r="E208" s="24">
        <f>+'B-7 2026'!I208</f>
        <v>19717.0018532291</v>
      </c>
      <c r="F208" s="24">
        <v>1466.6240031265122</v>
      </c>
      <c r="G208" s="24">
        <v>-116.16000000000003</v>
      </c>
      <c r="H208" s="24">
        <v>0</v>
      </c>
      <c r="I208" s="24">
        <v>21067.465856355608</v>
      </c>
      <c r="J208" s="24">
        <v>20142.465911045598</v>
      </c>
    </row>
    <row r="209" spans="1:10" x14ac:dyDescent="0.3">
      <c r="A209" s="22">
        <f t="shared" si="18"/>
        <v>194</v>
      </c>
      <c r="B209" s="26" t="s">
        <v>207</v>
      </c>
      <c r="C209" s="26" t="s">
        <v>37</v>
      </c>
      <c r="D209" s="2">
        <v>1.77E-2</v>
      </c>
      <c r="E209" s="24">
        <f>+'B-7 2026'!I209</f>
        <v>10999.917684938298</v>
      </c>
      <c r="F209" s="24">
        <v>786.19906666518159</v>
      </c>
      <c r="G209" s="24">
        <v>-5.5200000000000005</v>
      </c>
      <c r="H209" s="24">
        <v>0</v>
      </c>
      <c r="I209" s="24">
        <v>11780.596751603489</v>
      </c>
      <c r="J209" s="24">
        <v>11256.366548414757</v>
      </c>
    </row>
    <row r="210" spans="1:10" x14ac:dyDescent="0.3">
      <c r="A210" s="22">
        <f t="shared" si="18"/>
        <v>195</v>
      </c>
      <c r="B210" s="26" t="s">
        <v>208</v>
      </c>
      <c r="C210" s="26" t="s">
        <v>39</v>
      </c>
      <c r="D210" s="2">
        <v>2.7900000000000001E-2</v>
      </c>
      <c r="E210" s="24">
        <f>+'B-7 2026'!I210</f>
        <v>178.83388902756658</v>
      </c>
      <c r="F210" s="24">
        <v>13.615842451680312</v>
      </c>
      <c r="G210" s="24">
        <v>0</v>
      </c>
      <c r="H210" s="24">
        <v>0</v>
      </c>
      <c r="I210" s="24">
        <v>192.44973147924691</v>
      </c>
      <c r="J210" s="24">
        <v>183.32295711544009</v>
      </c>
    </row>
    <row r="211" spans="1:10" x14ac:dyDescent="0.3">
      <c r="A211" s="22">
        <f t="shared" si="18"/>
        <v>196</v>
      </c>
      <c r="B211" s="23" t="s">
        <v>209</v>
      </c>
      <c r="C211" s="23"/>
      <c r="D211" s="2"/>
      <c r="E211" s="25">
        <f t="shared" ref="E211:J211" si="26">SUM(E204:E210)</f>
        <v>115939.6360786666</v>
      </c>
      <c r="F211" s="25">
        <f t="shared" si="26"/>
        <v>8670.0531175924807</v>
      </c>
      <c r="G211" s="25">
        <f t="shared" si="26"/>
        <v>-125.52000000000002</v>
      </c>
      <c r="H211" s="25">
        <f t="shared" si="26"/>
        <v>0</v>
      </c>
      <c r="I211" s="25">
        <f t="shared" si="26"/>
        <v>124484.16919625907</v>
      </c>
      <c r="J211" s="25">
        <f t="shared" si="26"/>
        <v>118735.38132087044</v>
      </c>
    </row>
    <row r="212" spans="1:10" x14ac:dyDescent="0.3">
      <c r="A212" s="22">
        <f t="shared" ref="A212:A275" si="27">+A211+1</f>
        <v>197</v>
      </c>
      <c r="B212" s="23"/>
      <c r="C212" s="23"/>
      <c r="D212" s="2"/>
      <c r="E212" s="24"/>
      <c r="F212" s="24"/>
      <c r="G212" s="24"/>
      <c r="H212" s="24"/>
      <c r="I212" s="24"/>
      <c r="J212" s="24"/>
    </row>
    <row r="213" spans="1:10" x14ac:dyDescent="0.3">
      <c r="A213" s="22">
        <f t="shared" si="27"/>
        <v>198</v>
      </c>
      <c r="B213" s="26" t="s">
        <v>210</v>
      </c>
      <c r="C213" s="26" t="s">
        <v>39</v>
      </c>
      <c r="D213" s="2">
        <v>0</v>
      </c>
      <c r="E213" s="24">
        <f>+'B-7 2026'!I213</f>
        <v>44.86</v>
      </c>
      <c r="F213" s="24">
        <v>0</v>
      </c>
      <c r="G213" s="24">
        <v>0</v>
      </c>
      <c r="H213" s="24">
        <v>0</v>
      </c>
      <c r="I213" s="24">
        <v>44.86</v>
      </c>
      <c r="J213" s="24">
        <v>44.860000000000007</v>
      </c>
    </row>
    <row r="214" spans="1:10" x14ac:dyDescent="0.3">
      <c r="A214" s="22">
        <f t="shared" si="27"/>
        <v>199</v>
      </c>
      <c r="B214" s="23"/>
      <c r="C214" s="23"/>
      <c r="D214" s="2"/>
      <c r="E214" s="24"/>
      <c r="F214" s="24"/>
      <c r="G214" s="24"/>
      <c r="H214" s="24"/>
      <c r="I214" s="24"/>
      <c r="J214" s="24"/>
    </row>
    <row r="215" spans="1:10" x14ac:dyDescent="0.3">
      <c r="A215" s="22">
        <f t="shared" si="27"/>
        <v>200</v>
      </c>
      <c r="B215" s="26" t="s">
        <v>211</v>
      </c>
      <c r="C215" s="26" t="s">
        <v>28</v>
      </c>
      <c r="D215" s="2">
        <v>3.2899999999999999E-2</v>
      </c>
      <c r="E215" s="24">
        <f>+'B-7 2026'!I215</f>
        <v>9358.7037758137394</v>
      </c>
      <c r="F215" s="24">
        <v>99.213839371784204</v>
      </c>
      <c r="G215" s="24">
        <v>-12.600000000000003</v>
      </c>
      <c r="H215" s="24">
        <v>0</v>
      </c>
      <c r="I215" s="24">
        <v>9445.3176151855096</v>
      </c>
      <c r="J215" s="24">
        <v>9360.0356096115684</v>
      </c>
    </row>
    <row r="216" spans="1:10" x14ac:dyDescent="0.3">
      <c r="A216" s="22">
        <f t="shared" si="27"/>
        <v>201</v>
      </c>
      <c r="B216" s="26" t="s">
        <v>212</v>
      </c>
      <c r="C216" s="26" t="s">
        <v>30</v>
      </c>
      <c r="D216" s="2">
        <v>3.3300000000000003E-2</v>
      </c>
      <c r="E216" s="24">
        <f>+'B-7 2026'!I216</f>
        <v>7722.0576512534471</v>
      </c>
      <c r="F216" s="24">
        <v>11.385929170569899</v>
      </c>
      <c r="G216" s="24">
        <v>0</v>
      </c>
      <c r="H216" s="24">
        <v>0</v>
      </c>
      <c r="I216" s="24">
        <v>7733.4435804240175</v>
      </c>
      <c r="J216" s="24">
        <v>7722.9334919588764</v>
      </c>
    </row>
    <row r="217" spans="1:10" x14ac:dyDescent="0.3">
      <c r="A217" s="22">
        <f t="shared" si="27"/>
        <v>202</v>
      </c>
      <c r="B217" s="26" t="s">
        <v>213</v>
      </c>
      <c r="C217" s="26" t="s">
        <v>32</v>
      </c>
      <c r="D217" s="2">
        <v>4.2000000000000003E-2</v>
      </c>
      <c r="E217" s="24">
        <f>+'B-7 2026'!I217</f>
        <v>29068.97231446045</v>
      </c>
      <c r="F217" s="24">
        <v>51.34123479942069</v>
      </c>
      <c r="G217" s="24">
        <v>-319.92000000000007</v>
      </c>
      <c r="H217" s="24">
        <v>0</v>
      </c>
      <c r="I217" s="24">
        <v>28800.393549259872</v>
      </c>
      <c r="J217" s="24">
        <v>28912.961640214249</v>
      </c>
    </row>
    <row r="218" spans="1:10" x14ac:dyDescent="0.3">
      <c r="A218" s="22">
        <f t="shared" si="27"/>
        <v>203</v>
      </c>
      <c r="B218" s="26" t="s">
        <v>214</v>
      </c>
      <c r="C218" s="26" t="s">
        <v>35</v>
      </c>
      <c r="D218" s="2">
        <v>4.2900000000000001E-2</v>
      </c>
      <c r="E218" s="24">
        <f>+'B-7 2026'!I218</f>
        <v>7092.8980276845059</v>
      </c>
      <c r="F218" s="24">
        <v>12.940853260449284</v>
      </c>
      <c r="G218" s="24">
        <v>-131.64000000000001</v>
      </c>
      <c r="H218" s="24">
        <v>0</v>
      </c>
      <c r="I218" s="24">
        <v>6974.1988809449549</v>
      </c>
      <c r="J218" s="24">
        <v>7028.0734779353115</v>
      </c>
    </row>
    <row r="219" spans="1:10" x14ac:dyDescent="0.3">
      <c r="A219" s="22">
        <f t="shared" si="27"/>
        <v>204</v>
      </c>
      <c r="B219" s="26" t="s">
        <v>215</v>
      </c>
      <c r="C219" s="26" t="s">
        <v>37</v>
      </c>
      <c r="D219" s="2">
        <v>3.5200000000000002E-2</v>
      </c>
      <c r="E219" s="24">
        <f>+'B-7 2026'!I219</f>
        <v>6715.9251519914533</v>
      </c>
      <c r="F219" s="24">
        <v>11.40872283154328</v>
      </c>
      <c r="G219" s="24">
        <v>-0.3600000000000001</v>
      </c>
      <c r="H219" s="24">
        <v>0</v>
      </c>
      <c r="I219" s="24">
        <v>6726.9738748229965</v>
      </c>
      <c r="J219" s="24">
        <v>6716.6227460554182</v>
      </c>
    </row>
    <row r="220" spans="1:10" x14ac:dyDescent="0.3">
      <c r="A220" s="22">
        <f t="shared" si="27"/>
        <v>205</v>
      </c>
      <c r="B220" s="26" t="s">
        <v>216</v>
      </c>
      <c r="C220" s="26" t="s">
        <v>39</v>
      </c>
      <c r="D220" s="2">
        <v>3.3099999999999997E-2</v>
      </c>
      <c r="E220" s="24">
        <f>+'B-7 2026'!I220</f>
        <v>2289.3102287963829</v>
      </c>
      <c r="F220" s="24">
        <v>3.709420566232323</v>
      </c>
      <c r="G220" s="24">
        <v>-3</v>
      </c>
      <c r="H220" s="24">
        <v>0</v>
      </c>
      <c r="I220" s="24">
        <v>2290.0196493626158</v>
      </c>
      <c r="J220" s="24">
        <v>2288.0955688399399</v>
      </c>
    </row>
    <row r="221" spans="1:10" x14ac:dyDescent="0.3">
      <c r="A221" s="22">
        <f t="shared" si="27"/>
        <v>206</v>
      </c>
      <c r="B221" s="23" t="s">
        <v>217</v>
      </c>
      <c r="C221" s="23"/>
      <c r="D221" s="2"/>
      <c r="E221" s="25">
        <f t="shared" ref="E221:J221" si="28">SUM(E215:E220)</f>
        <v>62247.867149999984</v>
      </c>
      <c r="F221" s="25">
        <f t="shared" si="28"/>
        <v>189.99999999999966</v>
      </c>
      <c r="G221" s="25">
        <f t="shared" si="28"/>
        <v>-467.5200000000001</v>
      </c>
      <c r="H221" s="25">
        <f t="shared" si="28"/>
        <v>0</v>
      </c>
      <c r="I221" s="25">
        <f t="shared" si="28"/>
        <v>61970.347149999965</v>
      </c>
      <c r="J221" s="25">
        <f t="shared" si="28"/>
        <v>62028.722534615372</v>
      </c>
    </row>
    <row r="222" spans="1:10" x14ac:dyDescent="0.3">
      <c r="A222" s="22">
        <f t="shared" si="27"/>
        <v>207</v>
      </c>
      <c r="B222" s="23"/>
      <c r="C222" s="23"/>
      <c r="D222" s="2"/>
      <c r="E222" s="24"/>
      <c r="F222" s="24"/>
      <c r="G222" s="24"/>
      <c r="H222" s="24"/>
      <c r="I222" s="24"/>
      <c r="J222" s="24"/>
    </row>
    <row r="223" spans="1:10" x14ac:dyDescent="0.3">
      <c r="A223" s="22">
        <f t="shared" si="27"/>
        <v>208</v>
      </c>
      <c r="B223" s="30" t="s">
        <v>218</v>
      </c>
      <c r="C223" s="30"/>
      <c r="D223" s="31"/>
      <c r="E223" s="4">
        <f t="shared" ref="E223:J223" si="29">SUM(E128,E137,E145,E154,E164,E172,E176,E185,E194,E202,E211,E221,E213)</f>
        <v>663712.59603907855</v>
      </c>
      <c r="F223" s="4">
        <f t="shared" si="29"/>
        <v>9327.5281175924811</v>
      </c>
      <c r="G223" s="4">
        <f t="shared" si="29"/>
        <v>-2519.3366666666666</v>
      </c>
      <c r="H223" s="4">
        <f t="shared" si="29"/>
        <v>0</v>
      </c>
      <c r="I223" s="4">
        <f t="shared" si="29"/>
        <v>670520.78749000432</v>
      </c>
      <c r="J223" s="4">
        <f t="shared" si="29"/>
        <v>665362.00794794911</v>
      </c>
    </row>
    <row r="224" spans="1:10" x14ac:dyDescent="0.3">
      <c r="A224" s="22">
        <f t="shared" si="27"/>
        <v>209</v>
      </c>
      <c r="B224" s="26"/>
      <c r="C224" s="26"/>
      <c r="D224" s="2"/>
      <c r="E224" s="24"/>
      <c r="F224" s="24"/>
      <c r="G224" s="24"/>
      <c r="H224" s="24"/>
      <c r="I224" s="24"/>
      <c r="J224" s="24"/>
    </row>
    <row r="225" spans="1:10" x14ac:dyDescent="0.3">
      <c r="A225" s="22">
        <f t="shared" si="27"/>
        <v>210</v>
      </c>
      <c r="B225" s="26" t="s">
        <v>219</v>
      </c>
      <c r="C225" s="26" t="s">
        <v>28</v>
      </c>
      <c r="D225" s="2">
        <v>3.3500000000000002E-2</v>
      </c>
      <c r="E225" s="24">
        <f>+'B-7 2026'!I225</f>
        <v>8690.7000000000007</v>
      </c>
      <c r="F225" s="24">
        <v>0</v>
      </c>
      <c r="G225" s="24">
        <v>0</v>
      </c>
      <c r="H225" s="24">
        <v>0</v>
      </c>
      <c r="I225" s="24">
        <v>8690.7000000000007</v>
      </c>
      <c r="J225" s="24">
        <v>8690.6999999999989</v>
      </c>
    </row>
    <row r="226" spans="1:10" x14ac:dyDescent="0.3">
      <c r="A226" s="22">
        <f t="shared" si="27"/>
        <v>211</v>
      </c>
      <c r="B226" s="26" t="s">
        <v>220</v>
      </c>
      <c r="C226" s="26" t="s">
        <v>35</v>
      </c>
      <c r="D226" s="2">
        <v>3.3599999999999998E-2</v>
      </c>
      <c r="E226" s="24">
        <f>+'B-7 2026'!I226</f>
        <v>87196.88</v>
      </c>
      <c r="F226" s="24">
        <v>0</v>
      </c>
      <c r="G226" s="24">
        <v>0</v>
      </c>
      <c r="H226" s="24">
        <v>0</v>
      </c>
      <c r="I226" s="24">
        <v>87196.88</v>
      </c>
      <c r="J226" s="24">
        <v>87196.87999999999</v>
      </c>
    </row>
    <row r="227" spans="1:10" x14ac:dyDescent="0.3">
      <c r="A227" s="22">
        <f t="shared" si="27"/>
        <v>212</v>
      </c>
      <c r="B227" s="26" t="s">
        <v>221</v>
      </c>
      <c r="C227" s="26" t="s">
        <v>37</v>
      </c>
      <c r="D227" s="2">
        <v>3.3500000000000002E-2</v>
      </c>
      <c r="E227" s="24">
        <f>+'B-7 2026'!I227</f>
        <v>8985.1200000000008</v>
      </c>
      <c r="F227" s="24">
        <v>0</v>
      </c>
      <c r="G227" s="24">
        <v>0</v>
      </c>
      <c r="H227" s="24">
        <v>0</v>
      </c>
      <c r="I227" s="24">
        <v>8985.1200000000008</v>
      </c>
      <c r="J227" s="24">
        <v>8985.119999999999</v>
      </c>
    </row>
    <row r="228" spans="1:10" x14ac:dyDescent="0.3">
      <c r="A228" s="22">
        <f t="shared" si="27"/>
        <v>213</v>
      </c>
      <c r="B228" s="26" t="s">
        <v>222</v>
      </c>
      <c r="C228" s="26" t="s">
        <v>39</v>
      </c>
      <c r="D228" s="2">
        <v>3.3500000000000002E-2</v>
      </c>
      <c r="E228" s="24">
        <f>+'B-7 2026'!I228</f>
        <v>10.57</v>
      </c>
      <c r="F228" s="24">
        <v>0</v>
      </c>
      <c r="G228" s="24">
        <v>0</v>
      </c>
      <c r="H228" s="24">
        <v>0</v>
      </c>
      <c r="I228" s="24">
        <v>10.57</v>
      </c>
      <c r="J228" s="24">
        <v>10.569999999999997</v>
      </c>
    </row>
    <row r="229" spans="1:10" x14ac:dyDescent="0.3">
      <c r="A229" s="22">
        <f t="shared" si="27"/>
        <v>214</v>
      </c>
      <c r="B229" s="23" t="s">
        <v>223</v>
      </c>
      <c r="C229" s="23"/>
      <c r="D229" s="2"/>
      <c r="E229" s="25">
        <f t="shared" ref="E229:J229" si="30">SUM(E225:E228)</f>
        <v>104883.27</v>
      </c>
      <c r="F229" s="25">
        <f t="shared" si="30"/>
        <v>0</v>
      </c>
      <c r="G229" s="25">
        <f t="shared" si="30"/>
        <v>0</v>
      </c>
      <c r="H229" s="25">
        <f t="shared" si="30"/>
        <v>0</v>
      </c>
      <c r="I229" s="25">
        <f t="shared" si="30"/>
        <v>104883.27</v>
      </c>
      <c r="J229" s="25">
        <f t="shared" si="30"/>
        <v>104883.26999999999</v>
      </c>
    </row>
    <row r="230" spans="1:10" x14ac:dyDescent="0.3">
      <c r="A230" s="22">
        <f t="shared" si="27"/>
        <v>215</v>
      </c>
      <c r="B230" s="26"/>
      <c r="C230" s="26"/>
      <c r="D230" s="2"/>
      <c r="E230" s="24"/>
      <c r="F230" s="24"/>
      <c r="G230" s="24"/>
      <c r="H230" s="24"/>
      <c r="I230" s="24"/>
      <c r="J230" s="24"/>
    </row>
    <row r="231" spans="1:10" x14ac:dyDescent="0.3">
      <c r="A231" s="22">
        <f t="shared" si="27"/>
        <v>216</v>
      </c>
      <c r="B231" s="26" t="s">
        <v>224</v>
      </c>
      <c r="C231" s="26" t="s">
        <v>28</v>
      </c>
      <c r="D231" s="2">
        <v>3.1400000000000004E-2</v>
      </c>
      <c r="E231" s="24">
        <f>+'B-7 2026'!I231</f>
        <v>2569.9299999999998</v>
      </c>
      <c r="F231" s="24">
        <v>0</v>
      </c>
      <c r="G231" s="24">
        <v>0</v>
      </c>
      <c r="H231" s="24">
        <v>0</v>
      </c>
      <c r="I231" s="24">
        <v>2569.9299999999998</v>
      </c>
      <c r="J231" s="24">
        <v>2569.9299999999998</v>
      </c>
    </row>
    <row r="232" spans="1:10" x14ac:dyDescent="0.3">
      <c r="A232" s="22">
        <f t="shared" si="27"/>
        <v>217</v>
      </c>
      <c r="B232" s="26" t="s">
        <v>225</v>
      </c>
      <c r="C232" s="26" t="s">
        <v>35</v>
      </c>
      <c r="D232" s="2">
        <v>3.4000000000000002E-2</v>
      </c>
      <c r="E232" s="24">
        <f>+'B-7 2026'!I232</f>
        <v>96885.37</v>
      </c>
      <c r="F232" s="24">
        <v>0</v>
      </c>
      <c r="G232" s="24">
        <v>0</v>
      </c>
      <c r="H232" s="24">
        <v>0</v>
      </c>
      <c r="I232" s="24">
        <v>96885.37</v>
      </c>
      <c r="J232" s="24">
        <v>96885.37000000001</v>
      </c>
    </row>
    <row r="233" spans="1:10" x14ac:dyDescent="0.3">
      <c r="A233" s="22">
        <f t="shared" si="27"/>
        <v>218</v>
      </c>
      <c r="B233" s="26" t="s">
        <v>226</v>
      </c>
      <c r="C233" s="26" t="s">
        <v>37</v>
      </c>
      <c r="D233" s="2">
        <v>3.4000000000000002E-2</v>
      </c>
      <c r="E233" s="24">
        <f>+'B-7 2026'!I233</f>
        <v>10731.81</v>
      </c>
      <c r="F233" s="24">
        <v>0</v>
      </c>
      <c r="G233" s="24">
        <v>0</v>
      </c>
      <c r="H233" s="24">
        <v>0</v>
      </c>
      <c r="I233" s="24">
        <v>10731.81</v>
      </c>
      <c r="J233" s="24">
        <v>10731.81</v>
      </c>
    </row>
    <row r="234" spans="1:10" x14ac:dyDescent="0.3">
      <c r="A234" s="22">
        <f t="shared" si="27"/>
        <v>219</v>
      </c>
      <c r="B234" s="26" t="s">
        <v>227</v>
      </c>
      <c r="C234" s="26" t="s">
        <v>39</v>
      </c>
      <c r="D234" s="2">
        <v>3.4000000000000002E-2</v>
      </c>
      <c r="E234" s="24">
        <f>+'B-7 2026'!I234</f>
        <v>1213.5229999999999</v>
      </c>
      <c r="F234" s="24">
        <v>414.13575000000014</v>
      </c>
      <c r="G234" s="24">
        <v>0</v>
      </c>
      <c r="H234" s="24">
        <v>0</v>
      </c>
      <c r="I234" s="24">
        <v>1627.6587500000001</v>
      </c>
      <c r="J234" s="24">
        <v>1245.3795961538458</v>
      </c>
    </row>
    <row r="235" spans="1:10" x14ac:dyDescent="0.3">
      <c r="A235" s="22">
        <f t="shared" si="27"/>
        <v>220</v>
      </c>
      <c r="B235" s="23" t="s">
        <v>228</v>
      </c>
      <c r="C235" s="23"/>
      <c r="D235" s="2"/>
      <c r="E235" s="25">
        <f t="shared" ref="E235:J235" si="31">SUM(E231:E234)</f>
        <v>111400.63299999999</v>
      </c>
      <c r="F235" s="25">
        <f t="shared" si="31"/>
        <v>414.13575000000014</v>
      </c>
      <c r="G235" s="25">
        <f t="shared" si="31"/>
        <v>0</v>
      </c>
      <c r="H235" s="25">
        <f t="shared" si="31"/>
        <v>0</v>
      </c>
      <c r="I235" s="25">
        <f t="shared" si="31"/>
        <v>111814.76874999999</v>
      </c>
      <c r="J235" s="25">
        <f t="shared" si="31"/>
        <v>111432.48959615384</v>
      </c>
    </row>
    <row r="236" spans="1:10" x14ac:dyDescent="0.3">
      <c r="A236" s="22">
        <f t="shared" si="27"/>
        <v>221</v>
      </c>
      <c r="B236" s="26"/>
      <c r="C236" s="26"/>
      <c r="D236" s="2"/>
      <c r="E236" s="24"/>
      <c r="F236" s="24"/>
      <c r="G236" s="24"/>
      <c r="H236" s="24"/>
      <c r="I236" s="24"/>
      <c r="J236" s="24"/>
    </row>
    <row r="237" spans="1:10" x14ac:dyDescent="0.3">
      <c r="A237" s="22">
        <f t="shared" si="27"/>
        <v>222</v>
      </c>
      <c r="B237" s="26" t="s">
        <v>229</v>
      </c>
      <c r="C237" s="26" t="s">
        <v>28</v>
      </c>
      <c r="D237" s="2">
        <v>3.3599999999999998E-2</v>
      </c>
      <c r="E237" s="24">
        <f>+'B-7 2026'!I237</f>
        <v>2406.6</v>
      </c>
      <c r="F237" s="24">
        <v>0</v>
      </c>
      <c r="G237" s="24">
        <v>0</v>
      </c>
      <c r="H237" s="24">
        <v>0</v>
      </c>
      <c r="I237" s="24">
        <v>2406.6</v>
      </c>
      <c r="J237" s="24">
        <v>2406.5999999999995</v>
      </c>
    </row>
    <row r="238" spans="1:10" x14ac:dyDescent="0.3">
      <c r="A238" s="22">
        <f t="shared" si="27"/>
        <v>223</v>
      </c>
      <c r="B238" s="26" t="s">
        <v>230</v>
      </c>
      <c r="C238" s="26" t="s">
        <v>35</v>
      </c>
      <c r="D238" s="2">
        <v>3.3599999999999998E-2</v>
      </c>
      <c r="E238" s="24">
        <f>+'B-7 2026'!I238</f>
        <v>74033.929999999993</v>
      </c>
      <c r="F238" s="24">
        <v>0</v>
      </c>
      <c r="G238" s="24">
        <v>0</v>
      </c>
      <c r="H238" s="24">
        <v>0</v>
      </c>
      <c r="I238" s="24">
        <v>74033.929999999993</v>
      </c>
      <c r="J238" s="24">
        <v>74033.929999999964</v>
      </c>
    </row>
    <row r="239" spans="1:10" x14ac:dyDescent="0.3">
      <c r="A239" s="22">
        <f t="shared" si="27"/>
        <v>224</v>
      </c>
      <c r="B239" s="26" t="s">
        <v>231</v>
      </c>
      <c r="C239" s="26" t="s">
        <v>37</v>
      </c>
      <c r="D239" s="2">
        <v>3.3599999999999998E-2</v>
      </c>
      <c r="E239" s="24">
        <f>+'B-7 2026'!I239</f>
        <v>10721.27</v>
      </c>
      <c r="F239" s="24">
        <v>0</v>
      </c>
      <c r="G239" s="24">
        <v>0</v>
      </c>
      <c r="H239" s="24">
        <v>0</v>
      </c>
      <c r="I239" s="24">
        <v>10721.27</v>
      </c>
      <c r="J239" s="24">
        <v>10721.270000000002</v>
      </c>
    </row>
    <row r="240" spans="1:10" x14ac:dyDescent="0.3">
      <c r="A240" s="22">
        <f t="shared" si="27"/>
        <v>225</v>
      </c>
      <c r="B240" s="23" t="s">
        <v>232</v>
      </c>
      <c r="C240" s="23"/>
      <c r="D240" s="2"/>
      <c r="E240" s="25">
        <f t="shared" ref="E240:J240" si="32">SUM(E237:E239)</f>
        <v>87161.8</v>
      </c>
      <c r="F240" s="25">
        <f t="shared" si="32"/>
        <v>0</v>
      </c>
      <c r="G240" s="25">
        <f t="shared" si="32"/>
        <v>0</v>
      </c>
      <c r="H240" s="25">
        <f t="shared" si="32"/>
        <v>0</v>
      </c>
      <c r="I240" s="25">
        <f t="shared" si="32"/>
        <v>87161.8</v>
      </c>
      <c r="J240" s="25">
        <f t="shared" si="32"/>
        <v>87161.799999999974</v>
      </c>
    </row>
    <row r="241" spans="1:10" x14ac:dyDescent="0.3">
      <c r="A241" s="22">
        <f t="shared" si="27"/>
        <v>226</v>
      </c>
      <c r="B241" s="26"/>
      <c r="C241" s="26"/>
      <c r="D241" s="2"/>
      <c r="E241" s="24"/>
      <c r="F241" s="24"/>
      <c r="G241" s="24"/>
      <c r="H241" s="24"/>
      <c r="I241" s="24"/>
      <c r="J241" s="24"/>
    </row>
    <row r="242" spans="1:10" x14ac:dyDescent="0.3">
      <c r="A242" s="22">
        <f t="shared" si="27"/>
        <v>227</v>
      </c>
      <c r="B242" s="26" t="s">
        <v>233</v>
      </c>
      <c r="C242" s="26" t="s">
        <v>28</v>
      </c>
      <c r="D242" s="2">
        <v>3.4000000000000002E-2</v>
      </c>
      <c r="E242" s="24">
        <f>+'B-7 2026'!I242</f>
        <v>6242.04</v>
      </c>
      <c r="F242" s="24">
        <v>0</v>
      </c>
      <c r="G242" s="24">
        <v>0</v>
      </c>
      <c r="H242" s="24">
        <v>0</v>
      </c>
      <c r="I242" s="24">
        <v>6242.04</v>
      </c>
      <c r="J242" s="24">
        <v>6242.0399999999991</v>
      </c>
    </row>
    <row r="243" spans="1:10" x14ac:dyDescent="0.3">
      <c r="A243" s="22">
        <f t="shared" si="27"/>
        <v>228</v>
      </c>
      <c r="B243" s="26" t="s">
        <v>234</v>
      </c>
      <c r="C243" s="26" t="s">
        <v>35</v>
      </c>
      <c r="D243" s="2">
        <v>3.4000000000000002E-2</v>
      </c>
      <c r="E243" s="24">
        <f>+'B-7 2026'!I243</f>
        <v>75345.22</v>
      </c>
      <c r="F243" s="24">
        <v>0</v>
      </c>
      <c r="G243" s="24">
        <v>0</v>
      </c>
      <c r="H243" s="24">
        <v>0</v>
      </c>
      <c r="I243" s="24">
        <v>75345.22</v>
      </c>
      <c r="J243" s="24">
        <v>75345.219999999987</v>
      </c>
    </row>
    <row r="244" spans="1:10" x14ac:dyDescent="0.3">
      <c r="A244" s="22">
        <f t="shared" si="27"/>
        <v>229</v>
      </c>
      <c r="B244" s="26" t="s">
        <v>235</v>
      </c>
      <c r="C244" s="26" t="s">
        <v>37</v>
      </c>
      <c r="D244" s="2">
        <v>3.4000000000000002E-2</v>
      </c>
      <c r="E244" s="24">
        <f>+'B-7 2026'!I244</f>
        <v>15840.88</v>
      </c>
      <c r="F244" s="24">
        <v>0</v>
      </c>
      <c r="G244" s="24">
        <v>0</v>
      </c>
      <c r="H244" s="24">
        <v>0</v>
      </c>
      <c r="I244" s="24">
        <v>15840.88</v>
      </c>
      <c r="J244" s="24">
        <v>15840.880000000003</v>
      </c>
    </row>
    <row r="245" spans="1:10" x14ac:dyDescent="0.3">
      <c r="A245" s="22">
        <f t="shared" si="27"/>
        <v>230</v>
      </c>
      <c r="B245" s="26" t="s">
        <v>236</v>
      </c>
      <c r="C245" s="26" t="s">
        <v>39</v>
      </c>
      <c r="D245" s="2">
        <v>3.4000000000000002E-2</v>
      </c>
      <c r="E245" s="24">
        <f>+'B-7 2026'!I245</f>
        <v>64.879999999999896</v>
      </c>
      <c r="F245" s="24">
        <v>0</v>
      </c>
      <c r="G245" s="24">
        <v>0</v>
      </c>
      <c r="H245" s="24">
        <v>0</v>
      </c>
      <c r="I245" s="24">
        <v>64.879999999999896</v>
      </c>
      <c r="J245" s="24">
        <v>64.879999999999896</v>
      </c>
    </row>
    <row r="246" spans="1:10" x14ac:dyDescent="0.3">
      <c r="A246" s="22">
        <f t="shared" si="27"/>
        <v>231</v>
      </c>
      <c r="B246" s="23" t="s">
        <v>237</v>
      </c>
      <c r="C246" s="23"/>
      <c r="D246" s="2"/>
      <c r="E246" s="25">
        <f t="shared" ref="E246:J246" si="33">SUM(E242:E245)</f>
        <v>97493.02</v>
      </c>
      <c r="F246" s="25">
        <f t="shared" si="33"/>
        <v>0</v>
      </c>
      <c r="G246" s="25">
        <f t="shared" si="33"/>
        <v>0</v>
      </c>
      <c r="H246" s="25">
        <f t="shared" si="33"/>
        <v>0</v>
      </c>
      <c r="I246" s="25">
        <f t="shared" si="33"/>
        <v>97493.02</v>
      </c>
      <c r="J246" s="25">
        <f t="shared" si="33"/>
        <v>97493.01999999999</v>
      </c>
    </row>
    <row r="247" spans="1:10" x14ac:dyDescent="0.3">
      <c r="A247" s="22">
        <f t="shared" si="27"/>
        <v>232</v>
      </c>
      <c r="B247" s="26"/>
      <c r="C247" s="26"/>
      <c r="D247" s="2"/>
      <c r="E247" s="24"/>
      <c r="F247" s="24"/>
      <c r="G247" s="24"/>
      <c r="H247" s="24"/>
      <c r="I247" s="24"/>
      <c r="J247" s="24"/>
    </row>
    <row r="248" spans="1:10" x14ac:dyDescent="0.3">
      <c r="A248" s="22">
        <f t="shared" si="27"/>
        <v>233</v>
      </c>
      <c r="B248" s="26" t="s">
        <v>238</v>
      </c>
      <c r="C248" s="26" t="s">
        <v>28</v>
      </c>
      <c r="D248" s="2">
        <v>3.39E-2</v>
      </c>
      <c r="E248" s="24">
        <f>+'B-7 2026'!I248</f>
        <v>2613.4</v>
      </c>
      <c r="F248" s="24">
        <v>0</v>
      </c>
      <c r="G248" s="24">
        <v>0</v>
      </c>
      <c r="H248" s="24">
        <v>0</v>
      </c>
      <c r="I248" s="24">
        <v>2613.4</v>
      </c>
      <c r="J248" s="24">
        <v>2613.4000000000005</v>
      </c>
    </row>
    <row r="249" spans="1:10" x14ac:dyDescent="0.3">
      <c r="A249" s="22">
        <f t="shared" si="27"/>
        <v>234</v>
      </c>
      <c r="B249" s="26" t="s">
        <v>239</v>
      </c>
      <c r="C249" s="26" t="s">
        <v>35</v>
      </c>
      <c r="D249" s="2">
        <v>3.39E-2</v>
      </c>
      <c r="E249" s="24">
        <f>+'B-7 2026'!I249</f>
        <v>45157.99</v>
      </c>
      <c r="F249" s="24">
        <v>0</v>
      </c>
      <c r="G249" s="24">
        <v>0</v>
      </c>
      <c r="H249" s="24">
        <v>0</v>
      </c>
      <c r="I249" s="24">
        <v>45157.99</v>
      </c>
      <c r="J249" s="24">
        <v>45157.99</v>
      </c>
    </row>
    <row r="250" spans="1:10" x14ac:dyDescent="0.3">
      <c r="A250" s="22">
        <f t="shared" si="27"/>
        <v>235</v>
      </c>
      <c r="B250" s="26" t="s">
        <v>240</v>
      </c>
      <c r="C250" s="26" t="s">
        <v>37</v>
      </c>
      <c r="D250" s="2">
        <v>3.39E-2</v>
      </c>
      <c r="E250" s="24">
        <f>+'B-7 2026'!I250</f>
        <v>11603.52</v>
      </c>
      <c r="F250" s="24">
        <v>0</v>
      </c>
      <c r="G250" s="24">
        <v>0</v>
      </c>
      <c r="H250" s="24">
        <v>0</v>
      </c>
      <c r="I250" s="24">
        <v>11603.52</v>
      </c>
      <c r="J250" s="24">
        <v>11603.52</v>
      </c>
    </row>
    <row r="251" spans="1:10" x14ac:dyDescent="0.3">
      <c r="A251" s="22">
        <f t="shared" si="27"/>
        <v>236</v>
      </c>
      <c r="B251" s="23" t="s">
        <v>241</v>
      </c>
      <c r="C251" s="23"/>
      <c r="D251" s="2"/>
      <c r="E251" s="25">
        <f t="shared" ref="E251:J251" si="34">SUM(E248:E250)</f>
        <v>59374.91</v>
      </c>
      <c r="F251" s="25">
        <f t="shared" si="34"/>
        <v>0</v>
      </c>
      <c r="G251" s="25">
        <f t="shared" si="34"/>
        <v>0</v>
      </c>
      <c r="H251" s="25">
        <f t="shared" si="34"/>
        <v>0</v>
      </c>
      <c r="I251" s="25">
        <f t="shared" si="34"/>
        <v>59374.91</v>
      </c>
      <c r="J251" s="25">
        <f t="shared" si="34"/>
        <v>59374.91</v>
      </c>
    </row>
    <row r="252" spans="1:10" x14ac:dyDescent="0.3">
      <c r="A252" s="22">
        <f t="shared" si="27"/>
        <v>237</v>
      </c>
      <c r="B252" s="26"/>
      <c r="C252" s="26"/>
      <c r="D252" s="2"/>
      <c r="E252" s="24"/>
      <c r="F252" s="24"/>
      <c r="G252" s="24"/>
      <c r="H252" s="24"/>
      <c r="I252" s="24"/>
      <c r="J252" s="24"/>
    </row>
    <row r="253" spans="1:10" x14ac:dyDescent="0.3">
      <c r="A253" s="22">
        <f t="shared" si="27"/>
        <v>238</v>
      </c>
      <c r="B253" s="26" t="s">
        <v>242</v>
      </c>
      <c r="C253" s="26" t="s">
        <v>28</v>
      </c>
      <c r="D253" s="2">
        <v>3.3300000000000003E-2</v>
      </c>
      <c r="E253" s="24">
        <f>+'B-7 2026'!I253</f>
        <v>8908.52</v>
      </c>
      <c r="F253" s="24">
        <v>0</v>
      </c>
      <c r="G253" s="24">
        <v>0</v>
      </c>
      <c r="H253" s="24">
        <v>0</v>
      </c>
      <c r="I253" s="24">
        <v>8908.52</v>
      </c>
      <c r="J253" s="24">
        <v>8908.5200000000023</v>
      </c>
    </row>
    <row r="254" spans="1:10" x14ac:dyDescent="0.3">
      <c r="A254" s="22">
        <f t="shared" si="27"/>
        <v>239</v>
      </c>
      <c r="B254" s="26" t="s">
        <v>243</v>
      </c>
      <c r="C254" s="26" t="s">
        <v>35</v>
      </c>
      <c r="D254" s="2">
        <v>3.3300000000000003E-2</v>
      </c>
      <c r="E254" s="24">
        <f>+'B-7 2026'!I254</f>
        <v>73197.119999999995</v>
      </c>
      <c r="F254" s="24">
        <v>0</v>
      </c>
      <c r="G254" s="24">
        <v>0</v>
      </c>
      <c r="H254" s="24">
        <v>0</v>
      </c>
      <c r="I254" s="24">
        <v>73197.119999999995</v>
      </c>
      <c r="J254" s="24">
        <v>73197.119999999995</v>
      </c>
    </row>
    <row r="255" spans="1:10" x14ac:dyDescent="0.3">
      <c r="A255" s="22">
        <f t="shared" si="27"/>
        <v>240</v>
      </c>
      <c r="B255" s="26" t="s">
        <v>244</v>
      </c>
      <c r="C255" s="26" t="s">
        <v>37</v>
      </c>
      <c r="D255" s="2">
        <v>3.3300000000000003E-2</v>
      </c>
      <c r="E255" s="24">
        <f>+'B-7 2026'!I255</f>
        <v>15970.194845716869</v>
      </c>
      <c r="F255" s="24">
        <v>0</v>
      </c>
      <c r="G255" s="24">
        <v>0</v>
      </c>
      <c r="H255" s="24">
        <v>0</v>
      </c>
      <c r="I255" s="24">
        <v>15970.194845716869</v>
      </c>
      <c r="J255" s="24">
        <v>15970.194845716875</v>
      </c>
    </row>
    <row r="256" spans="1:10" x14ac:dyDescent="0.3">
      <c r="A256" s="22">
        <f t="shared" si="27"/>
        <v>241</v>
      </c>
      <c r="B256" s="23" t="s">
        <v>245</v>
      </c>
      <c r="C256" s="23"/>
      <c r="D256" s="2"/>
      <c r="E256" s="25">
        <f t="shared" ref="E256:J256" si="35">SUM(E253:E255)</f>
        <v>98075.834845716861</v>
      </c>
      <c r="F256" s="25">
        <f t="shared" si="35"/>
        <v>0</v>
      </c>
      <c r="G256" s="25">
        <f t="shared" si="35"/>
        <v>0</v>
      </c>
      <c r="H256" s="25">
        <f t="shared" si="35"/>
        <v>0</v>
      </c>
      <c r="I256" s="25">
        <f t="shared" si="35"/>
        <v>98075.834845716861</v>
      </c>
      <c r="J256" s="25">
        <f t="shared" si="35"/>
        <v>98075.834845716876</v>
      </c>
    </row>
    <row r="257" spans="1:10" x14ac:dyDescent="0.3">
      <c r="A257" s="22">
        <f t="shared" si="27"/>
        <v>242</v>
      </c>
      <c r="B257" s="26"/>
      <c r="C257" s="26"/>
      <c r="D257" s="2"/>
      <c r="E257" s="24"/>
      <c r="F257" s="24"/>
      <c r="G257" s="24"/>
      <c r="H257" s="24"/>
      <c r="I257" s="24"/>
      <c r="J257" s="24"/>
    </row>
    <row r="258" spans="1:10" x14ac:dyDescent="0.3">
      <c r="A258" s="22">
        <f t="shared" si="27"/>
        <v>243</v>
      </c>
      <c r="B258" s="26" t="s">
        <v>246</v>
      </c>
      <c r="C258" s="26" t="s">
        <v>28</v>
      </c>
      <c r="D258" s="2">
        <v>3.3300000000000003E-2</v>
      </c>
      <c r="E258" s="24">
        <f>+'B-7 2026'!I258</f>
        <v>6931.89</v>
      </c>
      <c r="F258" s="24">
        <v>0</v>
      </c>
      <c r="G258" s="24">
        <v>0</v>
      </c>
      <c r="H258" s="24">
        <v>0</v>
      </c>
      <c r="I258" s="24">
        <v>6931.89</v>
      </c>
      <c r="J258" s="24">
        <v>6931.89</v>
      </c>
    </row>
    <row r="259" spans="1:10" x14ac:dyDescent="0.3">
      <c r="A259" s="22">
        <f t="shared" si="27"/>
        <v>244</v>
      </c>
      <c r="B259" s="26" t="s">
        <v>247</v>
      </c>
      <c r="C259" s="26" t="s">
        <v>35</v>
      </c>
      <c r="D259" s="2">
        <v>3.3300000000000003E-2</v>
      </c>
      <c r="E259" s="24">
        <f>+'B-7 2026'!I259</f>
        <v>83728.38</v>
      </c>
      <c r="F259" s="24">
        <v>0</v>
      </c>
      <c r="G259" s="24">
        <v>0</v>
      </c>
      <c r="H259" s="24">
        <v>0</v>
      </c>
      <c r="I259" s="24">
        <v>83728.38</v>
      </c>
      <c r="J259" s="24">
        <v>83728.37999999999</v>
      </c>
    </row>
    <row r="260" spans="1:10" x14ac:dyDescent="0.3">
      <c r="A260" s="22">
        <f t="shared" si="27"/>
        <v>245</v>
      </c>
      <c r="B260" s="26" t="s">
        <v>248</v>
      </c>
      <c r="C260" s="26" t="s">
        <v>37</v>
      </c>
      <c r="D260" s="2">
        <v>3.3300000000000003E-2</v>
      </c>
      <c r="E260" s="24">
        <f>+'B-7 2026'!I260</f>
        <v>7251.59</v>
      </c>
      <c r="F260" s="24">
        <v>0</v>
      </c>
      <c r="G260" s="24">
        <v>0</v>
      </c>
      <c r="H260" s="24">
        <v>0</v>
      </c>
      <c r="I260" s="24">
        <v>7251.59</v>
      </c>
      <c r="J260" s="24">
        <v>7251.5899999999974</v>
      </c>
    </row>
    <row r="261" spans="1:10" x14ac:dyDescent="0.3">
      <c r="A261" s="22">
        <f t="shared" si="27"/>
        <v>246</v>
      </c>
      <c r="B261" s="23" t="s">
        <v>249</v>
      </c>
      <c r="C261" s="23"/>
      <c r="D261" s="2"/>
      <c r="E261" s="25">
        <f t="shared" ref="E261:J261" si="36">SUM(E258:E260)</f>
        <v>97911.86</v>
      </c>
      <c r="F261" s="25">
        <f t="shared" si="36"/>
        <v>0</v>
      </c>
      <c r="G261" s="25">
        <f t="shared" si="36"/>
        <v>0</v>
      </c>
      <c r="H261" s="25">
        <f t="shared" si="36"/>
        <v>0</v>
      </c>
      <c r="I261" s="25">
        <f t="shared" si="36"/>
        <v>97911.86</v>
      </c>
      <c r="J261" s="25">
        <f t="shared" si="36"/>
        <v>97911.859999999986</v>
      </c>
    </row>
    <row r="262" spans="1:10" x14ac:dyDescent="0.3">
      <c r="A262" s="22">
        <f t="shared" si="27"/>
        <v>247</v>
      </c>
      <c r="B262" s="26"/>
      <c r="C262" s="26"/>
      <c r="D262" s="2"/>
      <c r="E262" s="24"/>
      <c r="F262" s="24"/>
      <c r="G262" s="24"/>
      <c r="H262" s="24"/>
      <c r="I262" s="24"/>
      <c r="J262" s="24"/>
    </row>
    <row r="263" spans="1:10" x14ac:dyDescent="0.3">
      <c r="A263" s="22">
        <f t="shared" si="27"/>
        <v>248</v>
      </c>
      <c r="B263" s="26" t="s">
        <v>250</v>
      </c>
      <c r="C263" s="26" t="s">
        <v>119</v>
      </c>
      <c r="D263" s="2">
        <v>3.3300000000000003E-2</v>
      </c>
      <c r="E263" s="24">
        <f>+'B-7 2026'!I263</f>
        <v>19.73</v>
      </c>
      <c r="F263" s="24">
        <v>0</v>
      </c>
      <c r="G263" s="24">
        <v>0</v>
      </c>
      <c r="H263" s="24">
        <v>0</v>
      </c>
      <c r="I263" s="24">
        <v>19.73</v>
      </c>
      <c r="J263" s="24">
        <v>19.729999999999997</v>
      </c>
    </row>
    <row r="264" spans="1:10" x14ac:dyDescent="0.3">
      <c r="A264" s="22">
        <f t="shared" si="27"/>
        <v>249</v>
      </c>
      <c r="B264" s="26" t="s">
        <v>251</v>
      </c>
      <c r="C264" s="26" t="s">
        <v>28</v>
      </c>
      <c r="D264" s="2">
        <v>3.3300000000000003E-2</v>
      </c>
      <c r="E264" s="24">
        <f>+'B-7 2026'!I264</f>
        <v>10043.4</v>
      </c>
      <c r="F264" s="24">
        <v>0</v>
      </c>
      <c r="G264" s="24">
        <v>0</v>
      </c>
      <c r="H264" s="24">
        <v>0</v>
      </c>
      <c r="I264" s="24">
        <v>10043.4</v>
      </c>
      <c r="J264" s="24">
        <v>10043.399999999998</v>
      </c>
    </row>
    <row r="265" spans="1:10" x14ac:dyDescent="0.3">
      <c r="A265" s="22">
        <f t="shared" si="27"/>
        <v>250</v>
      </c>
      <c r="B265" s="26" t="s">
        <v>252</v>
      </c>
      <c r="C265" s="26" t="s">
        <v>35</v>
      </c>
      <c r="D265" s="2">
        <v>3.3300000000000003E-2</v>
      </c>
      <c r="E265" s="24">
        <f>+'B-7 2026'!I265</f>
        <v>84537.37</v>
      </c>
      <c r="F265" s="24">
        <v>0</v>
      </c>
      <c r="G265" s="24">
        <v>0</v>
      </c>
      <c r="H265" s="24">
        <v>0</v>
      </c>
      <c r="I265" s="24">
        <v>84537.37</v>
      </c>
      <c r="J265" s="24">
        <v>84537.37000000001</v>
      </c>
    </row>
    <row r="266" spans="1:10" x14ac:dyDescent="0.3">
      <c r="A266" s="22">
        <f t="shared" si="27"/>
        <v>251</v>
      </c>
      <c r="B266" s="26" t="s">
        <v>253</v>
      </c>
      <c r="C266" s="26" t="s">
        <v>37</v>
      </c>
      <c r="D266" s="2">
        <v>3.3300000000000003E-2</v>
      </c>
      <c r="E266" s="24">
        <f>+'B-7 2026'!I266</f>
        <v>8805.82</v>
      </c>
      <c r="F266" s="24">
        <v>0</v>
      </c>
      <c r="G266" s="24">
        <v>0</v>
      </c>
      <c r="H266" s="24">
        <v>0</v>
      </c>
      <c r="I266" s="24">
        <v>8805.82</v>
      </c>
      <c r="J266" s="24">
        <v>8805.8200000000033</v>
      </c>
    </row>
    <row r="267" spans="1:10" x14ac:dyDescent="0.3">
      <c r="A267" s="22">
        <f t="shared" si="27"/>
        <v>252</v>
      </c>
      <c r="B267" s="23" t="s">
        <v>254</v>
      </c>
      <c r="C267" s="23"/>
      <c r="D267" s="2"/>
      <c r="E267" s="25">
        <f t="shared" ref="E267:J267" si="37">SUM(E263:E266)</f>
        <v>103406.32</v>
      </c>
      <c r="F267" s="25">
        <f t="shared" si="37"/>
        <v>0</v>
      </c>
      <c r="G267" s="25">
        <f t="shared" si="37"/>
        <v>0</v>
      </c>
      <c r="H267" s="25">
        <f t="shared" si="37"/>
        <v>0</v>
      </c>
      <c r="I267" s="25">
        <f t="shared" si="37"/>
        <v>103406.32</v>
      </c>
      <c r="J267" s="25">
        <f t="shared" si="37"/>
        <v>103406.32</v>
      </c>
    </row>
    <row r="268" spans="1:10" x14ac:dyDescent="0.3">
      <c r="A268" s="22">
        <f t="shared" si="27"/>
        <v>253</v>
      </c>
      <c r="B268" s="26"/>
      <c r="C268" s="26"/>
      <c r="D268" s="2"/>
      <c r="E268" s="24"/>
      <c r="F268" s="24"/>
      <c r="G268" s="24"/>
      <c r="H268" s="24"/>
      <c r="I268" s="24"/>
      <c r="J268" s="24"/>
    </row>
    <row r="269" spans="1:10" x14ac:dyDescent="0.3">
      <c r="A269" s="22">
        <f t="shared" si="27"/>
        <v>254</v>
      </c>
      <c r="B269" s="26" t="s">
        <v>255</v>
      </c>
      <c r="C269" s="26" t="s">
        <v>28</v>
      </c>
      <c r="D269" s="2">
        <v>3.3300000000000003E-2</v>
      </c>
      <c r="E269" s="24">
        <f>+'B-7 2026'!I269</f>
        <v>8845.44</v>
      </c>
      <c r="F269" s="24">
        <v>0</v>
      </c>
      <c r="G269" s="24">
        <v>0</v>
      </c>
      <c r="H269" s="24">
        <v>0</v>
      </c>
      <c r="I269" s="24">
        <v>8845.44</v>
      </c>
      <c r="J269" s="24">
        <v>8845.44</v>
      </c>
    </row>
    <row r="270" spans="1:10" x14ac:dyDescent="0.3">
      <c r="A270" s="22">
        <f t="shared" si="27"/>
        <v>255</v>
      </c>
      <c r="B270" s="26" t="s">
        <v>256</v>
      </c>
      <c r="C270" s="26" t="s">
        <v>35</v>
      </c>
      <c r="D270" s="2">
        <v>3.3300000000000003E-2</v>
      </c>
      <c r="E270" s="24">
        <f>+'B-7 2026'!I270</f>
        <v>74453.84</v>
      </c>
      <c r="F270" s="24">
        <v>0</v>
      </c>
      <c r="G270" s="24">
        <v>0</v>
      </c>
      <c r="H270" s="24">
        <v>0</v>
      </c>
      <c r="I270" s="24">
        <v>74453.84</v>
      </c>
      <c r="J270" s="24">
        <v>74453.839999999982</v>
      </c>
    </row>
    <row r="271" spans="1:10" x14ac:dyDescent="0.3">
      <c r="A271" s="22">
        <f t="shared" si="27"/>
        <v>256</v>
      </c>
      <c r="B271" s="26" t="s">
        <v>257</v>
      </c>
      <c r="C271" s="26" t="s">
        <v>37</v>
      </c>
      <c r="D271" s="2">
        <v>3.3300000000000003E-2</v>
      </c>
      <c r="E271" s="24">
        <f>+'B-7 2026'!I271</f>
        <v>7755.47</v>
      </c>
      <c r="F271" s="24">
        <v>0</v>
      </c>
      <c r="G271" s="24">
        <v>0</v>
      </c>
      <c r="H271" s="24">
        <v>0</v>
      </c>
      <c r="I271" s="24">
        <v>7755.47</v>
      </c>
      <c r="J271" s="24">
        <v>7755.47</v>
      </c>
    </row>
    <row r="272" spans="1:10" x14ac:dyDescent="0.3">
      <c r="A272" s="22">
        <f t="shared" si="27"/>
        <v>257</v>
      </c>
      <c r="B272" s="23" t="s">
        <v>258</v>
      </c>
      <c r="C272" s="23"/>
      <c r="D272" s="2"/>
      <c r="E272" s="25">
        <f t="shared" ref="E272:J272" si="38">SUM(E269:E271)</f>
        <v>91054.75</v>
      </c>
      <c r="F272" s="25">
        <f t="shared" si="38"/>
        <v>0</v>
      </c>
      <c r="G272" s="25">
        <f t="shared" si="38"/>
        <v>0</v>
      </c>
      <c r="H272" s="25">
        <f t="shared" si="38"/>
        <v>0</v>
      </c>
      <c r="I272" s="25">
        <f t="shared" si="38"/>
        <v>91054.75</v>
      </c>
      <c r="J272" s="25">
        <f t="shared" si="38"/>
        <v>91054.749999999985</v>
      </c>
    </row>
    <row r="273" spans="1:10" x14ac:dyDescent="0.3">
      <c r="A273" s="22">
        <f t="shared" si="27"/>
        <v>258</v>
      </c>
      <c r="B273" s="26"/>
      <c r="C273" s="26"/>
      <c r="D273" s="2"/>
      <c r="E273" s="24"/>
      <c r="F273" s="24"/>
      <c r="G273" s="24"/>
      <c r="H273" s="24"/>
      <c r="I273" s="24"/>
      <c r="J273" s="24"/>
    </row>
    <row r="274" spans="1:10" x14ac:dyDescent="0.3">
      <c r="A274" s="22">
        <f t="shared" si="27"/>
        <v>259</v>
      </c>
      <c r="B274" s="26" t="s">
        <v>259</v>
      </c>
      <c r="C274" s="26" t="s">
        <v>28</v>
      </c>
      <c r="D274" s="2">
        <v>3.3300000000000003E-2</v>
      </c>
      <c r="E274" s="24">
        <f>+'B-7 2026'!I274</f>
        <v>7305.87</v>
      </c>
      <c r="F274" s="24">
        <v>0</v>
      </c>
      <c r="G274" s="24">
        <v>0</v>
      </c>
      <c r="H274" s="24">
        <v>0</v>
      </c>
      <c r="I274" s="24">
        <v>7305.87</v>
      </c>
      <c r="J274" s="24">
        <v>7305.869999999999</v>
      </c>
    </row>
    <row r="275" spans="1:10" x14ac:dyDescent="0.3">
      <c r="A275" s="22">
        <f t="shared" si="27"/>
        <v>260</v>
      </c>
      <c r="B275" s="26" t="s">
        <v>260</v>
      </c>
      <c r="C275" s="26" t="s">
        <v>35</v>
      </c>
      <c r="D275" s="2">
        <v>3.3300000000000003E-2</v>
      </c>
      <c r="E275" s="24">
        <f>+'B-7 2026'!I275</f>
        <v>67787.98</v>
      </c>
      <c r="F275" s="24">
        <v>0</v>
      </c>
      <c r="G275" s="24">
        <v>0</v>
      </c>
      <c r="H275" s="24">
        <v>0</v>
      </c>
      <c r="I275" s="24">
        <v>67787.98</v>
      </c>
      <c r="J275" s="24">
        <v>67787.98</v>
      </c>
    </row>
    <row r="276" spans="1:10" x14ac:dyDescent="0.3">
      <c r="A276" s="22">
        <f t="shared" ref="A276:A339" si="39">+A275+1</f>
        <v>261</v>
      </c>
      <c r="B276" s="26" t="s">
        <v>261</v>
      </c>
      <c r="C276" s="26" t="s">
        <v>37</v>
      </c>
      <c r="D276" s="2">
        <v>3.3300000000000003E-2</v>
      </c>
      <c r="E276" s="24">
        <f>+'B-7 2026'!I276</f>
        <v>19089.169999999998</v>
      </c>
      <c r="F276" s="24">
        <v>0</v>
      </c>
      <c r="G276" s="24">
        <v>0</v>
      </c>
      <c r="H276" s="24">
        <v>0</v>
      </c>
      <c r="I276" s="24">
        <v>19089.169999999998</v>
      </c>
      <c r="J276" s="24">
        <v>19089.169999999991</v>
      </c>
    </row>
    <row r="277" spans="1:10" x14ac:dyDescent="0.3">
      <c r="A277" s="22">
        <f t="shared" si="39"/>
        <v>262</v>
      </c>
      <c r="B277" s="23" t="s">
        <v>262</v>
      </c>
      <c r="C277" s="23"/>
      <c r="D277" s="2"/>
      <c r="E277" s="25">
        <f t="shared" ref="E277:J277" si="40">SUM(E274:E276)</f>
        <v>94183.01999999999</v>
      </c>
      <c r="F277" s="25">
        <f t="shared" si="40"/>
        <v>0</v>
      </c>
      <c r="G277" s="25">
        <f t="shared" si="40"/>
        <v>0</v>
      </c>
      <c r="H277" s="25">
        <f t="shared" si="40"/>
        <v>0</v>
      </c>
      <c r="I277" s="25">
        <f t="shared" si="40"/>
        <v>94183.01999999999</v>
      </c>
      <c r="J277" s="25">
        <f t="shared" si="40"/>
        <v>94183.01999999999</v>
      </c>
    </row>
    <row r="278" spans="1:10" x14ac:dyDescent="0.3">
      <c r="A278" s="22">
        <f t="shared" si="39"/>
        <v>263</v>
      </c>
      <c r="B278" s="26"/>
      <c r="C278" s="26"/>
      <c r="D278" s="2"/>
      <c r="E278" s="24"/>
      <c r="F278" s="24"/>
      <c r="G278" s="24"/>
      <c r="H278" s="24"/>
      <c r="I278" s="24"/>
      <c r="J278" s="24"/>
    </row>
    <row r="279" spans="1:10" x14ac:dyDescent="0.3">
      <c r="A279" s="22">
        <f t="shared" si="39"/>
        <v>264</v>
      </c>
      <c r="B279" s="26" t="s">
        <v>263</v>
      </c>
      <c r="C279" s="26" t="s">
        <v>28</v>
      </c>
      <c r="D279" s="2">
        <v>0.2077</v>
      </c>
      <c r="E279" s="24">
        <f>+'B-7 2026'!I279</f>
        <v>85.63</v>
      </c>
      <c r="F279" s="24">
        <v>0</v>
      </c>
      <c r="G279" s="24">
        <v>0</v>
      </c>
      <c r="H279" s="24">
        <v>0</v>
      </c>
      <c r="I279" s="24">
        <v>85.63</v>
      </c>
      <c r="J279" s="24">
        <v>85.63000000000001</v>
      </c>
    </row>
    <row r="280" spans="1:10" x14ac:dyDescent="0.3">
      <c r="A280" s="22">
        <f t="shared" si="39"/>
        <v>265</v>
      </c>
      <c r="B280" s="26" t="s">
        <v>264</v>
      </c>
      <c r="C280" s="26" t="s">
        <v>35</v>
      </c>
      <c r="D280" s="2">
        <v>3.3300000000000003E-2</v>
      </c>
      <c r="E280" s="24">
        <f>+'B-7 2026'!I280</f>
        <v>6411.32</v>
      </c>
      <c r="F280" s="24">
        <v>0</v>
      </c>
      <c r="G280" s="24">
        <v>-3.9600000000000004</v>
      </c>
      <c r="H280" s="24">
        <v>0</v>
      </c>
      <c r="I280" s="24">
        <v>6407.36</v>
      </c>
      <c r="J280" s="24">
        <v>6409.34</v>
      </c>
    </row>
    <row r="281" spans="1:10" x14ac:dyDescent="0.3">
      <c r="A281" s="22">
        <f t="shared" si="39"/>
        <v>266</v>
      </c>
      <c r="B281" s="26" t="s">
        <v>265</v>
      </c>
      <c r="C281" s="26" t="s">
        <v>37</v>
      </c>
      <c r="D281" s="2">
        <v>3.3300000000000003E-2</v>
      </c>
      <c r="E281" s="24">
        <f>+'B-7 2026'!I281</f>
        <v>1106.23</v>
      </c>
      <c r="F281" s="24">
        <v>0</v>
      </c>
      <c r="G281" s="24">
        <v>0</v>
      </c>
      <c r="H281" s="24">
        <v>0</v>
      </c>
      <c r="I281" s="24">
        <v>1106.23</v>
      </c>
      <c r="J281" s="24">
        <v>1106.2299999999998</v>
      </c>
    </row>
    <row r="282" spans="1:10" x14ac:dyDescent="0.3">
      <c r="A282" s="22">
        <f t="shared" si="39"/>
        <v>267</v>
      </c>
      <c r="B282" s="23" t="s">
        <v>266</v>
      </c>
      <c r="C282" s="23"/>
      <c r="D282" s="2"/>
      <c r="E282" s="25">
        <f t="shared" ref="E282:J282" si="41">SUM(E279:E281)</f>
        <v>7603.18</v>
      </c>
      <c r="F282" s="25">
        <f t="shared" si="41"/>
        <v>0</v>
      </c>
      <c r="G282" s="25">
        <f t="shared" si="41"/>
        <v>-3.9600000000000004</v>
      </c>
      <c r="H282" s="25">
        <f t="shared" si="41"/>
        <v>0</v>
      </c>
      <c r="I282" s="25">
        <f t="shared" si="41"/>
        <v>7599.2199999999993</v>
      </c>
      <c r="J282" s="25">
        <f t="shared" si="41"/>
        <v>7601.2</v>
      </c>
    </row>
    <row r="283" spans="1:10" x14ac:dyDescent="0.3">
      <c r="A283" s="22">
        <f t="shared" si="39"/>
        <v>268</v>
      </c>
      <c r="B283" s="26"/>
      <c r="C283" s="26"/>
      <c r="D283" s="2"/>
      <c r="E283" s="24"/>
      <c r="F283" s="24"/>
      <c r="G283" s="24"/>
      <c r="H283" s="24"/>
      <c r="I283" s="24"/>
      <c r="J283" s="24"/>
    </row>
    <row r="284" spans="1:10" x14ac:dyDescent="0.3">
      <c r="A284" s="22">
        <f t="shared" si="39"/>
        <v>269</v>
      </c>
      <c r="B284" s="26" t="s">
        <v>267</v>
      </c>
      <c r="C284" s="26" t="s">
        <v>28</v>
      </c>
      <c r="D284" s="2">
        <v>3.7999999999999999E-2</v>
      </c>
      <c r="E284" s="24">
        <f>+'B-7 2026'!I284</f>
        <v>346.78</v>
      </c>
      <c r="F284" s="24">
        <v>0</v>
      </c>
      <c r="G284" s="24">
        <v>0</v>
      </c>
      <c r="H284" s="24">
        <v>0</v>
      </c>
      <c r="I284" s="24">
        <v>346.78</v>
      </c>
      <c r="J284" s="24">
        <v>346.77999999999986</v>
      </c>
    </row>
    <row r="285" spans="1:10" x14ac:dyDescent="0.3">
      <c r="A285" s="22">
        <f t="shared" si="39"/>
        <v>270</v>
      </c>
      <c r="B285" s="26" t="s">
        <v>268</v>
      </c>
      <c r="C285" s="26" t="s">
        <v>35</v>
      </c>
      <c r="D285" s="2">
        <v>3.3599999999999998E-2</v>
      </c>
      <c r="E285" s="24">
        <f>+'B-7 2026'!I285</f>
        <v>9270.67</v>
      </c>
      <c r="F285" s="24">
        <v>0</v>
      </c>
      <c r="G285" s="24">
        <v>0</v>
      </c>
      <c r="H285" s="24">
        <v>0</v>
      </c>
      <c r="I285" s="24">
        <v>9270.67</v>
      </c>
      <c r="J285" s="24">
        <v>9270.67</v>
      </c>
    </row>
    <row r="286" spans="1:10" x14ac:dyDescent="0.3">
      <c r="A286" s="22">
        <f t="shared" si="39"/>
        <v>271</v>
      </c>
      <c r="B286" s="26" t="s">
        <v>269</v>
      </c>
      <c r="C286" s="26" t="s">
        <v>37</v>
      </c>
      <c r="D286" s="2">
        <v>3.3599999999999998E-2</v>
      </c>
      <c r="E286" s="24">
        <f>+'B-7 2026'!I286</f>
        <v>1495.67</v>
      </c>
      <c r="F286" s="24">
        <v>0</v>
      </c>
      <c r="G286" s="24">
        <v>0</v>
      </c>
      <c r="H286" s="24">
        <v>0</v>
      </c>
      <c r="I286" s="24">
        <v>1495.67</v>
      </c>
      <c r="J286" s="24">
        <v>1495.6699999999998</v>
      </c>
    </row>
    <row r="287" spans="1:10" x14ac:dyDescent="0.3">
      <c r="A287" s="22">
        <f t="shared" si="39"/>
        <v>272</v>
      </c>
      <c r="B287" s="26" t="s">
        <v>270</v>
      </c>
      <c r="C287" s="26" t="s">
        <v>39</v>
      </c>
      <c r="D287" s="2">
        <v>3.5499999999999997E-2</v>
      </c>
      <c r="E287" s="24">
        <f>+'B-7 2026'!I287</f>
        <v>14.56</v>
      </c>
      <c r="F287" s="24">
        <v>0</v>
      </c>
      <c r="G287" s="24">
        <v>0</v>
      </c>
      <c r="H287" s="24">
        <v>0</v>
      </c>
      <c r="I287" s="24">
        <v>14.56</v>
      </c>
      <c r="J287" s="24">
        <v>14.56</v>
      </c>
    </row>
    <row r="288" spans="1:10" x14ac:dyDescent="0.3">
      <c r="A288" s="22">
        <f t="shared" si="39"/>
        <v>273</v>
      </c>
      <c r="B288" s="23" t="s">
        <v>271</v>
      </c>
      <c r="C288" s="23"/>
      <c r="D288" s="2"/>
      <c r="E288" s="25">
        <f t="shared" ref="E288:J288" si="42">SUM(E284:E287)</f>
        <v>11127.68</v>
      </c>
      <c r="F288" s="25">
        <f t="shared" si="42"/>
        <v>0</v>
      </c>
      <c r="G288" s="25">
        <f t="shared" si="42"/>
        <v>0</v>
      </c>
      <c r="H288" s="25">
        <f t="shared" si="42"/>
        <v>0</v>
      </c>
      <c r="I288" s="25">
        <f t="shared" si="42"/>
        <v>11127.68</v>
      </c>
      <c r="J288" s="25">
        <f t="shared" si="42"/>
        <v>11127.68</v>
      </c>
    </row>
    <row r="289" spans="1:10" x14ac:dyDescent="0.3">
      <c r="A289" s="22">
        <f t="shared" si="39"/>
        <v>274</v>
      </c>
      <c r="B289" s="26"/>
      <c r="C289" s="26"/>
      <c r="D289" s="2"/>
      <c r="E289" s="24"/>
      <c r="F289" s="24"/>
      <c r="G289" s="24"/>
      <c r="H289" s="24"/>
      <c r="I289" s="24"/>
      <c r="J289" s="24"/>
    </row>
    <row r="290" spans="1:10" x14ac:dyDescent="0.3">
      <c r="A290" s="22">
        <f t="shared" si="39"/>
        <v>275</v>
      </c>
      <c r="B290" s="26" t="s">
        <v>272</v>
      </c>
      <c r="C290" s="26" t="s">
        <v>35</v>
      </c>
      <c r="D290" s="2">
        <v>3.39E-2</v>
      </c>
      <c r="E290" s="24">
        <f>+'B-7 2026'!I290</f>
        <v>1452.08</v>
      </c>
      <c r="F290" s="24">
        <v>0</v>
      </c>
      <c r="G290" s="24">
        <v>0</v>
      </c>
      <c r="H290" s="24">
        <v>0</v>
      </c>
      <c r="I290" s="24">
        <v>1452.08</v>
      </c>
      <c r="J290" s="24">
        <v>1452.0800000000002</v>
      </c>
    </row>
    <row r="291" spans="1:10" x14ac:dyDescent="0.3">
      <c r="A291" s="22">
        <f t="shared" si="39"/>
        <v>276</v>
      </c>
      <c r="B291" s="26" t="s">
        <v>273</v>
      </c>
      <c r="C291" s="26" t="s">
        <v>37</v>
      </c>
      <c r="D291" s="2">
        <v>3.39E-2</v>
      </c>
      <c r="E291" s="24">
        <f>+'B-7 2026'!I291</f>
        <v>93.67</v>
      </c>
      <c r="F291" s="24">
        <v>0</v>
      </c>
      <c r="G291" s="24">
        <v>0</v>
      </c>
      <c r="H291" s="24">
        <v>0</v>
      </c>
      <c r="I291" s="24">
        <v>93.67</v>
      </c>
      <c r="J291" s="24">
        <v>93.67</v>
      </c>
    </row>
    <row r="292" spans="1:10" x14ac:dyDescent="0.3">
      <c r="A292" s="22">
        <f t="shared" si="39"/>
        <v>277</v>
      </c>
      <c r="B292" s="23" t="s">
        <v>274</v>
      </c>
      <c r="C292" s="23"/>
      <c r="D292" s="2"/>
      <c r="E292" s="25">
        <f t="shared" ref="E292:J292" si="43">SUM(E290:E291)</f>
        <v>1545.75</v>
      </c>
      <c r="F292" s="25">
        <f t="shared" si="43"/>
        <v>0</v>
      </c>
      <c r="G292" s="25">
        <f t="shared" si="43"/>
        <v>0</v>
      </c>
      <c r="H292" s="25">
        <f t="shared" si="43"/>
        <v>0</v>
      </c>
      <c r="I292" s="25">
        <f t="shared" si="43"/>
        <v>1545.75</v>
      </c>
      <c r="J292" s="25">
        <f t="shared" si="43"/>
        <v>1545.7500000000002</v>
      </c>
    </row>
    <row r="293" spans="1:10" x14ac:dyDescent="0.3">
      <c r="A293" s="22">
        <f t="shared" si="39"/>
        <v>278</v>
      </c>
      <c r="B293" s="26"/>
      <c r="C293" s="26"/>
      <c r="D293" s="2"/>
      <c r="E293" s="24"/>
      <c r="F293" s="24"/>
      <c r="G293" s="24"/>
      <c r="H293" s="24"/>
      <c r="I293" s="24"/>
      <c r="J293" s="24"/>
    </row>
    <row r="294" spans="1:10" x14ac:dyDescent="0.3">
      <c r="A294" s="22">
        <f t="shared" si="39"/>
        <v>279</v>
      </c>
      <c r="B294" s="26" t="s">
        <v>275</v>
      </c>
      <c r="C294" s="26" t="s">
        <v>28</v>
      </c>
      <c r="D294" s="2">
        <v>3.4000000000000002E-2</v>
      </c>
      <c r="E294" s="24">
        <f>+'B-7 2026'!I294</f>
        <v>60.1</v>
      </c>
      <c r="F294" s="24">
        <v>0</v>
      </c>
      <c r="G294" s="24">
        <v>0</v>
      </c>
      <c r="H294" s="24">
        <v>0</v>
      </c>
      <c r="I294" s="24">
        <v>60.1</v>
      </c>
      <c r="J294" s="24">
        <v>60.100000000000016</v>
      </c>
    </row>
    <row r="295" spans="1:10" x14ac:dyDescent="0.3">
      <c r="A295" s="22">
        <f t="shared" si="39"/>
        <v>280</v>
      </c>
      <c r="B295" s="26" t="s">
        <v>276</v>
      </c>
      <c r="C295" s="26" t="s">
        <v>35</v>
      </c>
      <c r="D295" s="2">
        <v>3.39E-2</v>
      </c>
      <c r="E295" s="24">
        <f>+'B-7 2026'!I295</f>
        <v>14110.95</v>
      </c>
      <c r="F295" s="24">
        <v>0</v>
      </c>
      <c r="G295" s="24">
        <v>0</v>
      </c>
      <c r="H295" s="24">
        <v>0</v>
      </c>
      <c r="I295" s="24">
        <v>14110.95</v>
      </c>
      <c r="J295" s="24">
        <v>14110.950000000003</v>
      </c>
    </row>
    <row r="296" spans="1:10" x14ac:dyDescent="0.3">
      <c r="A296" s="22">
        <f t="shared" si="39"/>
        <v>281</v>
      </c>
      <c r="B296" s="26" t="s">
        <v>277</v>
      </c>
      <c r="C296" s="26" t="s">
        <v>37</v>
      </c>
      <c r="D296" s="2">
        <v>3.3799999999999997E-2</v>
      </c>
      <c r="E296" s="24">
        <f>+'B-7 2026'!I296</f>
        <v>2543.84</v>
      </c>
      <c r="F296" s="24">
        <v>0</v>
      </c>
      <c r="G296" s="24">
        <v>0</v>
      </c>
      <c r="H296" s="24">
        <v>0</v>
      </c>
      <c r="I296" s="24">
        <v>2543.84</v>
      </c>
      <c r="J296" s="24">
        <v>2543.8399999999997</v>
      </c>
    </row>
    <row r="297" spans="1:10" x14ac:dyDescent="0.3">
      <c r="A297" s="22">
        <f t="shared" si="39"/>
        <v>282</v>
      </c>
      <c r="B297" s="23" t="s">
        <v>278</v>
      </c>
      <c r="C297" s="23"/>
      <c r="D297" s="2"/>
      <c r="E297" s="25">
        <f t="shared" ref="E297:J297" si="44">SUM(E294:E296)</f>
        <v>16714.89</v>
      </c>
      <c r="F297" s="25">
        <f t="shared" si="44"/>
        <v>0</v>
      </c>
      <c r="G297" s="25">
        <f t="shared" si="44"/>
        <v>0</v>
      </c>
      <c r="H297" s="25">
        <f t="shared" si="44"/>
        <v>0</v>
      </c>
      <c r="I297" s="25">
        <f t="shared" si="44"/>
        <v>16714.89</v>
      </c>
      <c r="J297" s="25">
        <f t="shared" si="44"/>
        <v>16714.890000000003</v>
      </c>
    </row>
    <row r="298" spans="1:10" x14ac:dyDescent="0.3">
      <c r="A298" s="22">
        <f t="shared" si="39"/>
        <v>283</v>
      </c>
      <c r="B298" s="26"/>
      <c r="C298" s="26"/>
      <c r="D298" s="2"/>
      <c r="E298" s="24"/>
      <c r="F298" s="24"/>
      <c r="G298" s="24"/>
      <c r="H298" s="24"/>
      <c r="I298" s="24"/>
      <c r="J298" s="24"/>
    </row>
    <row r="299" spans="1:10" x14ac:dyDescent="0.3">
      <c r="A299" s="22">
        <f t="shared" si="39"/>
        <v>284</v>
      </c>
      <c r="B299" s="26" t="s">
        <v>279</v>
      </c>
      <c r="C299" s="26" t="s">
        <v>28</v>
      </c>
      <c r="D299" s="2">
        <v>3.3300000000000003E-2</v>
      </c>
      <c r="E299" s="24">
        <f>+'B-7 2026'!I299</f>
        <v>13057.22</v>
      </c>
      <c r="F299" s="24">
        <v>0</v>
      </c>
      <c r="G299" s="24">
        <v>0</v>
      </c>
      <c r="H299" s="24">
        <v>0</v>
      </c>
      <c r="I299" s="24">
        <v>13057.22</v>
      </c>
      <c r="J299" s="24">
        <v>13057.22</v>
      </c>
    </row>
    <row r="300" spans="1:10" x14ac:dyDescent="0.3">
      <c r="A300" s="22">
        <f t="shared" si="39"/>
        <v>285</v>
      </c>
      <c r="B300" s="26" t="s">
        <v>280</v>
      </c>
      <c r="C300" s="26" t="s">
        <v>35</v>
      </c>
      <c r="D300" s="2">
        <v>3.3300000000000003E-2</v>
      </c>
      <c r="E300" s="24">
        <f>+'B-7 2026'!I300</f>
        <v>67565.179999999993</v>
      </c>
      <c r="F300" s="24">
        <v>0</v>
      </c>
      <c r="G300" s="24">
        <v>0</v>
      </c>
      <c r="H300" s="24">
        <v>0</v>
      </c>
      <c r="I300" s="24">
        <v>67565.179999999993</v>
      </c>
      <c r="J300" s="24">
        <v>67565.179999999964</v>
      </c>
    </row>
    <row r="301" spans="1:10" x14ac:dyDescent="0.3">
      <c r="A301" s="22">
        <f t="shared" si="39"/>
        <v>286</v>
      </c>
      <c r="B301" s="26" t="s">
        <v>281</v>
      </c>
      <c r="C301" s="26" t="s">
        <v>37</v>
      </c>
      <c r="D301" s="2">
        <v>3.3300000000000003E-2</v>
      </c>
      <c r="E301" s="24">
        <f>+'B-7 2026'!I301</f>
        <v>26988.43</v>
      </c>
      <c r="F301" s="24">
        <v>0</v>
      </c>
      <c r="G301" s="24">
        <v>0</v>
      </c>
      <c r="H301" s="24">
        <v>0</v>
      </c>
      <c r="I301" s="24">
        <v>26988.43</v>
      </c>
      <c r="J301" s="24">
        <v>26988.429999999997</v>
      </c>
    </row>
    <row r="302" spans="1:10" x14ac:dyDescent="0.3">
      <c r="A302" s="22">
        <f t="shared" si="39"/>
        <v>287</v>
      </c>
      <c r="B302" s="23" t="s">
        <v>282</v>
      </c>
      <c r="C302" s="23"/>
      <c r="D302" s="2"/>
      <c r="E302" s="25">
        <f t="shared" ref="E302:J302" si="45">SUM(E299:E301)</f>
        <v>107610.82999999999</v>
      </c>
      <c r="F302" s="25">
        <f t="shared" si="45"/>
        <v>0</v>
      </c>
      <c r="G302" s="25">
        <f t="shared" si="45"/>
        <v>0</v>
      </c>
      <c r="H302" s="25">
        <f t="shared" si="45"/>
        <v>0</v>
      </c>
      <c r="I302" s="25">
        <f t="shared" si="45"/>
        <v>107610.82999999999</v>
      </c>
      <c r="J302" s="25">
        <f t="shared" si="45"/>
        <v>107610.82999999996</v>
      </c>
    </row>
    <row r="303" spans="1:10" x14ac:dyDescent="0.3">
      <c r="A303" s="22">
        <f t="shared" si="39"/>
        <v>288</v>
      </c>
      <c r="B303" s="26"/>
      <c r="C303" s="26"/>
      <c r="D303" s="2"/>
      <c r="E303" s="24"/>
      <c r="F303" s="24"/>
      <c r="G303" s="24"/>
      <c r="H303" s="24"/>
      <c r="I303" s="24"/>
      <c r="J303" s="24"/>
    </row>
    <row r="304" spans="1:10" x14ac:dyDescent="0.3">
      <c r="A304" s="22">
        <f t="shared" si="39"/>
        <v>289</v>
      </c>
      <c r="B304" s="26" t="s">
        <v>283</v>
      </c>
      <c r="C304" s="26" t="s">
        <v>28</v>
      </c>
      <c r="D304" s="2">
        <v>3.3300000000000003E-2</v>
      </c>
      <c r="E304" s="24">
        <f>+'B-7 2026'!I304</f>
        <v>10321.959999999999</v>
      </c>
      <c r="F304" s="24">
        <v>0</v>
      </c>
      <c r="G304" s="24">
        <v>0</v>
      </c>
      <c r="H304" s="24">
        <v>0</v>
      </c>
      <c r="I304" s="24">
        <v>10321.959999999999</v>
      </c>
      <c r="J304" s="24">
        <v>10321.959999999995</v>
      </c>
    </row>
    <row r="305" spans="1:10" x14ac:dyDescent="0.3">
      <c r="A305" s="22">
        <f t="shared" si="39"/>
        <v>290</v>
      </c>
      <c r="B305" s="26" t="s">
        <v>284</v>
      </c>
      <c r="C305" s="26" t="s">
        <v>35</v>
      </c>
      <c r="D305" s="2">
        <v>3.3300000000000003E-2</v>
      </c>
      <c r="E305" s="24">
        <f>+'B-7 2026'!I305</f>
        <v>86882.07</v>
      </c>
      <c r="F305" s="24">
        <v>0</v>
      </c>
      <c r="G305" s="24">
        <v>0</v>
      </c>
      <c r="H305" s="24">
        <v>0</v>
      </c>
      <c r="I305" s="24">
        <v>86882.07</v>
      </c>
      <c r="J305" s="24">
        <v>86882.070000000036</v>
      </c>
    </row>
    <row r="306" spans="1:10" x14ac:dyDescent="0.3">
      <c r="A306" s="22">
        <f t="shared" si="39"/>
        <v>291</v>
      </c>
      <c r="B306" s="26" t="s">
        <v>285</v>
      </c>
      <c r="C306" s="26" t="s">
        <v>37</v>
      </c>
      <c r="D306" s="2">
        <v>3.3300000000000003E-2</v>
      </c>
      <c r="E306" s="24">
        <f>+'B-7 2026'!I306</f>
        <v>9050.06</v>
      </c>
      <c r="F306" s="24">
        <v>0</v>
      </c>
      <c r="G306" s="24">
        <v>0</v>
      </c>
      <c r="H306" s="24">
        <v>0</v>
      </c>
      <c r="I306" s="24">
        <v>9050.06</v>
      </c>
      <c r="J306" s="24">
        <v>9050.06</v>
      </c>
    </row>
    <row r="307" spans="1:10" x14ac:dyDescent="0.3">
      <c r="A307" s="22">
        <f t="shared" si="39"/>
        <v>292</v>
      </c>
      <c r="B307" s="23" t="s">
        <v>286</v>
      </c>
      <c r="C307" s="23"/>
      <c r="D307" s="2"/>
      <c r="E307" s="25">
        <f t="shared" ref="E307:J307" si="46">SUM(E304:E306)</f>
        <v>106254.09</v>
      </c>
      <c r="F307" s="25">
        <f t="shared" si="46"/>
        <v>0</v>
      </c>
      <c r="G307" s="25">
        <f t="shared" si="46"/>
        <v>0</v>
      </c>
      <c r="H307" s="25">
        <f t="shared" si="46"/>
        <v>0</v>
      </c>
      <c r="I307" s="25">
        <f t="shared" si="46"/>
        <v>106254.09</v>
      </c>
      <c r="J307" s="25">
        <f t="shared" si="46"/>
        <v>106254.09000000003</v>
      </c>
    </row>
    <row r="308" spans="1:10" x14ac:dyDescent="0.3">
      <c r="A308" s="22">
        <f t="shared" si="39"/>
        <v>293</v>
      </c>
      <c r="B308" s="26"/>
      <c r="C308" s="26"/>
      <c r="D308" s="2"/>
      <c r="E308" s="24"/>
      <c r="F308" s="24"/>
      <c r="G308" s="24"/>
      <c r="H308" s="24"/>
      <c r="I308" s="24"/>
      <c r="J308" s="24"/>
    </row>
    <row r="309" spans="1:10" x14ac:dyDescent="0.3">
      <c r="A309" s="22">
        <f t="shared" si="39"/>
        <v>294</v>
      </c>
      <c r="B309" s="23" t="s">
        <v>287</v>
      </c>
      <c r="C309" s="23" t="s">
        <v>35</v>
      </c>
      <c r="D309" s="2">
        <v>3.3300000000000003E-2</v>
      </c>
      <c r="E309" s="24">
        <f>+'B-7 2026'!I309</f>
        <v>2048304.5249031701</v>
      </c>
      <c r="F309" s="24">
        <v>456318</v>
      </c>
      <c r="G309" s="24">
        <v>0</v>
      </c>
      <c r="H309" s="24">
        <v>0</v>
      </c>
      <c r="I309" s="24">
        <v>2504622.5249031703</v>
      </c>
      <c r="J309" s="24">
        <v>2263300.5056724013</v>
      </c>
    </row>
    <row r="310" spans="1:10" x14ac:dyDescent="0.3">
      <c r="A310" s="22">
        <f t="shared" si="39"/>
        <v>295</v>
      </c>
      <c r="B310" s="23"/>
      <c r="C310" s="23"/>
      <c r="D310" s="2"/>
      <c r="E310" s="24"/>
      <c r="F310" s="24"/>
      <c r="G310" s="24"/>
      <c r="H310" s="24"/>
      <c r="I310" s="24"/>
      <c r="J310" s="24"/>
    </row>
    <row r="311" spans="1:10" x14ac:dyDescent="0.3">
      <c r="A311" s="22">
        <f t="shared" si="39"/>
        <v>296</v>
      </c>
      <c r="B311" s="30" t="s">
        <v>288</v>
      </c>
      <c r="C311" s="30"/>
      <c r="D311" s="31"/>
      <c r="E311" s="4">
        <f t="shared" ref="E311:J311" si="47">SUM(E309,E307,E302,E297,E292,E288,E282,E277,E272,E267,E261,E256,E251,E246,E240,E235,E229)</f>
        <v>3244106.3627488874</v>
      </c>
      <c r="F311" s="4">
        <f t="shared" si="47"/>
        <v>456732.13575000002</v>
      </c>
      <c r="G311" s="4">
        <f t="shared" si="47"/>
        <v>-3.9600000000000004</v>
      </c>
      <c r="H311" s="4">
        <f t="shared" si="47"/>
        <v>0</v>
      </c>
      <c r="I311" s="4">
        <f t="shared" si="47"/>
        <v>3700834.5384988873</v>
      </c>
      <c r="J311" s="4">
        <f t="shared" si="47"/>
        <v>3459132.2201142726</v>
      </c>
    </row>
    <row r="312" spans="1:10" x14ac:dyDescent="0.3">
      <c r="A312" s="22">
        <f t="shared" si="39"/>
        <v>297</v>
      </c>
      <c r="B312" s="23"/>
      <c r="C312" s="23"/>
      <c r="D312" s="2"/>
      <c r="E312" s="24"/>
      <c r="F312" s="24"/>
      <c r="G312" s="24"/>
      <c r="H312" s="24"/>
      <c r="I312" s="24"/>
      <c r="J312" s="24"/>
    </row>
    <row r="313" spans="1:10" x14ac:dyDescent="0.3">
      <c r="A313" s="22">
        <f t="shared" si="39"/>
        <v>298</v>
      </c>
      <c r="B313" s="34" t="s">
        <v>289</v>
      </c>
      <c r="C313" s="34"/>
      <c r="D313" s="35"/>
      <c r="E313" s="36">
        <f t="shared" ref="E313:J313" si="48">SUM(E311,E223,E126,E108)</f>
        <v>11707459.448881309</v>
      </c>
      <c r="F313" s="36">
        <f t="shared" si="48"/>
        <v>663034.85083856282</v>
      </c>
      <c r="G313" s="36">
        <f t="shared" si="48"/>
        <v>-29804.366666666661</v>
      </c>
      <c r="H313" s="36">
        <f t="shared" si="48"/>
        <v>0</v>
      </c>
      <c r="I313" s="36">
        <f t="shared" si="48"/>
        <v>12340689.933053205</v>
      </c>
      <c r="J313" s="36">
        <f t="shared" si="48"/>
        <v>11941498.566097427</v>
      </c>
    </row>
    <row r="314" spans="1:10" x14ac:dyDescent="0.3">
      <c r="A314" s="22">
        <f t="shared" si="39"/>
        <v>299</v>
      </c>
      <c r="B314" s="23"/>
      <c r="C314" s="23"/>
      <c r="D314" s="2"/>
      <c r="E314" s="24"/>
      <c r="F314" s="24"/>
      <c r="G314" s="24"/>
      <c r="H314" s="24"/>
      <c r="I314" s="24"/>
      <c r="J314" s="24"/>
    </row>
    <row r="315" spans="1:10" x14ac:dyDescent="0.3">
      <c r="A315" s="22">
        <f t="shared" si="39"/>
        <v>300</v>
      </c>
      <c r="B315" s="23" t="s">
        <v>290</v>
      </c>
      <c r="C315" s="23" t="s">
        <v>291</v>
      </c>
      <c r="D315" s="2">
        <v>0</v>
      </c>
      <c r="E315" s="24">
        <f>+'B-7 2026'!I315</f>
        <v>86325.021999999706</v>
      </c>
      <c r="F315" s="24">
        <v>0</v>
      </c>
      <c r="G315" s="24">
        <v>-223.19999999999996</v>
      </c>
      <c r="H315" s="24">
        <v>0</v>
      </c>
      <c r="I315" s="24">
        <v>86101.821999999593</v>
      </c>
      <c r="J315" s="24">
        <v>86213.421999999642</v>
      </c>
    </row>
    <row r="316" spans="1:10" x14ac:dyDescent="0.3">
      <c r="A316" s="22">
        <f t="shared" si="39"/>
        <v>301</v>
      </c>
      <c r="B316" s="26" t="s">
        <v>292</v>
      </c>
      <c r="C316" s="26" t="s">
        <v>293</v>
      </c>
      <c r="D316" s="2">
        <v>1.2169811320754717E-2</v>
      </c>
      <c r="E316" s="24">
        <f>+'B-7 2026'!I316</f>
        <v>161347.67271093142</v>
      </c>
      <c r="F316" s="24">
        <v>3096.2451695324503</v>
      </c>
      <c r="G316" s="24">
        <v>-0.23999999999999996</v>
      </c>
      <c r="H316" s="24">
        <v>0</v>
      </c>
      <c r="I316" s="24">
        <v>164443.67788046371</v>
      </c>
      <c r="J316" s="24">
        <v>162800.34980957973</v>
      </c>
    </row>
    <row r="317" spans="1:10" x14ac:dyDescent="0.3">
      <c r="A317" s="22">
        <f t="shared" si="39"/>
        <v>302</v>
      </c>
      <c r="B317" s="26" t="s">
        <v>294</v>
      </c>
      <c r="C317" s="26" t="s">
        <v>28</v>
      </c>
      <c r="D317" s="2">
        <v>1.4431578947368422E-2</v>
      </c>
      <c r="E317" s="24">
        <f>+'B-7 2026'!I317</f>
        <v>103433.23</v>
      </c>
      <c r="F317" s="24">
        <v>0</v>
      </c>
      <c r="G317" s="24">
        <v>0</v>
      </c>
      <c r="H317" s="24">
        <v>0</v>
      </c>
      <c r="I317" s="24">
        <v>103433.23</v>
      </c>
      <c r="J317" s="24">
        <v>103433.23</v>
      </c>
    </row>
    <row r="318" spans="1:10" x14ac:dyDescent="0.3">
      <c r="A318" s="22">
        <f t="shared" si="39"/>
        <v>303</v>
      </c>
      <c r="B318" s="23" t="s">
        <v>295</v>
      </c>
      <c r="C318" s="23" t="s">
        <v>296</v>
      </c>
      <c r="D318" s="2">
        <v>1.8139534883720932E-2</v>
      </c>
      <c r="E318" s="24">
        <f>+'B-7 2026'!I318</f>
        <v>2530860.0562446024</v>
      </c>
      <c r="F318" s="24">
        <v>103510.79348941034</v>
      </c>
      <c r="G318" s="24">
        <v>-6346.44</v>
      </c>
      <c r="H318" s="24">
        <v>0</v>
      </c>
      <c r="I318" s="24">
        <v>2628024.4097340121</v>
      </c>
      <c r="J318" s="24">
        <v>2552143.4336229987</v>
      </c>
    </row>
    <row r="319" spans="1:10" x14ac:dyDescent="0.3">
      <c r="A319" s="22">
        <f t="shared" si="39"/>
        <v>304</v>
      </c>
      <c r="B319" s="23" t="s">
        <v>297</v>
      </c>
      <c r="C319" s="23" t="s">
        <v>296</v>
      </c>
      <c r="D319" s="2">
        <v>1.8E-3</v>
      </c>
      <c r="E319" s="24">
        <f>+'B-7 2026'!I319</f>
        <v>-60702.753624461096</v>
      </c>
      <c r="F319" s="24">
        <v>0</v>
      </c>
      <c r="G319" s="24">
        <v>-4538.5793489410307</v>
      </c>
      <c r="H319" s="24">
        <v>0</v>
      </c>
      <c r="I319" s="24">
        <v>-65241.332973402205</v>
      </c>
      <c r="J319" s="24">
        <v>-62701.297977685426</v>
      </c>
    </row>
    <row r="320" spans="1:10" x14ac:dyDescent="0.3">
      <c r="A320" s="22">
        <f t="shared" si="39"/>
        <v>305</v>
      </c>
      <c r="B320" s="23" t="s">
        <v>298</v>
      </c>
      <c r="C320" s="23" t="s">
        <v>296</v>
      </c>
      <c r="D320" s="2">
        <v>1.8139534883720932E-2</v>
      </c>
      <c r="E320" s="24">
        <f>+'B-7 2026'!I320</f>
        <v>85341.94</v>
      </c>
      <c r="F320" s="24">
        <v>0</v>
      </c>
      <c r="G320" s="24">
        <v>0</v>
      </c>
      <c r="H320" s="24">
        <v>0</v>
      </c>
      <c r="I320" s="24">
        <v>85341.94</v>
      </c>
      <c r="J320" s="24">
        <v>85341.939999999973</v>
      </c>
    </row>
    <row r="321" spans="1:10" x14ac:dyDescent="0.3">
      <c r="A321" s="22">
        <f t="shared" si="39"/>
        <v>306</v>
      </c>
      <c r="B321" s="23" t="s">
        <v>299</v>
      </c>
      <c r="C321" s="23" t="s">
        <v>300</v>
      </c>
      <c r="D321" s="2">
        <v>1.1388888888888903E-2</v>
      </c>
      <c r="E321" s="24">
        <f>+'B-7 2026'!I321</f>
        <v>59549.55520563999</v>
      </c>
      <c r="F321" s="24">
        <v>0</v>
      </c>
      <c r="G321" s="24">
        <v>0</v>
      </c>
      <c r="H321" s="24">
        <v>0</v>
      </c>
      <c r="I321" s="24">
        <v>59549.55520563999</v>
      </c>
      <c r="J321" s="24">
        <v>59549.555205639997</v>
      </c>
    </row>
    <row r="322" spans="1:10" x14ac:dyDescent="0.3">
      <c r="A322" s="22">
        <f t="shared" si="39"/>
        <v>307</v>
      </c>
      <c r="B322" s="23" t="s">
        <v>301</v>
      </c>
      <c r="C322" s="23" t="s">
        <v>302</v>
      </c>
      <c r="D322" s="2">
        <v>1.8139534883720932E-2</v>
      </c>
      <c r="E322" s="24">
        <f>+'B-7 2026'!I322</f>
        <v>47.51</v>
      </c>
      <c r="F322" s="24">
        <v>0</v>
      </c>
      <c r="G322" s="24">
        <v>0</v>
      </c>
      <c r="H322" s="24">
        <v>0</v>
      </c>
      <c r="I322" s="24">
        <v>47.51</v>
      </c>
      <c r="J322" s="24">
        <v>47.51</v>
      </c>
    </row>
    <row r="323" spans="1:10" x14ac:dyDescent="0.3">
      <c r="A323" s="22">
        <f t="shared" si="39"/>
        <v>308</v>
      </c>
      <c r="B323" s="26" t="s">
        <v>303</v>
      </c>
      <c r="C323" s="26" t="s">
        <v>304</v>
      </c>
      <c r="D323" s="2">
        <v>1.316451612903226E-2</v>
      </c>
      <c r="E323" s="24">
        <f>+'B-7 2026'!I323</f>
        <v>81443.649999999994</v>
      </c>
      <c r="F323" s="24">
        <v>0</v>
      </c>
      <c r="G323" s="24">
        <v>0</v>
      </c>
      <c r="H323" s="24">
        <v>0</v>
      </c>
      <c r="I323" s="24">
        <v>81443.649999999994</v>
      </c>
      <c r="J323" s="24">
        <v>81443.650000000009</v>
      </c>
    </row>
    <row r="324" spans="1:10" x14ac:dyDescent="0.3">
      <c r="A324" s="22">
        <f t="shared" si="39"/>
        <v>309</v>
      </c>
      <c r="B324" s="26" t="s">
        <v>305</v>
      </c>
      <c r="C324" s="26" t="s">
        <v>306</v>
      </c>
      <c r="D324" s="2">
        <v>3.2600000000000004E-2</v>
      </c>
      <c r="E324" s="24">
        <f>+'B-7 2026'!I324</f>
        <v>3059849.7212635744</v>
      </c>
      <c r="F324" s="24">
        <v>335966.08658317022</v>
      </c>
      <c r="G324" s="24">
        <v>-33596.608658316974</v>
      </c>
      <c r="H324" s="24">
        <v>0</v>
      </c>
      <c r="I324" s="24">
        <v>3362219.1991884247</v>
      </c>
      <c r="J324" s="24">
        <v>3189625.9441163247</v>
      </c>
    </row>
    <row r="325" spans="1:10" x14ac:dyDescent="0.3">
      <c r="A325" s="22">
        <f t="shared" si="39"/>
        <v>310</v>
      </c>
      <c r="B325" s="26" t="s">
        <v>307</v>
      </c>
      <c r="C325" s="26" t="s">
        <v>308</v>
      </c>
      <c r="D325" s="2">
        <v>1.8751162790697676E-2</v>
      </c>
      <c r="E325" s="24">
        <f>+'B-7 2026'!I325</f>
        <v>1548511.5384910461</v>
      </c>
      <c r="F325" s="24">
        <v>162250.43168189889</v>
      </c>
      <c r="G325" s="24">
        <v>-16225.043168189872</v>
      </c>
      <c r="H325" s="24">
        <v>0</v>
      </c>
      <c r="I325" s="24">
        <v>1694536.927004755</v>
      </c>
      <c r="J325" s="24">
        <v>1610799.2746402579</v>
      </c>
    </row>
    <row r="326" spans="1:10" x14ac:dyDescent="0.3">
      <c r="A326" s="22">
        <f t="shared" si="39"/>
        <v>311</v>
      </c>
      <c r="B326" s="26" t="s">
        <v>309</v>
      </c>
      <c r="C326" s="26" t="s">
        <v>308</v>
      </c>
      <c r="D326" s="2">
        <v>1.8751162790697676E-2</v>
      </c>
      <c r="E326" s="24">
        <f>+'B-7 2026'!I326</f>
        <v>0.02</v>
      </c>
      <c r="F326" s="24">
        <v>0</v>
      </c>
      <c r="G326" s="24">
        <v>0</v>
      </c>
      <c r="H326" s="24">
        <v>0</v>
      </c>
      <c r="I326" s="24">
        <v>0.02</v>
      </c>
      <c r="J326" s="24">
        <v>1.9999999999999997E-2</v>
      </c>
    </row>
    <row r="327" spans="1:10" x14ac:dyDescent="0.3">
      <c r="A327" s="22">
        <f t="shared" si="39"/>
        <v>312</v>
      </c>
      <c r="B327" s="26" t="s">
        <v>310</v>
      </c>
      <c r="C327" s="26" t="s">
        <v>311</v>
      </c>
      <c r="D327" s="2">
        <v>1.1662721893491126E-2</v>
      </c>
      <c r="E327" s="24">
        <f>+'B-7 2026'!I327</f>
        <v>40373.679999999797</v>
      </c>
      <c r="F327" s="24">
        <v>0</v>
      </c>
      <c r="G327" s="24">
        <v>-278.75999999999993</v>
      </c>
      <c r="H327" s="24">
        <v>0</v>
      </c>
      <c r="I327" s="24">
        <v>40094.919999999802</v>
      </c>
      <c r="J327" s="24">
        <v>40234.299999999799</v>
      </c>
    </row>
    <row r="328" spans="1:10" x14ac:dyDescent="0.3">
      <c r="A328" s="22">
        <f t="shared" si="39"/>
        <v>313</v>
      </c>
      <c r="B328" s="26" t="s">
        <v>312</v>
      </c>
      <c r="C328" s="26" t="s">
        <v>313</v>
      </c>
      <c r="D328" s="2">
        <v>1.9931914893617023E-2</v>
      </c>
      <c r="E328" s="24">
        <f>+'B-7 2026'!I328</f>
        <v>87773.14</v>
      </c>
      <c r="F328" s="24">
        <v>0</v>
      </c>
      <c r="G328" s="24">
        <v>0</v>
      </c>
      <c r="H328" s="24">
        <v>0</v>
      </c>
      <c r="I328" s="24">
        <v>87773.14</v>
      </c>
      <c r="J328" s="24">
        <v>87773.139999999985</v>
      </c>
    </row>
    <row r="329" spans="1:10" x14ac:dyDescent="0.3">
      <c r="A329" s="22">
        <f t="shared" si="39"/>
        <v>314</v>
      </c>
      <c r="B329" s="26" t="s">
        <v>314</v>
      </c>
      <c r="C329" s="26" t="s">
        <v>315</v>
      </c>
      <c r="D329" s="2">
        <v>9.3028985507246382E-3</v>
      </c>
      <c r="E329" s="24">
        <f>+'B-7 2026'!I329</f>
        <v>49871.01</v>
      </c>
      <c r="F329" s="24">
        <v>0</v>
      </c>
      <c r="G329" s="24">
        <v>0</v>
      </c>
      <c r="H329" s="24">
        <v>0</v>
      </c>
      <c r="I329" s="24">
        <v>49871.01</v>
      </c>
      <c r="J329" s="24">
        <v>49871.01</v>
      </c>
    </row>
    <row r="330" spans="1:10" x14ac:dyDescent="0.3">
      <c r="A330" s="22">
        <f t="shared" si="39"/>
        <v>315</v>
      </c>
      <c r="B330" s="34" t="s">
        <v>316</v>
      </c>
      <c r="C330" s="34"/>
      <c r="D330" s="35"/>
      <c r="E330" s="36">
        <f t="shared" ref="E330:J330" si="49">SUM(E315:E329)</f>
        <v>7834024.9922913313</v>
      </c>
      <c r="F330" s="36">
        <f t="shared" si="49"/>
        <v>604823.55692401191</v>
      </c>
      <c r="G330" s="36">
        <f t="shared" si="49"/>
        <v>-61208.871175447872</v>
      </c>
      <c r="H330" s="36">
        <f t="shared" si="49"/>
        <v>0</v>
      </c>
      <c r="I330" s="36">
        <f t="shared" si="49"/>
        <v>8377639.6780398907</v>
      </c>
      <c r="J330" s="36">
        <f t="shared" si="49"/>
        <v>8046575.4814171139</v>
      </c>
    </row>
    <row r="331" spans="1:10" x14ac:dyDescent="0.3">
      <c r="A331" s="22">
        <f t="shared" si="39"/>
        <v>316</v>
      </c>
      <c r="B331" s="26"/>
      <c r="C331" s="26"/>
      <c r="D331" s="2"/>
      <c r="E331" s="24"/>
      <c r="F331" s="24"/>
      <c r="G331" s="24"/>
      <c r="H331" s="24"/>
      <c r="I331" s="24"/>
      <c r="J331" s="24"/>
    </row>
    <row r="332" spans="1:10" x14ac:dyDescent="0.3">
      <c r="A332" s="22">
        <f t="shared" si="39"/>
        <v>317</v>
      </c>
      <c r="B332" s="23" t="s">
        <v>317</v>
      </c>
      <c r="C332" s="23" t="s">
        <v>318</v>
      </c>
      <c r="D332" s="2">
        <v>0</v>
      </c>
      <c r="E332" s="24">
        <f>+'B-7 2026'!I332</f>
        <v>57103.482999999796</v>
      </c>
      <c r="F332" s="24">
        <v>0</v>
      </c>
      <c r="G332" s="24">
        <v>-109.91999999999997</v>
      </c>
      <c r="H332" s="24">
        <v>0</v>
      </c>
      <c r="I332" s="24">
        <v>56993.562999999704</v>
      </c>
      <c r="J332" s="24">
        <v>57048.522999999783</v>
      </c>
    </row>
    <row r="333" spans="1:10" x14ac:dyDescent="0.3">
      <c r="A333" s="22">
        <f t="shared" si="39"/>
        <v>318</v>
      </c>
      <c r="B333" s="26" t="s">
        <v>319</v>
      </c>
      <c r="C333" s="26" t="s">
        <v>318</v>
      </c>
      <c r="D333" s="2">
        <v>1.3785074626865672E-2</v>
      </c>
      <c r="E333" s="24">
        <f>+'B-7 2026'!I333</f>
        <v>107583.40703469071</v>
      </c>
      <c r="F333" s="24">
        <v>2000.0000000000016</v>
      </c>
      <c r="G333" s="24">
        <v>0</v>
      </c>
      <c r="H333" s="24">
        <v>0</v>
      </c>
      <c r="I333" s="24">
        <v>109583.40703469071</v>
      </c>
      <c r="J333" s="24">
        <v>107737.25318853687</v>
      </c>
    </row>
    <row r="334" spans="1:10" x14ac:dyDescent="0.3">
      <c r="A334" s="22">
        <f t="shared" si="39"/>
        <v>319</v>
      </c>
      <c r="B334" s="26" t="s">
        <v>320</v>
      </c>
      <c r="C334" s="26" t="s">
        <v>28</v>
      </c>
      <c r="D334" s="2">
        <v>1.4209375E-2</v>
      </c>
      <c r="E334" s="24">
        <f>+'B-7 2026'!I334</f>
        <v>21186.309999999899</v>
      </c>
      <c r="F334" s="24">
        <v>0</v>
      </c>
      <c r="G334" s="24">
        <v>-1852.8000000000004</v>
      </c>
      <c r="H334" s="24">
        <v>0</v>
      </c>
      <c r="I334" s="24">
        <v>19333.5099999999</v>
      </c>
      <c r="J334" s="24">
        <v>20259.909999999898</v>
      </c>
    </row>
    <row r="335" spans="1:10" x14ac:dyDescent="0.3">
      <c r="A335" s="22">
        <f t="shared" si="39"/>
        <v>320</v>
      </c>
      <c r="B335" s="26" t="s">
        <v>321</v>
      </c>
      <c r="C335" s="26" t="s">
        <v>296</v>
      </c>
      <c r="D335" s="2">
        <v>1.7999999999999999E-2</v>
      </c>
      <c r="E335" s="24">
        <f>+'B-7 2026'!I335</f>
        <v>2055472.5567268331</v>
      </c>
      <c r="F335" s="24">
        <v>147863.58117855532</v>
      </c>
      <c r="G335" s="24">
        <v>-20337.587783819188</v>
      </c>
      <c r="H335" s="24">
        <v>0</v>
      </c>
      <c r="I335" s="24">
        <v>2182998.5501215677</v>
      </c>
      <c r="J335" s="24">
        <v>2110640.7900984669</v>
      </c>
    </row>
    <row r="336" spans="1:10" x14ac:dyDescent="0.3">
      <c r="A336" s="22">
        <f t="shared" si="39"/>
        <v>321</v>
      </c>
      <c r="B336" s="26" t="s">
        <v>322</v>
      </c>
      <c r="C336" s="26" t="s">
        <v>323</v>
      </c>
      <c r="D336" s="2">
        <v>6.8400000000000002E-2</v>
      </c>
      <c r="E336" s="24">
        <f>+'B-7 2026'!I336</f>
        <v>84990</v>
      </c>
      <c r="F336" s="24">
        <v>0</v>
      </c>
      <c r="G336" s="24">
        <v>0</v>
      </c>
      <c r="H336" s="24">
        <v>0</v>
      </c>
      <c r="I336" s="24">
        <v>84989.999999998981</v>
      </c>
      <c r="J336" s="24">
        <v>84989.999999999214</v>
      </c>
    </row>
    <row r="337" spans="1:10" x14ac:dyDescent="0.3">
      <c r="A337" s="22">
        <f t="shared" si="39"/>
        <v>322</v>
      </c>
      <c r="B337" s="23" t="s">
        <v>324</v>
      </c>
      <c r="C337" s="23" t="s">
        <v>325</v>
      </c>
      <c r="D337" s="3">
        <v>4.2047872340425535E-2</v>
      </c>
      <c r="E337" s="24">
        <f>+'B-7 2026'!I337</f>
        <v>1734477.8181522198</v>
      </c>
      <c r="F337" s="24">
        <v>101073.61073966362</v>
      </c>
      <c r="G337" s="24">
        <v>-13295.156892813229</v>
      </c>
      <c r="H337" s="24">
        <v>0</v>
      </c>
      <c r="I337" s="24">
        <v>1822256.2719990688</v>
      </c>
      <c r="J337" s="24">
        <v>1773464.9105404057</v>
      </c>
    </row>
    <row r="338" spans="1:10" x14ac:dyDescent="0.3">
      <c r="A338" s="22">
        <f t="shared" si="39"/>
        <v>323</v>
      </c>
      <c r="B338" s="23" t="s">
        <v>326</v>
      </c>
      <c r="C338" s="23" t="s">
        <v>308</v>
      </c>
      <c r="D338" s="3">
        <v>2.7303703703703705E-2</v>
      </c>
      <c r="E338" s="24">
        <f>+'B-7 2026'!I338</f>
        <v>2052179.811231731</v>
      </c>
      <c r="F338" s="24">
        <v>98575.855803604121</v>
      </c>
      <c r="G338" s="24">
        <v>-13378.86895670097</v>
      </c>
      <c r="H338" s="24">
        <v>0</v>
      </c>
      <c r="I338" s="24">
        <v>2137376.798078625</v>
      </c>
      <c r="J338" s="24">
        <v>2090228.24867048</v>
      </c>
    </row>
    <row r="339" spans="1:10" x14ac:dyDescent="0.3">
      <c r="A339" s="22">
        <f t="shared" si="39"/>
        <v>324</v>
      </c>
      <c r="B339" s="23" t="s">
        <v>327</v>
      </c>
      <c r="C339" s="23" t="s">
        <v>328</v>
      </c>
      <c r="D339" s="3">
        <v>2.7303703703703705E-2</v>
      </c>
      <c r="E339" s="24">
        <f>+'B-7 2026'!I339</f>
        <v>12246.45</v>
      </c>
      <c r="F339" s="24">
        <v>0</v>
      </c>
      <c r="G339" s="24">
        <v>0</v>
      </c>
      <c r="H339" s="24">
        <v>0</v>
      </c>
      <c r="I339" s="24">
        <v>12246.45</v>
      </c>
      <c r="J339" s="24">
        <v>12246.45</v>
      </c>
    </row>
    <row r="340" spans="1:10" x14ac:dyDescent="0.3">
      <c r="A340" s="22">
        <f t="shared" ref="A340:A392" si="50">+A339+1</f>
        <v>325</v>
      </c>
      <c r="B340" s="26" t="s">
        <v>329</v>
      </c>
      <c r="C340" s="26" t="s">
        <v>311</v>
      </c>
      <c r="D340" s="2">
        <v>1.5739285714285713E-2</v>
      </c>
      <c r="E340" s="24">
        <f>+'B-7 2026'!I340</f>
        <v>582993.3337399899</v>
      </c>
      <c r="F340" s="24">
        <v>29027.775426984605</v>
      </c>
      <c r="G340" s="24">
        <v>-4034.8607843508607</v>
      </c>
      <c r="H340" s="24">
        <v>0</v>
      </c>
      <c r="I340" s="24">
        <v>607986.24838262296</v>
      </c>
      <c r="J340" s="24">
        <v>594291.62147149653</v>
      </c>
    </row>
    <row r="341" spans="1:10" x14ac:dyDescent="0.3">
      <c r="A341" s="22">
        <f t="shared" si="50"/>
        <v>326</v>
      </c>
      <c r="B341" s="23" t="s">
        <v>330</v>
      </c>
      <c r="C341" s="23" t="s">
        <v>313</v>
      </c>
      <c r="D341" s="3">
        <v>2.9520000000000001E-2</v>
      </c>
      <c r="E341" s="24">
        <f>+'B-7 2026'!I341</f>
        <v>1584248.032493758</v>
      </c>
      <c r="F341" s="24">
        <v>88398.220565067706</v>
      </c>
      <c r="G341" s="24">
        <v>-12179.627658544414</v>
      </c>
      <c r="H341" s="24">
        <v>0</v>
      </c>
      <c r="I341" s="24">
        <v>1660466.625400285</v>
      </c>
      <c r="J341" s="24">
        <v>1618412.7418587094</v>
      </c>
    </row>
    <row r="342" spans="1:10" x14ac:dyDescent="0.3">
      <c r="A342" s="22">
        <f t="shared" si="50"/>
        <v>327</v>
      </c>
      <c r="B342" s="26" t="s">
        <v>331</v>
      </c>
      <c r="C342" s="26" t="s">
        <v>332</v>
      </c>
      <c r="D342" s="2">
        <v>2.8899999999999995E-2</v>
      </c>
      <c r="E342" s="24">
        <f>+'B-7 2026'!I342</f>
        <v>1725401.644137644</v>
      </c>
      <c r="F342" s="24">
        <v>90333.525100506813</v>
      </c>
      <c r="G342" s="24">
        <v>-11263.65998897045</v>
      </c>
      <c r="H342" s="24">
        <v>0</v>
      </c>
      <c r="I342" s="24">
        <v>1804471.5092491801</v>
      </c>
      <c r="J342" s="24">
        <v>1758012.0538301356</v>
      </c>
    </row>
    <row r="343" spans="1:10" x14ac:dyDescent="0.3">
      <c r="A343" s="22">
        <f t="shared" si="50"/>
        <v>328</v>
      </c>
      <c r="B343" s="26" t="s">
        <v>333</v>
      </c>
      <c r="C343" s="26" t="s">
        <v>334</v>
      </c>
      <c r="D343" s="2">
        <v>2.2317142857142858E-2</v>
      </c>
      <c r="E343" s="24">
        <f>+'B-7 2026'!I343</f>
        <v>531760.41323594563</v>
      </c>
      <c r="F343" s="24">
        <v>16791.065200000001</v>
      </c>
      <c r="G343" s="24">
        <v>-2333.9580627999999</v>
      </c>
      <c r="H343" s="24">
        <v>0</v>
      </c>
      <c r="I343" s="24">
        <v>546217.52037314558</v>
      </c>
      <c r="J343" s="24">
        <v>538800.12437601003</v>
      </c>
    </row>
    <row r="344" spans="1:10" x14ac:dyDescent="0.3">
      <c r="A344" s="22">
        <f t="shared" si="50"/>
        <v>329</v>
      </c>
      <c r="B344" s="23" t="s">
        <v>335</v>
      </c>
      <c r="C344" s="23" t="s">
        <v>336</v>
      </c>
      <c r="D344" s="2">
        <v>4.0493506493506498E-2</v>
      </c>
      <c r="E344" s="24">
        <f>+'B-7 2026'!I344</f>
        <v>220600.17355803328</v>
      </c>
      <c r="F344" s="24">
        <v>24010.607449422452</v>
      </c>
      <c r="G344" s="24">
        <v>-3337.4744354697218</v>
      </c>
      <c r="H344" s="24">
        <v>0</v>
      </c>
      <c r="I344" s="24">
        <v>241273.30657198501</v>
      </c>
      <c r="J344" s="24">
        <v>229441.53005089538</v>
      </c>
    </row>
    <row r="345" spans="1:10" x14ac:dyDescent="0.3">
      <c r="A345" s="22">
        <f t="shared" si="50"/>
        <v>330</v>
      </c>
      <c r="B345" s="26" t="s">
        <v>337</v>
      </c>
      <c r="C345" s="26" t="s">
        <v>338</v>
      </c>
      <c r="D345" s="2">
        <v>5.970370370370371E-2</v>
      </c>
      <c r="E345" s="24">
        <f>+'B-7 2026'!I345</f>
        <v>16534.6054082962</v>
      </c>
      <c r="F345" s="24">
        <v>0</v>
      </c>
      <c r="G345" s="24">
        <v>-3391.1974647259303</v>
      </c>
      <c r="H345" s="24">
        <v>0</v>
      </c>
      <c r="I345" s="24">
        <v>13143.407943570299</v>
      </c>
      <c r="J345" s="24">
        <v>15185.805275387003</v>
      </c>
    </row>
    <row r="346" spans="1:10" x14ac:dyDescent="0.3">
      <c r="A346" s="22">
        <f t="shared" si="50"/>
        <v>331</v>
      </c>
      <c r="B346" s="26" t="s">
        <v>339</v>
      </c>
      <c r="C346" s="26" t="s">
        <v>338</v>
      </c>
      <c r="D346" s="2">
        <v>5.970370370370371E-2</v>
      </c>
      <c r="E346" s="24">
        <f>+'B-7 2026'!I346</f>
        <v>83407.802818012395</v>
      </c>
      <c r="F346" s="24">
        <v>24397.104062776496</v>
      </c>
      <c r="G346" s="24">
        <v>0</v>
      </c>
      <c r="H346" s="24">
        <v>0</v>
      </c>
      <c r="I346" s="24">
        <v>107804.906880788</v>
      </c>
      <c r="J346" s="24">
        <v>93111.400896495688</v>
      </c>
    </row>
    <row r="347" spans="1:10" x14ac:dyDescent="0.3">
      <c r="A347" s="22">
        <f t="shared" si="50"/>
        <v>332</v>
      </c>
      <c r="B347" s="26" t="s">
        <v>340</v>
      </c>
      <c r="C347" s="26" t="s">
        <v>341</v>
      </c>
      <c r="D347" s="2">
        <v>6.6666666666666666E-2</v>
      </c>
      <c r="E347" s="24">
        <f>+'B-7 2026'!I347</f>
        <v>390744.74821020191</v>
      </c>
      <c r="F347" s="24">
        <v>18547.553896185324</v>
      </c>
      <c r="G347" s="24">
        <v>0</v>
      </c>
      <c r="H347" s="24">
        <v>0</v>
      </c>
      <c r="I347" s="24">
        <v>409292.30210638721</v>
      </c>
      <c r="J347" s="24">
        <v>399891.42384285858</v>
      </c>
    </row>
    <row r="348" spans="1:10" x14ac:dyDescent="0.3">
      <c r="A348" s="22">
        <f t="shared" si="50"/>
        <v>333</v>
      </c>
      <c r="B348" s="23" t="s">
        <v>342</v>
      </c>
      <c r="C348" s="23" t="s">
        <v>343</v>
      </c>
      <c r="D348" s="2">
        <v>2.0500000000000001E-2</v>
      </c>
      <c r="E348" s="24">
        <f>+'B-7 2026'!I348</f>
        <v>4654.83</v>
      </c>
      <c r="F348" s="24">
        <v>0</v>
      </c>
      <c r="G348" s="24">
        <v>0</v>
      </c>
      <c r="H348" s="24">
        <v>0</v>
      </c>
      <c r="I348" s="24">
        <v>4654.83</v>
      </c>
      <c r="J348" s="24">
        <v>4654.8300000000008</v>
      </c>
    </row>
    <row r="349" spans="1:10" x14ac:dyDescent="0.3">
      <c r="A349" s="22">
        <f t="shared" si="50"/>
        <v>334</v>
      </c>
      <c r="B349" s="23" t="s">
        <v>344</v>
      </c>
      <c r="C349" s="23" t="s">
        <v>345</v>
      </c>
      <c r="D349" s="2">
        <v>6.6666666666666666E-2</v>
      </c>
      <c r="E349" s="24">
        <f>+'B-7 2026'!I349</f>
        <v>215357.85451306199</v>
      </c>
      <c r="F349" s="24">
        <v>29549.239722776547</v>
      </c>
      <c r="G349" s="24">
        <v>0</v>
      </c>
      <c r="H349" s="24">
        <v>0</v>
      </c>
      <c r="I349" s="24">
        <v>244907.094235839</v>
      </c>
      <c r="J349" s="24">
        <v>226269.79427979689</v>
      </c>
    </row>
    <row r="350" spans="1:10" x14ac:dyDescent="0.3">
      <c r="A350" s="22">
        <f t="shared" si="50"/>
        <v>335</v>
      </c>
      <c r="B350" s="23" t="s">
        <v>346</v>
      </c>
      <c r="C350" s="23" t="s">
        <v>347</v>
      </c>
      <c r="D350" s="2">
        <v>0.1</v>
      </c>
      <c r="E350" s="24">
        <f>+'B-7 2026'!I350</f>
        <v>15964</v>
      </c>
      <c r="F350" s="24">
        <v>11484</v>
      </c>
      <c r="G350" s="24">
        <v>0</v>
      </c>
      <c r="H350" s="24">
        <v>0</v>
      </c>
      <c r="I350" s="24">
        <v>27448</v>
      </c>
      <c r="J350" s="24">
        <v>21706</v>
      </c>
    </row>
    <row r="351" spans="1:10" x14ac:dyDescent="0.3">
      <c r="A351" s="22">
        <f t="shared" si="50"/>
        <v>336</v>
      </c>
      <c r="B351" s="23" t="s">
        <v>348</v>
      </c>
      <c r="C351" s="23" t="s">
        <v>349</v>
      </c>
      <c r="D351" s="2">
        <v>3.6306818181818176E-2</v>
      </c>
      <c r="E351" s="24">
        <f>+'B-7 2026'!I351</f>
        <v>10668.34599999997</v>
      </c>
      <c r="F351" s="24">
        <v>0</v>
      </c>
      <c r="G351" s="24">
        <v>-1290.72</v>
      </c>
      <c r="H351" s="24">
        <v>0</v>
      </c>
      <c r="I351" s="24">
        <v>9377.6259999999711</v>
      </c>
      <c r="J351" s="24">
        <v>10022.98599999997</v>
      </c>
    </row>
    <row r="352" spans="1:10" x14ac:dyDescent="0.3">
      <c r="A352" s="22">
        <f t="shared" si="50"/>
        <v>337</v>
      </c>
      <c r="B352" s="23" t="s">
        <v>350</v>
      </c>
      <c r="C352" s="23" t="s">
        <v>351</v>
      </c>
      <c r="D352" s="2">
        <v>9.9188116648685459E-2</v>
      </c>
      <c r="E352" s="24">
        <f>+'B-7 2026'!I352</f>
        <v>28496.679999999898</v>
      </c>
      <c r="F352" s="24">
        <v>3076</v>
      </c>
      <c r="G352" s="24">
        <v>0</v>
      </c>
      <c r="H352" s="24">
        <v>0</v>
      </c>
      <c r="I352" s="24">
        <v>31572.679999999898</v>
      </c>
      <c r="J352" s="24">
        <v>30034.680000391989</v>
      </c>
    </row>
    <row r="353" spans="1:10" x14ac:dyDescent="0.3">
      <c r="A353" s="22">
        <f t="shared" si="50"/>
        <v>338</v>
      </c>
      <c r="B353" s="26" t="s">
        <v>352</v>
      </c>
      <c r="C353" s="26" t="s">
        <v>353</v>
      </c>
      <c r="D353" s="2">
        <v>4.2300000000000004E-2</v>
      </c>
      <c r="E353" s="24">
        <f>+'B-7 2026'!I353</f>
        <v>796276.37631644297</v>
      </c>
      <c r="F353" s="24">
        <v>63000</v>
      </c>
      <c r="G353" s="24">
        <v>-16003.799999999997</v>
      </c>
      <c r="H353" s="24">
        <v>0</v>
      </c>
      <c r="I353" s="24">
        <v>843272.57631644292</v>
      </c>
      <c r="J353" s="24">
        <v>820350.13752565172</v>
      </c>
    </row>
    <row r="354" spans="1:10" x14ac:dyDescent="0.3">
      <c r="A354" s="22">
        <f t="shared" si="50"/>
        <v>339</v>
      </c>
      <c r="B354" s="34" t="s">
        <v>354</v>
      </c>
      <c r="C354" s="34"/>
      <c r="D354" s="35"/>
      <c r="E354" s="36">
        <f t="shared" ref="E354:J354" si="51">SUM(E332:E353)</f>
        <v>12332348.67657686</v>
      </c>
      <c r="F354" s="36">
        <f t="shared" si="51"/>
        <v>748128.1391455431</v>
      </c>
      <c r="G354" s="36">
        <f t="shared" si="51"/>
        <v>-102809.63202819476</v>
      </c>
      <c r="H354" s="36">
        <f t="shared" si="51"/>
        <v>0</v>
      </c>
      <c r="I354" s="36">
        <f t="shared" si="51"/>
        <v>12977667.183694199</v>
      </c>
      <c r="J354" s="36">
        <f t="shared" si="51"/>
        <v>12616801.214905716</v>
      </c>
    </row>
    <row r="355" spans="1:10" x14ac:dyDescent="0.3">
      <c r="A355" s="22">
        <f t="shared" si="50"/>
        <v>340</v>
      </c>
      <c r="B355" s="26"/>
      <c r="C355" s="26"/>
      <c r="D355" s="2"/>
      <c r="E355" s="24"/>
      <c r="F355" s="24"/>
      <c r="G355" s="24"/>
      <c r="H355" s="24"/>
      <c r="I355" s="24"/>
      <c r="J355" s="24"/>
    </row>
    <row r="356" spans="1:10" x14ac:dyDescent="0.3">
      <c r="A356" s="22">
        <f t="shared" si="50"/>
        <v>341</v>
      </c>
      <c r="B356" s="23" t="s">
        <v>355</v>
      </c>
      <c r="C356" s="23" t="s">
        <v>356</v>
      </c>
      <c r="D356" s="23">
        <v>0</v>
      </c>
      <c r="E356" s="24">
        <f>+'B-7 2026'!I356</f>
        <v>17450.499999999971</v>
      </c>
      <c r="F356" s="24">
        <v>0</v>
      </c>
      <c r="G356" s="24">
        <v>-0.11999999999999998</v>
      </c>
      <c r="H356" s="24">
        <v>0</v>
      </c>
      <c r="I356" s="24">
        <v>17450.379999999972</v>
      </c>
      <c r="J356" s="24">
        <v>17450.43999999997</v>
      </c>
    </row>
    <row r="357" spans="1:10" x14ac:dyDescent="0.3">
      <c r="A357" s="22">
        <f t="shared" si="50"/>
        <v>342</v>
      </c>
      <c r="B357" s="26" t="s">
        <v>357</v>
      </c>
      <c r="C357" s="26" t="s">
        <v>28</v>
      </c>
      <c r="D357" s="2">
        <v>2.9700000000000001E-2</v>
      </c>
      <c r="E357" s="24">
        <f>+'B-7 2026'!I357</f>
        <v>461440.40301293693</v>
      </c>
      <c r="F357" s="24">
        <v>11732.371535116567</v>
      </c>
      <c r="G357" s="24">
        <v>-3848.4</v>
      </c>
      <c r="H357" s="24">
        <v>0</v>
      </c>
      <c r="I357" s="24">
        <v>469324.3745480529</v>
      </c>
      <c r="J357" s="24">
        <v>464399.10075085837</v>
      </c>
    </row>
    <row r="358" spans="1:10" x14ac:dyDescent="0.3">
      <c r="A358" s="22">
        <f t="shared" si="50"/>
        <v>343</v>
      </c>
      <c r="B358" s="23" t="s">
        <v>358</v>
      </c>
      <c r="C358" s="23" t="s">
        <v>359</v>
      </c>
      <c r="D358" s="2">
        <v>1.7160000000000002E-2</v>
      </c>
      <c r="E358" s="24">
        <f>+'B-7 2026'!I358</f>
        <v>96167.144424285652</v>
      </c>
      <c r="F358" s="24">
        <v>8050</v>
      </c>
      <c r="G358" s="24">
        <v>-6331.6285714285723</v>
      </c>
      <c r="H358" s="24">
        <v>0</v>
      </c>
      <c r="I358" s="24">
        <v>97885.515852857046</v>
      </c>
      <c r="J358" s="24">
        <v>93620.560907802166</v>
      </c>
    </row>
    <row r="359" spans="1:10" x14ac:dyDescent="0.3">
      <c r="A359" s="22">
        <f t="shared" si="50"/>
        <v>344</v>
      </c>
      <c r="B359" s="23" t="s">
        <v>360</v>
      </c>
      <c r="C359" s="23" t="s">
        <v>361</v>
      </c>
      <c r="D359" s="2">
        <v>3.1800000000000001E-3</v>
      </c>
      <c r="E359" s="24">
        <f>+'B-7 2026'!I359</f>
        <v>23956.323326631002</v>
      </c>
      <c r="F359" s="24">
        <v>1090.6279094894398</v>
      </c>
      <c r="G359" s="24">
        <v>-339.60000000000008</v>
      </c>
      <c r="H359" s="24">
        <v>0</v>
      </c>
      <c r="I359" s="24">
        <v>24707.351236120441</v>
      </c>
      <c r="J359" s="24">
        <v>24331.837281552875</v>
      </c>
    </row>
    <row r="360" spans="1:10" x14ac:dyDescent="0.3">
      <c r="A360" s="22">
        <f t="shared" si="50"/>
        <v>345</v>
      </c>
      <c r="B360" s="23" t="s">
        <v>362</v>
      </c>
      <c r="C360" s="23" t="s">
        <v>363</v>
      </c>
      <c r="D360" s="2">
        <v>8.3040000000000006E-3</v>
      </c>
      <c r="E360" s="24">
        <f>+'B-7 2026'!I360</f>
        <v>12981.703898009651</v>
      </c>
      <c r="F360" s="24">
        <v>468.678814017246</v>
      </c>
      <c r="G360" s="24">
        <v>-8.2799999999999976</v>
      </c>
      <c r="H360" s="24">
        <v>0</v>
      </c>
      <c r="I360" s="24">
        <v>13442.10271202689</v>
      </c>
      <c r="J360" s="24">
        <v>13211.903305094396</v>
      </c>
    </row>
    <row r="361" spans="1:10" x14ac:dyDescent="0.3">
      <c r="A361" s="22">
        <f t="shared" si="50"/>
        <v>346</v>
      </c>
      <c r="B361" s="23" t="s">
        <v>364</v>
      </c>
      <c r="C361" s="23" t="s">
        <v>365</v>
      </c>
      <c r="D361" s="2">
        <v>1.6115999999999999E-3</v>
      </c>
      <c r="E361" s="24">
        <f>+'B-7 2026'!I361</f>
        <v>23006.5345610082</v>
      </c>
      <c r="F361" s="24">
        <v>977.81498212032602</v>
      </c>
      <c r="G361" s="24">
        <v>-86.279999999999987</v>
      </c>
      <c r="H361" s="24">
        <v>0</v>
      </c>
      <c r="I361" s="24">
        <v>23898.069543128528</v>
      </c>
      <c r="J361" s="24">
        <v>23452.302052227195</v>
      </c>
    </row>
    <row r="362" spans="1:10" x14ac:dyDescent="0.3">
      <c r="A362" s="22">
        <f t="shared" si="50"/>
        <v>347</v>
      </c>
      <c r="B362" s="23" t="s">
        <v>366</v>
      </c>
      <c r="C362" s="23" t="s">
        <v>367</v>
      </c>
      <c r="D362" s="2">
        <v>5.72968972495727E-3</v>
      </c>
      <c r="E362" s="24">
        <f>+'B-7 2026'!I362</f>
        <v>24684.758896685311</v>
      </c>
      <c r="F362" s="24">
        <v>1013.3309799819359</v>
      </c>
      <c r="G362" s="24">
        <v>-176.52000000000007</v>
      </c>
      <c r="H362" s="24">
        <v>0</v>
      </c>
      <c r="I362" s="24">
        <v>25521.569876667239</v>
      </c>
      <c r="J362" s="24">
        <v>25103.164386840861</v>
      </c>
    </row>
    <row r="363" spans="1:10" x14ac:dyDescent="0.3">
      <c r="A363" s="22">
        <f t="shared" si="50"/>
        <v>348</v>
      </c>
      <c r="B363" s="23" t="s">
        <v>368</v>
      </c>
      <c r="C363" s="23" t="s">
        <v>369</v>
      </c>
      <c r="D363" s="2">
        <v>1.7160000000000002E-2</v>
      </c>
      <c r="E363" s="24">
        <f>+'B-7 2026'!I363</f>
        <v>10874.054253333316</v>
      </c>
      <c r="F363" s="24">
        <v>1488.1469999999999</v>
      </c>
      <c r="G363" s="24">
        <v>-165.71666666666636</v>
      </c>
      <c r="H363" s="24">
        <v>0</v>
      </c>
      <c r="I363" s="24">
        <v>12196.484586666638</v>
      </c>
      <c r="J363" s="24">
        <v>11535.269420393071</v>
      </c>
    </row>
    <row r="364" spans="1:10" x14ac:dyDescent="0.3">
      <c r="A364" s="22">
        <f t="shared" si="50"/>
        <v>349</v>
      </c>
      <c r="B364" s="23" t="s">
        <v>370</v>
      </c>
      <c r="C364" s="23" t="s">
        <v>371</v>
      </c>
      <c r="D364" s="2">
        <v>1.7160048000000001E-2</v>
      </c>
      <c r="E364" s="24">
        <f>+'B-7 2026'!I364</f>
        <v>118077.8700207597</v>
      </c>
      <c r="F364" s="24">
        <v>5074.098313200001</v>
      </c>
      <c r="G364" s="24">
        <v>-1298.4000000000001</v>
      </c>
      <c r="H364" s="24">
        <v>0</v>
      </c>
      <c r="I364" s="24">
        <v>121853.56833395961</v>
      </c>
      <c r="J364" s="24">
        <v>119965.7191777495</v>
      </c>
    </row>
    <row r="365" spans="1:10" x14ac:dyDescent="0.3">
      <c r="A365" s="22">
        <f t="shared" si="50"/>
        <v>350</v>
      </c>
      <c r="B365" s="23" t="s">
        <v>372</v>
      </c>
      <c r="C365" s="23" t="s">
        <v>373</v>
      </c>
      <c r="D365" s="2">
        <v>1.7160000000000002E-2</v>
      </c>
      <c r="E365" s="24">
        <f>+'B-7 2026'!I365</f>
        <v>505.78</v>
      </c>
      <c r="F365" s="24">
        <v>0</v>
      </c>
      <c r="G365" s="24">
        <v>0</v>
      </c>
      <c r="H365" s="24">
        <v>0</v>
      </c>
      <c r="I365" s="24">
        <v>505.78</v>
      </c>
      <c r="J365" s="24">
        <v>505.7799999999998</v>
      </c>
    </row>
    <row r="366" spans="1:10" x14ac:dyDescent="0.3">
      <c r="A366" s="22">
        <f t="shared" si="50"/>
        <v>351</v>
      </c>
      <c r="B366" s="26" t="s">
        <v>374</v>
      </c>
      <c r="C366" s="26" t="s">
        <v>375</v>
      </c>
      <c r="D366" s="2">
        <v>0.12859999999999999</v>
      </c>
      <c r="E366" s="24">
        <f>+'B-7 2026'!I366</f>
        <v>22388.126917305708</v>
      </c>
      <c r="F366" s="24">
        <v>861.47251459105178</v>
      </c>
      <c r="G366" s="24">
        <v>0</v>
      </c>
      <c r="H366" s="24">
        <v>0</v>
      </c>
      <c r="I366" s="24">
        <v>23249.59943189675</v>
      </c>
      <c r="J366" s="24">
        <v>22818.863174741156</v>
      </c>
    </row>
    <row r="367" spans="1:10" x14ac:dyDescent="0.3">
      <c r="A367" s="22">
        <f t="shared" si="50"/>
        <v>352</v>
      </c>
      <c r="B367" s="23" t="s">
        <v>376</v>
      </c>
      <c r="C367" s="23" t="s">
        <v>377</v>
      </c>
      <c r="D367" s="2">
        <v>1.7160000000000002E-2</v>
      </c>
      <c r="E367" s="24">
        <f>+'B-7 2026'!I367</f>
        <v>109375.0399999995</v>
      </c>
      <c r="F367" s="24">
        <v>0</v>
      </c>
      <c r="G367" s="24">
        <v>-6700.8</v>
      </c>
      <c r="H367" s="24">
        <v>0</v>
      </c>
      <c r="I367" s="24">
        <v>102674.23999999961</v>
      </c>
      <c r="J367" s="24">
        <v>106024.63999999958</v>
      </c>
    </row>
    <row r="368" spans="1:10" x14ac:dyDescent="0.3">
      <c r="A368" s="22">
        <f t="shared" si="50"/>
        <v>353</v>
      </c>
      <c r="B368" s="23" t="s">
        <v>378</v>
      </c>
      <c r="C368" s="23" t="s">
        <v>379</v>
      </c>
      <c r="D368" s="2">
        <v>1.7160048000000001E-2</v>
      </c>
      <c r="E368" s="24">
        <f>+'B-7 2026'!I368</f>
        <v>7248.5499999999911</v>
      </c>
      <c r="F368" s="24">
        <v>0</v>
      </c>
      <c r="G368" s="24">
        <v>-457.56</v>
      </c>
      <c r="H368" s="24">
        <v>0</v>
      </c>
      <c r="I368" s="24">
        <v>6790.9899999999916</v>
      </c>
      <c r="J368" s="24">
        <v>7019.7699999999913</v>
      </c>
    </row>
    <row r="369" spans="1:10" x14ac:dyDescent="0.3">
      <c r="A369" s="22">
        <f t="shared" si="50"/>
        <v>354</v>
      </c>
      <c r="B369" s="23" t="s">
        <v>380</v>
      </c>
      <c r="C369" s="23" t="s">
        <v>381</v>
      </c>
      <c r="D369" s="2">
        <v>4.0000000000000001E-3</v>
      </c>
      <c r="E369" s="24">
        <f>+'B-7 2026'!I369</f>
        <v>8450.0300000000007</v>
      </c>
      <c r="F369" s="24">
        <v>0</v>
      </c>
      <c r="G369" s="24">
        <v>0</v>
      </c>
      <c r="H369" s="24">
        <v>0</v>
      </c>
      <c r="I369" s="24">
        <v>8450.0300000000007</v>
      </c>
      <c r="J369" s="24">
        <v>8450.0300000000007</v>
      </c>
    </row>
    <row r="370" spans="1:10" x14ac:dyDescent="0.3">
      <c r="A370" s="22">
        <f t="shared" si="50"/>
        <v>355</v>
      </c>
      <c r="B370" s="23" t="s">
        <v>382</v>
      </c>
      <c r="C370" s="23" t="s">
        <v>383</v>
      </c>
      <c r="D370" s="2">
        <v>2.4E-2</v>
      </c>
      <c r="E370" s="24">
        <f>+'B-7 2026'!I370</f>
        <v>32966.375829999997</v>
      </c>
      <c r="F370" s="24">
        <v>6439</v>
      </c>
      <c r="G370" s="24">
        <v>0</v>
      </c>
      <c r="H370" s="24">
        <v>0</v>
      </c>
      <c r="I370" s="24">
        <v>39405.375829999997</v>
      </c>
      <c r="J370" s="24">
        <v>35729.760445384607</v>
      </c>
    </row>
    <row r="371" spans="1:10" x14ac:dyDescent="0.3">
      <c r="A371" s="22">
        <f t="shared" si="50"/>
        <v>356</v>
      </c>
      <c r="B371" s="23" t="s">
        <v>384</v>
      </c>
      <c r="C371" s="23" t="s">
        <v>385</v>
      </c>
      <c r="D371" s="2">
        <v>8.0999999999999996E-3</v>
      </c>
      <c r="E371" s="24">
        <f>+'B-7 2026'!I371</f>
        <v>90913.414163910638</v>
      </c>
      <c r="F371" s="24">
        <v>172.69018532394395</v>
      </c>
      <c r="G371" s="24">
        <v>0</v>
      </c>
      <c r="H371" s="24">
        <v>0</v>
      </c>
      <c r="I371" s="24">
        <v>91086.104349234578</v>
      </c>
      <c r="J371" s="24">
        <v>90999.273918284191</v>
      </c>
    </row>
    <row r="372" spans="1:10" x14ac:dyDescent="0.3">
      <c r="A372" s="22">
        <f t="shared" si="50"/>
        <v>357</v>
      </c>
      <c r="B372" s="23" t="s">
        <v>386</v>
      </c>
      <c r="C372" s="23" t="s">
        <v>387</v>
      </c>
      <c r="D372" s="2">
        <v>2.4E-2</v>
      </c>
      <c r="E372" s="24">
        <f>+'B-7 2026'!I372</f>
        <v>425968.63561114698</v>
      </c>
      <c r="F372" s="24">
        <v>12661.489672463909</v>
      </c>
      <c r="G372" s="24">
        <v>0</v>
      </c>
      <c r="H372" s="24">
        <v>0</v>
      </c>
      <c r="I372" s="24">
        <v>438630.12528361101</v>
      </c>
      <c r="J372" s="24">
        <v>426942.5963551827</v>
      </c>
    </row>
    <row r="373" spans="1:10" x14ac:dyDescent="0.3">
      <c r="A373" s="22">
        <f t="shared" si="50"/>
        <v>358</v>
      </c>
      <c r="B373" s="34" t="s">
        <v>388</v>
      </c>
      <c r="C373" s="34"/>
      <c r="D373" s="35"/>
      <c r="E373" s="36">
        <f t="shared" ref="E373:J373" si="52">SUM(E356:E372)</f>
        <v>1486455.2449160125</v>
      </c>
      <c r="F373" s="36">
        <f t="shared" si="52"/>
        <v>50029.721906304425</v>
      </c>
      <c r="G373" s="36">
        <f t="shared" si="52"/>
        <v>-19413.305238095243</v>
      </c>
      <c r="H373" s="36">
        <f t="shared" si="52"/>
        <v>0</v>
      </c>
      <c r="I373" s="36">
        <f t="shared" si="52"/>
        <v>1517071.6615842213</v>
      </c>
      <c r="J373" s="36">
        <f t="shared" si="52"/>
        <v>1491561.0111761107</v>
      </c>
    </row>
    <row r="374" spans="1:10" x14ac:dyDescent="0.3">
      <c r="A374" s="22">
        <f t="shared" si="50"/>
        <v>359</v>
      </c>
      <c r="B374" s="23"/>
      <c r="C374" s="23"/>
      <c r="D374" s="2"/>
      <c r="E374" s="24"/>
      <c r="F374" s="24"/>
      <c r="G374" s="24"/>
      <c r="H374" s="24"/>
      <c r="I374" s="24"/>
      <c r="J374" s="24"/>
    </row>
    <row r="375" spans="1:10" x14ac:dyDescent="0.3">
      <c r="A375" s="22">
        <f t="shared" si="50"/>
        <v>360</v>
      </c>
      <c r="B375" s="23" t="s">
        <v>389</v>
      </c>
      <c r="C375" s="23" t="s">
        <v>323</v>
      </c>
      <c r="D375" s="2">
        <v>6.8400000000000002E-2</v>
      </c>
      <c r="E375" s="24">
        <f>+'B-7 2026'!I375</f>
        <v>0</v>
      </c>
      <c r="F375" s="24">
        <v>164486.46348485554</v>
      </c>
      <c r="G375" s="24">
        <v>0</v>
      </c>
      <c r="H375" s="24">
        <v>0</v>
      </c>
      <c r="I375" s="24">
        <v>164486.46348485601</v>
      </c>
      <c r="J375" s="24">
        <v>110579.01037296616</v>
      </c>
    </row>
    <row r="376" spans="1:10" x14ac:dyDescent="0.3">
      <c r="A376" s="22">
        <f t="shared" si="50"/>
        <v>361</v>
      </c>
      <c r="B376" s="34" t="s">
        <v>390</v>
      </c>
      <c r="C376" s="34"/>
      <c r="D376" s="35"/>
      <c r="E376" s="36">
        <f t="shared" ref="E376:J376" si="53">SUM(E375)</f>
        <v>0</v>
      </c>
      <c r="F376" s="36">
        <f t="shared" si="53"/>
        <v>164486.46348485554</v>
      </c>
      <c r="G376" s="36">
        <f t="shared" si="53"/>
        <v>0</v>
      </c>
      <c r="H376" s="36">
        <f t="shared" si="53"/>
        <v>0</v>
      </c>
      <c r="I376" s="36">
        <f t="shared" si="53"/>
        <v>164486.46348485601</v>
      </c>
      <c r="J376" s="36">
        <f t="shared" si="53"/>
        <v>110579.01037296616</v>
      </c>
    </row>
    <row r="377" spans="1:10" x14ac:dyDescent="0.3">
      <c r="A377" s="22">
        <f t="shared" si="50"/>
        <v>362</v>
      </c>
      <c r="B377" s="26"/>
      <c r="C377" s="26"/>
      <c r="D377" s="2"/>
      <c r="E377" s="24"/>
      <c r="F377" s="24"/>
      <c r="G377" s="24"/>
      <c r="H377" s="24"/>
      <c r="I377" s="24"/>
      <c r="J377" s="24"/>
    </row>
    <row r="378" spans="1:10" x14ac:dyDescent="0.3">
      <c r="A378" s="22">
        <f t="shared" si="50"/>
        <v>363</v>
      </c>
      <c r="B378" s="23" t="s">
        <v>391</v>
      </c>
      <c r="C378" s="23"/>
      <c r="D378" s="2"/>
      <c r="E378" s="24">
        <f t="shared" ref="E378:J378" si="54">+E313</f>
        <v>11707459.448881309</v>
      </c>
      <c r="F378" s="24">
        <f t="shared" si="54"/>
        <v>663034.85083856282</v>
      </c>
      <c r="G378" s="24">
        <f t="shared" si="54"/>
        <v>-29804.366666666661</v>
      </c>
      <c r="H378" s="24">
        <f t="shared" si="54"/>
        <v>0</v>
      </c>
      <c r="I378" s="24">
        <f t="shared" si="54"/>
        <v>12340689.933053205</v>
      </c>
      <c r="J378" s="24">
        <f t="shared" si="54"/>
        <v>11941498.566097427</v>
      </c>
    </row>
    <row r="379" spans="1:10" x14ac:dyDescent="0.3">
      <c r="A379" s="22">
        <f t="shared" si="50"/>
        <v>364</v>
      </c>
      <c r="B379" s="23" t="s">
        <v>392</v>
      </c>
      <c r="C379" s="23"/>
      <c r="D379" s="2"/>
      <c r="E379" s="24">
        <f t="shared" ref="E379:J379" si="55">+E330</f>
        <v>7834024.9922913313</v>
      </c>
      <c r="F379" s="24">
        <f t="shared" si="55"/>
        <v>604823.55692401191</v>
      </c>
      <c r="G379" s="24">
        <f t="shared" si="55"/>
        <v>-61208.871175447872</v>
      </c>
      <c r="H379" s="24">
        <f t="shared" si="55"/>
        <v>0</v>
      </c>
      <c r="I379" s="24">
        <f t="shared" si="55"/>
        <v>8377639.6780398907</v>
      </c>
      <c r="J379" s="24">
        <f t="shared" si="55"/>
        <v>8046575.4814171139</v>
      </c>
    </row>
    <row r="380" spans="1:10" x14ac:dyDescent="0.3">
      <c r="A380" s="22">
        <f t="shared" si="50"/>
        <v>365</v>
      </c>
      <c r="B380" s="23" t="s">
        <v>393</v>
      </c>
      <c r="C380" s="23"/>
      <c r="D380" s="2"/>
      <c r="E380" s="24">
        <f t="shared" ref="E380:J380" si="56">+E354</f>
        <v>12332348.67657686</v>
      </c>
      <c r="F380" s="24">
        <f t="shared" si="56"/>
        <v>748128.1391455431</v>
      </c>
      <c r="G380" s="24">
        <f t="shared" si="56"/>
        <v>-102809.63202819476</v>
      </c>
      <c r="H380" s="24">
        <f t="shared" si="56"/>
        <v>0</v>
      </c>
      <c r="I380" s="24">
        <f t="shared" si="56"/>
        <v>12977667.183694199</v>
      </c>
      <c r="J380" s="24">
        <f t="shared" si="56"/>
        <v>12616801.214905716</v>
      </c>
    </row>
    <row r="381" spans="1:10" x14ac:dyDescent="0.3">
      <c r="A381" s="22">
        <f t="shared" si="50"/>
        <v>366</v>
      </c>
      <c r="B381" s="23" t="s">
        <v>394</v>
      </c>
      <c r="C381" s="23"/>
      <c r="D381" s="2"/>
      <c r="E381" s="24">
        <f t="shared" ref="E381:J381" si="57">+E373</f>
        <v>1486455.2449160125</v>
      </c>
      <c r="F381" s="24">
        <f t="shared" si="57"/>
        <v>50029.721906304425</v>
      </c>
      <c r="G381" s="24">
        <f t="shared" si="57"/>
        <v>-19413.305238095243</v>
      </c>
      <c r="H381" s="24">
        <f t="shared" si="57"/>
        <v>0</v>
      </c>
      <c r="I381" s="24">
        <f t="shared" si="57"/>
        <v>1517071.6615842213</v>
      </c>
      <c r="J381" s="24">
        <f t="shared" si="57"/>
        <v>1491561.0111761107</v>
      </c>
    </row>
    <row r="382" spans="1:10" x14ac:dyDescent="0.3">
      <c r="A382" s="22">
        <f t="shared" si="50"/>
        <v>367</v>
      </c>
      <c r="B382" s="23" t="s">
        <v>395</v>
      </c>
      <c r="C382" s="23"/>
      <c r="D382" s="2"/>
      <c r="E382" s="29">
        <f t="shared" ref="E382:J382" si="58">+E376</f>
        <v>0</v>
      </c>
      <c r="F382" s="29">
        <f t="shared" si="58"/>
        <v>164486.46348485554</v>
      </c>
      <c r="G382" s="29">
        <f t="shared" si="58"/>
        <v>0</v>
      </c>
      <c r="H382" s="29">
        <f t="shared" si="58"/>
        <v>0</v>
      </c>
      <c r="I382" s="29">
        <f t="shared" si="58"/>
        <v>164486.46348485601</v>
      </c>
      <c r="J382" s="29">
        <f t="shared" si="58"/>
        <v>110579.01037296616</v>
      </c>
    </row>
    <row r="383" spans="1:10" s="43" customFormat="1" x14ac:dyDescent="0.3">
      <c r="A383" s="22">
        <f t="shared" si="50"/>
        <v>368</v>
      </c>
      <c r="B383" s="30" t="s">
        <v>396</v>
      </c>
      <c r="C383" s="30"/>
      <c r="D383" s="31"/>
      <c r="E383" s="4">
        <f t="shared" ref="E383:J383" si="59">SUM(E378:E382)</f>
        <v>33360288.362665512</v>
      </c>
      <c r="F383" s="4">
        <f t="shared" si="59"/>
        <v>2230502.7322992776</v>
      </c>
      <c r="G383" s="4">
        <f t="shared" si="59"/>
        <v>-213236.17510840454</v>
      </c>
      <c r="H383" s="4">
        <f t="shared" si="59"/>
        <v>0</v>
      </c>
      <c r="I383" s="4">
        <f t="shared" si="59"/>
        <v>35377554.919856369</v>
      </c>
      <c r="J383" s="4">
        <f t="shared" si="59"/>
        <v>34207015.283969335</v>
      </c>
    </row>
    <row r="384" spans="1:10" x14ac:dyDescent="0.3">
      <c r="A384" s="22">
        <f t="shared" si="50"/>
        <v>369</v>
      </c>
      <c r="B384" s="23"/>
      <c r="C384" s="23"/>
      <c r="D384" s="2"/>
      <c r="E384" s="24"/>
      <c r="F384" s="24"/>
      <c r="G384" s="24"/>
      <c r="H384" s="24"/>
      <c r="I384" s="24"/>
      <c r="J384" s="24"/>
    </row>
    <row r="385" spans="1:10" x14ac:dyDescent="0.3">
      <c r="A385" s="22">
        <f t="shared" si="50"/>
        <v>370</v>
      </c>
      <c r="B385" s="23" t="s">
        <v>397</v>
      </c>
      <c r="C385" s="23" t="s">
        <v>398</v>
      </c>
      <c r="D385" s="2"/>
      <c r="E385" s="24">
        <f>+'B-7 2026'!I385</f>
        <v>235782.33040000001</v>
      </c>
      <c r="F385" s="24">
        <v>0</v>
      </c>
      <c r="G385" s="24">
        <v>0</v>
      </c>
      <c r="H385" s="24">
        <v>0</v>
      </c>
      <c r="I385" s="24">
        <v>235782.33040000001</v>
      </c>
      <c r="J385" s="24">
        <v>235782.33039999998</v>
      </c>
    </row>
    <row r="386" spans="1:10" x14ac:dyDescent="0.3">
      <c r="A386" s="22">
        <f t="shared" si="50"/>
        <v>371</v>
      </c>
      <c r="B386" s="23" t="s">
        <v>399</v>
      </c>
      <c r="C386" s="23" t="s">
        <v>400</v>
      </c>
      <c r="D386" s="2"/>
      <c r="E386" s="24">
        <f>+'B-7 2026'!I386</f>
        <v>422472.18715999904</v>
      </c>
      <c r="F386" s="24">
        <v>0</v>
      </c>
      <c r="G386" s="24">
        <v>0</v>
      </c>
      <c r="H386" s="24">
        <v>0</v>
      </c>
      <c r="I386" s="24">
        <v>422472.18715999904</v>
      </c>
      <c r="J386" s="24">
        <v>422472.18715999922</v>
      </c>
    </row>
    <row r="387" spans="1:10" x14ac:dyDescent="0.3">
      <c r="A387" s="22">
        <f t="shared" si="50"/>
        <v>372</v>
      </c>
      <c r="B387" s="23" t="s">
        <v>401</v>
      </c>
      <c r="C387" s="23" t="s">
        <v>402</v>
      </c>
      <c r="D387" s="2"/>
      <c r="E387" s="24">
        <f>+'B-7 2026'!I387</f>
        <v>68661.460939999903</v>
      </c>
      <c r="F387" s="24">
        <v>0</v>
      </c>
      <c r="G387" s="24">
        <v>0</v>
      </c>
      <c r="H387" s="24">
        <v>0</v>
      </c>
      <c r="I387" s="24">
        <v>68661.460939999903</v>
      </c>
      <c r="J387" s="24">
        <v>68661.460939999903</v>
      </c>
    </row>
    <row r="388" spans="1:10" x14ac:dyDescent="0.3">
      <c r="A388" s="22">
        <f t="shared" si="50"/>
        <v>373</v>
      </c>
      <c r="B388" s="23" t="s">
        <v>403</v>
      </c>
      <c r="C388" s="23" t="s">
        <v>404</v>
      </c>
      <c r="D388" s="2"/>
      <c r="E388" s="24">
        <f>+'B-7 2026'!I388</f>
        <v>-2489.5921600000001</v>
      </c>
      <c r="F388" s="24">
        <v>0</v>
      </c>
      <c r="G388" s="24">
        <v>0</v>
      </c>
      <c r="H388" s="24">
        <v>0</v>
      </c>
      <c r="I388" s="24">
        <v>-2489.5921600000001</v>
      </c>
      <c r="J388" s="24">
        <v>-2489.5921600000001</v>
      </c>
    </row>
    <row r="389" spans="1:10" x14ac:dyDescent="0.3">
      <c r="A389" s="22">
        <f t="shared" si="50"/>
        <v>374</v>
      </c>
      <c r="B389" s="23" t="s">
        <v>405</v>
      </c>
      <c r="C389" s="23" t="s">
        <v>406</v>
      </c>
      <c r="D389" s="2"/>
      <c r="E389" s="24">
        <f>+'B-7 2026'!I389</f>
        <v>-2004.67</v>
      </c>
      <c r="F389" s="24">
        <v>0</v>
      </c>
      <c r="G389" s="24">
        <v>0</v>
      </c>
      <c r="H389" s="24">
        <v>0</v>
      </c>
      <c r="I389" s="24">
        <v>-2004.67</v>
      </c>
      <c r="J389" s="24">
        <v>-2004.6699999999994</v>
      </c>
    </row>
    <row r="390" spans="1:10" x14ac:dyDescent="0.3">
      <c r="A390" s="22">
        <f t="shared" si="50"/>
        <v>375</v>
      </c>
      <c r="B390" s="30" t="s">
        <v>407</v>
      </c>
      <c r="C390" s="30"/>
      <c r="D390" s="31"/>
      <c r="E390" s="4">
        <f t="shared" ref="E390:J390" si="60">SUM(E385:E389)</f>
        <v>722421.71633999888</v>
      </c>
      <c r="F390" s="4">
        <f t="shared" si="60"/>
        <v>0</v>
      </c>
      <c r="G390" s="4">
        <f t="shared" si="60"/>
        <v>0</v>
      </c>
      <c r="H390" s="4">
        <f t="shared" si="60"/>
        <v>0</v>
      </c>
      <c r="I390" s="4">
        <f t="shared" si="60"/>
        <v>722421.71633999888</v>
      </c>
      <c r="J390" s="4">
        <f t="shared" si="60"/>
        <v>722421.71633999899</v>
      </c>
    </row>
    <row r="391" spans="1:10" x14ac:dyDescent="0.3">
      <c r="A391" s="22">
        <f t="shared" si="50"/>
        <v>376</v>
      </c>
      <c r="B391" s="23"/>
      <c r="C391" s="23"/>
      <c r="D391" s="2"/>
      <c r="E391" s="24"/>
      <c r="F391" s="24"/>
      <c r="G391" s="24"/>
      <c r="H391" s="24"/>
      <c r="I391" s="24"/>
      <c r="J391" s="24"/>
    </row>
    <row r="392" spans="1:10" x14ac:dyDescent="0.3">
      <c r="A392" s="22">
        <f t="shared" si="50"/>
        <v>377</v>
      </c>
      <c r="B392" s="32" t="s">
        <v>669</v>
      </c>
      <c r="C392" s="34"/>
      <c r="D392" s="35"/>
      <c r="E392" s="38">
        <f t="shared" ref="E392:J392" si="61">+E383+E390</f>
        <v>34082710.07900551</v>
      </c>
      <c r="F392" s="38">
        <f t="shared" si="61"/>
        <v>2230502.7322992776</v>
      </c>
      <c r="G392" s="38">
        <f t="shared" si="61"/>
        <v>-213236.17510840454</v>
      </c>
      <c r="H392" s="38">
        <f t="shared" si="61"/>
        <v>0</v>
      </c>
      <c r="I392" s="38">
        <f t="shared" si="61"/>
        <v>36099976.636196367</v>
      </c>
      <c r="J392" s="38">
        <f t="shared" si="61"/>
        <v>34929437.000309333</v>
      </c>
    </row>
  </sheetData>
  <autoFilter ref="A15:J392" xr:uid="{AC7B7543-1B55-440B-9D05-1645707ADC0B}"/>
  <mergeCells count="1">
    <mergeCell ref="C1:H1"/>
  </mergeCells>
  <pageMargins left="0.5" right="0.5" top="0.75" bottom="0.5" header="0.75" footer="0.3"/>
  <pageSetup scale="59" fitToHeight="0" orientation="landscape" r:id="rId1"/>
  <headerFooter>
    <oddHeader xml:space="preserve">&amp;RDEF’s Response to OPC POD 1 (1-26)
Q7
Page &amp;P of &amp;N
</oddHeader>
    <oddFooter>&amp;LSupporting Schedules: B-11&amp;RRecap Schedules: B-620240025-OPCPOD1-00004217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0E028-1ADD-47FB-8849-3082C95F8320}">
  <dimension ref="A1:J392"/>
  <sheetViews>
    <sheetView tabSelected="1" view="pageBreakPreview" zoomScale="80" zoomScaleNormal="70" zoomScaleSheetLayoutView="80" workbookViewId="0">
      <pane xSplit="2" ySplit="15" topLeftCell="C365" activePane="bottomRight" state="frozen"/>
      <selection activeCell="G604" sqref="G604"/>
      <selection pane="topRight" activeCell="G604" sqref="G604"/>
      <selection pane="bottomLeft" activeCell="G604" sqref="G604"/>
      <selection pane="bottomRight" activeCell="G604" sqref="G604"/>
    </sheetView>
  </sheetViews>
  <sheetFormatPr defaultColWidth="8.88671875" defaultRowHeight="13.8" x14ac:dyDescent="0.3"/>
  <cols>
    <col min="1" max="1" width="4.88671875" style="42" customWidth="1"/>
    <col min="2" max="2" width="42.33203125" style="42" bestFit="1" customWidth="1"/>
    <col min="3" max="3" width="53.33203125" style="42" customWidth="1"/>
    <col min="4" max="10" width="16.33203125" style="42" customWidth="1"/>
    <col min="11" max="16384" width="8.88671875" style="42"/>
  </cols>
  <sheetData>
    <row r="1" spans="1:10" s="6" customFormat="1" x14ac:dyDescent="0.3">
      <c r="A1" s="6" t="s">
        <v>0</v>
      </c>
      <c r="B1" s="7"/>
      <c r="C1" s="99" t="s">
        <v>1</v>
      </c>
      <c r="D1" s="99"/>
      <c r="E1" s="99"/>
      <c r="F1" s="99"/>
      <c r="G1" s="99"/>
      <c r="H1" s="99"/>
    </row>
    <row r="2" spans="1:10" s="6" customFormat="1" x14ac:dyDescent="0.3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s="6" customFormat="1" x14ac:dyDescent="0.3">
      <c r="A3" s="6" t="s">
        <v>2</v>
      </c>
      <c r="B3" s="7"/>
      <c r="C3" s="39" t="s">
        <v>666</v>
      </c>
      <c r="D3" s="10"/>
      <c r="E3" s="10"/>
      <c r="F3" s="10"/>
      <c r="H3" s="6" t="s">
        <v>3</v>
      </c>
    </row>
    <row r="4" spans="1:10" s="6" customFormat="1" x14ac:dyDescent="0.3">
      <c r="B4" s="7"/>
      <c r="C4" s="40" t="s">
        <v>668</v>
      </c>
      <c r="D4" s="11"/>
      <c r="E4" s="11"/>
      <c r="F4" s="11"/>
      <c r="G4" s="12" t="s">
        <v>6</v>
      </c>
      <c r="H4" s="6" t="s">
        <v>5</v>
      </c>
      <c r="J4" s="13">
        <v>46752</v>
      </c>
    </row>
    <row r="5" spans="1:10" s="6" customFormat="1" x14ac:dyDescent="0.3">
      <c r="A5" s="6" t="s">
        <v>665</v>
      </c>
      <c r="B5" s="7"/>
      <c r="C5" s="41" t="s">
        <v>667</v>
      </c>
      <c r="D5" s="11"/>
      <c r="E5" s="11"/>
      <c r="F5" s="11"/>
      <c r="G5" s="12" t="s">
        <v>4</v>
      </c>
      <c r="H5" s="14" t="s">
        <v>7</v>
      </c>
      <c r="J5" s="13">
        <v>46387</v>
      </c>
    </row>
    <row r="6" spans="1:10" s="6" customFormat="1" x14ac:dyDescent="0.3">
      <c r="B6" s="7"/>
      <c r="C6" s="11"/>
      <c r="D6" s="11"/>
      <c r="E6" s="11"/>
      <c r="F6" s="11"/>
      <c r="G6" s="12" t="s">
        <v>6</v>
      </c>
      <c r="H6" s="14" t="s">
        <v>8</v>
      </c>
      <c r="J6" s="13">
        <v>46022</v>
      </c>
    </row>
    <row r="7" spans="1:10" s="6" customFormat="1" x14ac:dyDescent="0.3">
      <c r="A7" s="6" t="s">
        <v>9</v>
      </c>
      <c r="B7" s="7"/>
      <c r="C7" s="11"/>
      <c r="D7" s="11"/>
      <c r="E7" s="11"/>
      <c r="F7" s="11"/>
      <c r="G7" s="12" t="s">
        <v>6</v>
      </c>
      <c r="H7" s="14" t="s">
        <v>408</v>
      </c>
      <c r="J7" s="13">
        <v>45657</v>
      </c>
    </row>
    <row r="8" spans="1:10" s="6" customFormat="1" x14ac:dyDescent="0.3">
      <c r="B8" s="7"/>
      <c r="C8" s="11"/>
      <c r="D8" s="11"/>
      <c r="E8" s="11"/>
      <c r="F8" s="11"/>
      <c r="G8" s="12" t="s">
        <v>6</v>
      </c>
      <c r="H8" s="14" t="s">
        <v>10</v>
      </c>
      <c r="J8" s="13">
        <v>45291</v>
      </c>
    </row>
    <row r="9" spans="1:10" s="6" customFormat="1" x14ac:dyDescent="0.3">
      <c r="B9" s="7"/>
      <c r="G9" s="12"/>
      <c r="J9" s="13"/>
    </row>
    <row r="10" spans="1:10" s="6" customFormat="1" x14ac:dyDescent="0.3">
      <c r="B10" s="7"/>
      <c r="D10" s="7" t="s">
        <v>11</v>
      </c>
      <c r="G10" s="15"/>
      <c r="H10" s="15" t="s">
        <v>663</v>
      </c>
      <c r="J10" s="15"/>
    </row>
    <row r="11" spans="1:10" s="6" customFormat="1" x14ac:dyDescent="0.3">
      <c r="B11" s="7"/>
      <c r="F11" s="1"/>
      <c r="H11" s="6" t="s">
        <v>664</v>
      </c>
    </row>
    <row r="12" spans="1:10" s="6" customFormat="1" x14ac:dyDescent="0.3">
      <c r="A12" s="16"/>
      <c r="B12" s="17">
        <v>-1</v>
      </c>
      <c r="C12" s="17">
        <f>+B12-1</f>
        <v>-2</v>
      </c>
      <c r="D12" s="17">
        <f t="shared" ref="D12:J12" si="0">+C12-1</f>
        <v>-3</v>
      </c>
      <c r="E12" s="17">
        <f t="shared" si="0"/>
        <v>-4</v>
      </c>
      <c r="F12" s="17">
        <f t="shared" si="0"/>
        <v>-5</v>
      </c>
      <c r="G12" s="17">
        <f t="shared" si="0"/>
        <v>-6</v>
      </c>
      <c r="H12" s="17">
        <f>+G12-1</f>
        <v>-7</v>
      </c>
      <c r="I12" s="17">
        <f t="shared" si="0"/>
        <v>-8</v>
      </c>
      <c r="J12" s="17">
        <f t="shared" si="0"/>
        <v>-9</v>
      </c>
    </row>
    <row r="13" spans="1:10" s="6" customFormat="1" x14ac:dyDescent="0.3">
      <c r="A13" s="7" t="s">
        <v>12</v>
      </c>
      <c r="B13" s="7" t="s">
        <v>13</v>
      </c>
      <c r="C13" s="7" t="s">
        <v>14</v>
      </c>
      <c r="D13" s="7" t="s">
        <v>15</v>
      </c>
      <c r="E13" s="7" t="s">
        <v>16</v>
      </c>
      <c r="F13" s="7" t="s">
        <v>17</v>
      </c>
      <c r="G13" s="7" t="s">
        <v>17</v>
      </c>
      <c r="H13" s="7" t="s">
        <v>18</v>
      </c>
      <c r="I13" s="7" t="s">
        <v>16</v>
      </c>
      <c r="J13" s="7" t="s">
        <v>19</v>
      </c>
    </row>
    <row r="14" spans="1:10" s="6" customFormat="1" x14ac:dyDescent="0.3">
      <c r="A14" s="18" t="s">
        <v>20</v>
      </c>
      <c r="B14" s="7" t="s">
        <v>21</v>
      </c>
      <c r="C14" s="7" t="s">
        <v>22</v>
      </c>
      <c r="D14" s="7" t="s">
        <v>23</v>
      </c>
      <c r="E14" s="19">
        <v>46022</v>
      </c>
      <c r="F14" s="7" t="s">
        <v>24</v>
      </c>
      <c r="G14" s="7" t="s">
        <v>25</v>
      </c>
      <c r="H14" s="7" t="s">
        <v>26</v>
      </c>
      <c r="I14" s="19">
        <v>46387</v>
      </c>
      <c r="J14" s="19">
        <v>46387</v>
      </c>
    </row>
    <row r="15" spans="1:10" s="6" customFormat="1" ht="12" customHeight="1" x14ac:dyDescent="0.3">
      <c r="A15" s="20"/>
      <c r="B15" s="9"/>
      <c r="C15" s="9"/>
      <c r="D15" s="9"/>
      <c r="E15" s="21"/>
      <c r="F15" s="9"/>
      <c r="G15" s="9"/>
      <c r="H15" s="9"/>
      <c r="I15" s="21"/>
      <c r="J15" s="21"/>
    </row>
    <row r="16" spans="1:10" x14ac:dyDescent="0.3">
      <c r="A16" s="22">
        <v>1</v>
      </c>
      <c r="B16" s="23" t="s">
        <v>27</v>
      </c>
      <c r="C16" s="23" t="s">
        <v>28</v>
      </c>
      <c r="D16" s="2">
        <v>4.3499999999999997E-2</v>
      </c>
      <c r="E16" s="24">
        <f>+'B-7 2025'!I16</f>
        <v>94798.129152896436</v>
      </c>
      <c r="F16" s="24">
        <v>1856.2280599706155</v>
      </c>
      <c r="G16" s="24">
        <v>-438.3599999999999</v>
      </c>
      <c r="H16" s="24">
        <v>0</v>
      </c>
      <c r="I16" s="24">
        <v>96215.997212867034</v>
      </c>
      <c r="J16" s="24">
        <v>94796.37888854499</v>
      </c>
    </row>
    <row r="17" spans="1:10" x14ac:dyDescent="0.3">
      <c r="A17" s="22">
        <f>+A16+1</f>
        <v>2</v>
      </c>
      <c r="B17" s="23" t="s">
        <v>29</v>
      </c>
      <c r="C17" s="23" t="s">
        <v>30</v>
      </c>
      <c r="D17" s="2">
        <v>6.9000000000000006E-2</v>
      </c>
      <c r="E17" s="24">
        <f>+'B-7 2025'!I17</f>
        <v>45483.341645633787</v>
      </c>
      <c r="F17" s="24">
        <v>854.59474205781089</v>
      </c>
      <c r="G17" s="24">
        <v>-414.3599999999999</v>
      </c>
      <c r="H17" s="24">
        <v>0</v>
      </c>
      <c r="I17" s="24">
        <v>45923.576387691603</v>
      </c>
      <c r="J17" s="24">
        <v>45376.276984098564</v>
      </c>
    </row>
    <row r="18" spans="1:10" x14ac:dyDescent="0.3">
      <c r="A18" s="22">
        <f t="shared" ref="A18:A81" si="1">+A17+1</f>
        <v>3</v>
      </c>
      <c r="B18" s="23" t="s">
        <v>31</v>
      </c>
      <c r="C18" s="23" t="s">
        <v>32</v>
      </c>
      <c r="D18" s="2">
        <v>3.2400000000000005E-2</v>
      </c>
      <c r="E18" s="24">
        <f>+'B-7 2025'!I18</f>
        <v>433374.8056494185</v>
      </c>
      <c r="F18" s="24">
        <v>9998.8326131941431</v>
      </c>
      <c r="G18" s="24">
        <v>-3989.3133333333371</v>
      </c>
      <c r="H18" s="24">
        <v>0</v>
      </c>
      <c r="I18" s="24">
        <v>439384.32492927968</v>
      </c>
      <c r="J18" s="24">
        <v>432551.30562768219</v>
      </c>
    </row>
    <row r="19" spans="1:10" x14ac:dyDescent="0.3">
      <c r="A19" s="22">
        <f t="shared" si="1"/>
        <v>4</v>
      </c>
      <c r="B19" s="23" t="s">
        <v>33</v>
      </c>
      <c r="C19" s="23" t="s">
        <v>32</v>
      </c>
      <c r="D19" s="2">
        <v>0.1472</v>
      </c>
      <c r="E19" s="24">
        <f>+'B-7 2025'!I19</f>
        <v>95956.326954999997</v>
      </c>
      <c r="F19" s="24">
        <v>0</v>
      </c>
      <c r="G19" s="24">
        <v>0</v>
      </c>
      <c r="H19" s="24">
        <v>0</v>
      </c>
      <c r="I19" s="24">
        <v>95956.326954999997</v>
      </c>
      <c r="J19" s="24">
        <v>95956.326954999968</v>
      </c>
    </row>
    <row r="20" spans="1:10" x14ac:dyDescent="0.3">
      <c r="A20" s="22">
        <f t="shared" si="1"/>
        <v>5</v>
      </c>
      <c r="B20" s="23" t="s">
        <v>34</v>
      </c>
      <c r="C20" s="23" t="s">
        <v>35</v>
      </c>
      <c r="D20" s="2">
        <v>3.5200000000000002E-2</v>
      </c>
      <c r="E20" s="24">
        <f>+'B-7 2025'!I20</f>
        <v>41236.755556352538</v>
      </c>
      <c r="F20" s="24">
        <v>1197.7782733334889</v>
      </c>
      <c r="G20" s="24">
        <v>-4413</v>
      </c>
      <c r="H20" s="24">
        <v>0</v>
      </c>
      <c r="I20" s="24">
        <v>38021.533829685926</v>
      </c>
      <c r="J20" s="24">
        <v>39162.110665480257</v>
      </c>
    </row>
    <row r="21" spans="1:10" x14ac:dyDescent="0.3">
      <c r="A21" s="22">
        <f t="shared" si="1"/>
        <v>6</v>
      </c>
      <c r="B21" s="23" t="s">
        <v>36</v>
      </c>
      <c r="C21" s="23" t="s">
        <v>37</v>
      </c>
      <c r="D21" s="2">
        <v>2.8399999999999998E-2</v>
      </c>
      <c r="E21" s="24">
        <f>+'B-7 2025'!I21</f>
        <v>41408.652763634331</v>
      </c>
      <c r="F21" s="24">
        <v>802.80039322281084</v>
      </c>
      <c r="G21" s="24">
        <v>-194.64</v>
      </c>
      <c r="H21" s="24">
        <v>0</v>
      </c>
      <c r="I21" s="24">
        <v>42016.813156857141</v>
      </c>
      <c r="J21" s="24">
        <v>41405.366615485858</v>
      </c>
    </row>
    <row r="22" spans="1:10" x14ac:dyDescent="0.3">
      <c r="A22" s="22">
        <f t="shared" si="1"/>
        <v>7</v>
      </c>
      <c r="B22" s="23" t="s">
        <v>38</v>
      </c>
      <c r="C22" s="23" t="s">
        <v>39</v>
      </c>
      <c r="D22" s="2">
        <v>4.0300000000000002E-2</v>
      </c>
      <c r="E22" s="24">
        <f>+'B-7 2025'!I22</f>
        <v>34355.1630474126</v>
      </c>
      <c r="F22" s="24">
        <v>1162.6530416647765</v>
      </c>
      <c r="G22" s="24">
        <v>-157.32</v>
      </c>
      <c r="H22" s="24">
        <v>0</v>
      </c>
      <c r="I22" s="24">
        <v>35360.496089077395</v>
      </c>
      <c r="J22" s="24">
        <v>34384.355210142741</v>
      </c>
    </row>
    <row r="23" spans="1:10" x14ac:dyDescent="0.3">
      <c r="A23" s="22">
        <f t="shared" si="1"/>
        <v>8</v>
      </c>
      <c r="B23" s="23" t="s">
        <v>40</v>
      </c>
      <c r="C23" s="23"/>
      <c r="D23" s="2"/>
      <c r="E23" s="25">
        <f t="shared" ref="E23:J23" si="2">SUM(E16:E22)</f>
        <v>786613.17477034824</v>
      </c>
      <c r="F23" s="25">
        <f t="shared" si="2"/>
        <v>15872.887123443646</v>
      </c>
      <c r="G23" s="25">
        <f t="shared" si="2"/>
        <v>-9606.9933333333356</v>
      </c>
      <c r="H23" s="25">
        <f t="shared" si="2"/>
        <v>0</v>
      </c>
      <c r="I23" s="25">
        <f t="shared" si="2"/>
        <v>792879.06856045872</v>
      </c>
      <c r="J23" s="25">
        <f t="shared" si="2"/>
        <v>783632.12094643456</v>
      </c>
    </row>
    <row r="24" spans="1:10" x14ac:dyDescent="0.3">
      <c r="A24" s="22">
        <f t="shared" si="1"/>
        <v>9</v>
      </c>
      <c r="B24" s="23"/>
      <c r="C24" s="23"/>
      <c r="D24" s="2"/>
      <c r="E24" s="24"/>
      <c r="F24" s="24"/>
      <c r="G24" s="24"/>
      <c r="H24" s="24"/>
      <c r="I24" s="24"/>
      <c r="J24" s="24"/>
    </row>
    <row r="25" spans="1:10" x14ac:dyDescent="0.3">
      <c r="A25" s="22">
        <f t="shared" si="1"/>
        <v>10</v>
      </c>
      <c r="B25" s="23" t="s">
        <v>41</v>
      </c>
      <c r="C25" s="23" t="s">
        <v>28</v>
      </c>
      <c r="D25" s="2">
        <v>3.3099999999999997E-2</v>
      </c>
      <c r="E25" s="24">
        <f>+'B-7 2025'!I25</f>
        <v>68943.224546247802</v>
      </c>
      <c r="F25" s="24">
        <v>1431.9258317650379</v>
      </c>
      <c r="G25" s="24">
        <v>-245.64</v>
      </c>
      <c r="H25" s="24">
        <v>0</v>
      </c>
      <c r="I25" s="24">
        <v>70129.510378012841</v>
      </c>
      <c r="J25" s="24">
        <v>69403.735365690038</v>
      </c>
    </row>
    <row r="26" spans="1:10" x14ac:dyDescent="0.3">
      <c r="A26" s="22">
        <f t="shared" si="1"/>
        <v>11</v>
      </c>
      <c r="B26" s="23" t="s">
        <v>42</v>
      </c>
      <c r="C26" s="23" t="s">
        <v>30</v>
      </c>
      <c r="D26" s="2">
        <v>1.6500000000000001E-2</v>
      </c>
      <c r="E26" s="24">
        <f>+'B-7 2025'!I26</f>
        <v>19635.877654159947</v>
      </c>
      <c r="F26" s="24">
        <v>409.59850319784169</v>
      </c>
      <c r="G26" s="24">
        <v>-37.68</v>
      </c>
      <c r="H26" s="24">
        <v>0</v>
      </c>
      <c r="I26" s="24">
        <v>20007.796157357789</v>
      </c>
      <c r="J26" s="24">
        <v>19783.897805625129</v>
      </c>
    </row>
    <row r="27" spans="1:10" x14ac:dyDescent="0.3">
      <c r="A27" s="22">
        <f t="shared" si="1"/>
        <v>12</v>
      </c>
      <c r="B27" s="23" t="s">
        <v>43</v>
      </c>
      <c r="C27" s="23" t="s">
        <v>32</v>
      </c>
      <c r="D27" s="2">
        <v>5.7800000000000004E-2</v>
      </c>
      <c r="E27" s="24">
        <f>+'B-7 2025'!I27</f>
        <v>216171.6838761768</v>
      </c>
      <c r="F27" s="24">
        <v>5408.8147184803966</v>
      </c>
      <c r="G27" s="24">
        <v>-1207.9733333333281</v>
      </c>
      <c r="H27" s="24">
        <v>0</v>
      </c>
      <c r="I27" s="24">
        <v>220372.5252613232</v>
      </c>
      <c r="J27" s="24">
        <v>217771.11325898129</v>
      </c>
    </row>
    <row r="28" spans="1:10" x14ac:dyDescent="0.3">
      <c r="A28" s="22">
        <f t="shared" si="1"/>
        <v>13</v>
      </c>
      <c r="B28" s="23" t="s">
        <v>44</v>
      </c>
      <c r="C28" s="23" t="s">
        <v>32</v>
      </c>
      <c r="D28" s="2">
        <v>0.13200000000000001</v>
      </c>
      <c r="E28" s="24">
        <f>+'B-7 2025'!I28</f>
        <v>87185.891982929708</v>
      </c>
      <c r="F28" s="24">
        <v>5067.2269800000013</v>
      </c>
      <c r="G28" s="24">
        <v>0</v>
      </c>
      <c r="H28" s="24">
        <v>0</v>
      </c>
      <c r="I28" s="24">
        <v>92253.118962929715</v>
      </c>
      <c r="J28" s="24">
        <v>88695.375199364586</v>
      </c>
    </row>
    <row r="29" spans="1:10" x14ac:dyDescent="0.3">
      <c r="A29" s="22">
        <f t="shared" si="1"/>
        <v>14</v>
      </c>
      <c r="B29" s="23" t="s">
        <v>45</v>
      </c>
      <c r="C29" s="23" t="s">
        <v>35</v>
      </c>
      <c r="D29" s="2">
        <v>2.1299999999999999E-2</v>
      </c>
      <c r="E29" s="24">
        <f>+'B-7 2025'!I29</f>
        <v>49129.335099529912</v>
      </c>
      <c r="F29" s="24">
        <v>1020.3171248253772</v>
      </c>
      <c r="G29" s="24">
        <v>-23.399999999999995</v>
      </c>
      <c r="H29" s="24">
        <v>0</v>
      </c>
      <c r="I29" s="24">
        <v>50126.252224355296</v>
      </c>
      <c r="J29" s="24">
        <v>49533.28677678368</v>
      </c>
    </row>
    <row r="30" spans="1:10" x14ac:dyDescent="0.3">
      <c r="A30" s="22">
        <f t="shared" si="1"/>
        <v>15</v>
      </c>
      <c r="B30" s="23" t="s">
        <v>46</v>
      </c>
      <c r="C30" s="23" t="s">
        <v>37</v>
      </c>
      <c r="D30" s="2">
        <v>3.8699999999999998E-2</v>
      </c>
      <c r="E30" s="24">
        <f>+'B-7 2025'!I30</f>
        <v>60713.51166458911</v>
      </c>
      <c r="F30" s="24">
        <v>1976.8523125277734</v>
      </c>
      <c r="G30" s="24">
        <v>-53.16</v>
      </c>
      <c r="H30" s="24">
        <v>0</v>
      </c>
      <c r="I30" s="24">
        <v>62637.203977116907</v>
      </c>
      <c r="J30" s="24">
        <v>61539.982399068074</v>
      </c>
    </row>
    <row r="31" spans="1:10" x14ac:dyDescent="0.3">
      <c r="A31" s="22">
        <f t="shared" si="1"/>
        <v>16</v>
      </c>
      <c r="B31" s="23" t="s">
        <v>47</v>
      </c>
      <c r="C31" s="23" t="s">
        <v>39</v>
      </c>
      <c r="D31" s="2">
        <v>6.0999999999999999E-2</v>
      </c>
      <c r="E31" s="24">
        <f>+'B-7 2025'!I31</f>
        <v>11609.526255026207</v>
      </c>
      <c r="F31" s="24">
        <v>236.20002569610762</v>
      </c>
      <c r="G31" s="24">
        <v>-15.479999999999997</v>
      </c>
      <c r="H31" s="24">
        <v>0</v>
      </c>
      <c r="I31" s="24">
        <v>11830.246280722309</v>
      </c>
      <c r="J31" s="24">
        <v>11698.008167772441</v>
      </c>
    </row>
    <row r="32" spans="1:10" x14ac:dyDescent="0.3">
      <c r="A32" s="22">
        <f t="shared" si="1"/>
        <v>17</v>
      </c>
      <c r="B32" s="23" t="s">
        <v>48</v>
      </c>
      <c r="C32" s="23"/>
      <c r="D32" s="2"/>
      <c r="E32" s="25">
        <f t="shared" ref="E32:J32" si="3">SUM(E25:E31)</f>
        <v>513389.05107865954</v>
      </c>
      <c r="F32" s="25">
        <f t="shared" si="3"/>
        <v>15550.935496492535</v>
      </c>
      <c r="G32" s="25">
        <f t="shared" si="3"/>
        <v>-1583.3333333333283</v>
      </c>
      <c r="H32" s="25">
        <f t="shared" si="3"/>
        <v>0</v>
      </c>
      <c r="I32" s="25">
        <f t="shared" si="3"/>
        <v>527356.65324181807</v>
      </c>
      <c r="J32" s="25">
        <f t="shared" si="3"/>
        <v>518425.39897328528</v>
      </c>
    </row>
    <row r="33" spans="1:10" x14ac:dyDescent="0.3">
      <c r="A33" s="22">
        <f t="shared" si="1"/>
        <v>18</v>
      </c>
      <c r="B33" s="23"/>
      <c r="C33" s="23"/>
      <c r="D33" s="2"/>
      <c r="E33" s="24"/>
      <c r="F33" s="24"/>
      <c r="G33" s="24"/>
      <c r="H33" s="24"/>
      <c r="I33" s="24"/>
      <c r="J33" s="24"/>
    </row>
    <row r="34" spans="1:10" x14ac:dyDescent="0.3">
      <c r="A34" s="22">
        <f t="shared" si="1"/>
        <v>19</v>
      </c>
      <c r="B34" s="23" t="s">
        <v>49</v>
      </c>
      <c r="C34" s="23" t="s">
        <v>28</v>
      </c>
      <c r="D34" s="2">
        <v>9.5999999999999992E-3</v>
      </c>
      <c r="E34" s="24">
        <f>+'B-7 2025'!I34</f>
        <v>25075.209920786419</v>
      </c>
      <c r="F34" s="24">
        <v>223.02582837999972</v>
      </c>
      <c r="G34" s="24">
        <v>-23.28</v>
      </c>
      <c r="H34" s="24">
        <v>0</v>
      </c>
      <c r="I34" s="24">
        <v>25274.95574916642</v>
      </c>
      <c r="J34" s="24">
        <v>25120.5460971295</v>
      </c>
    </row>
    <row r="35" spans="1:10" x14ac:dyDescent="0.3">
      <c r="A35" s="22">
        <f t="shared" si="1"/>
        <v>20</v>
      </c>
      <c r="B35" s="23" t="s">
        <v>50</v>
      </c>
      <c r="C35" s="23" t="s">
        <v>30</v>
      </c>
      <c r="D35" s="2">
        <v>2.3900000000000001E-2</v>
      </c>
      <c r="E35" s="24">
        <f>+'B-7 2025'!I35</f>
        <v>14058.026463132539</v>
      </c>
      <c r="F35" s="24">
        <v>145.63511023211106</v>
      </c>
      <c r="G35" s="24">
        <v>-4.5599999999999996</v>
      </c>
      <c r="H35" s="24">
        <v>0</v>
      </c>
      <c r="I35" s="24">
        <v>14199.101573364649</v>
      </c>
      <c r="J35" s="24">
        <v>14092.574946157521</v>
      </c>
    </row>
    <row r="36" spans="1:10" x14ac:dyDescent="0.3">
      <c r="A36" s="22">
        <f t="shared" si="1"/>
        <v>21</v>
      </c>
      <c r="B36" s="23" t="s">
        <v>51</v>
      </c>
      <c r="C36" s="23" t="s">
        <v>32</v>
      </c>
      <c r="D36" s="2">
        <v>5.5500000000000001E-2</v>
      </c>
      <c r="E36" s="24">
        <f>+'B-7 2025'!I36</f>
        <v>121558.8273557519</v>
      </c>
      <c r="F36" s="24">
        <v>1772.5593268364037</v>
      </c>
      <c r="G36" s="24">
        <v>-1879.0466666666637</v>
      </c>
      <c r="H36" s="24">
        <v>0</v>
      </c>
      <c r="I36" s="24">
        <v>121452.34001592231</v>
      </c>
      <c r="J36" s="24">
        <v>121067.55293410008</v>
      </c>
    </row>
    <row r="37" spans="1:10" x14ac:dyDescent="0.3">
      <c r="A37" s="22">
        <f t="shared" si="1"/>
        <v>22</v>
      </c>
      <c r="B37" s="23" t="s">
        <v>52</v>
      </c>
      <c r="C37" s="23" t="s">
        <v>32</v>
      </c>
      <c r="D37" s="2">
        <v>0.1244</v>
      </c>
      <c r="E37" s="24">
        <f>+'B-7 2025'!I37</f>
        <v>71137.855574522546</v>
      </c>
      <c r="F37" s="24">
        <v>0</v>
      </c>
      <c r="G37" s="24">
        <v>0</v>
      </c>
      <c r="H37" s="24">
        <v>0</v>
      </c>
      <c r="I37" s="24">
        <v>71137.855574522546</v>
      </c>
      <c r="J37" s="24">
        <v>71137.855574522531</v>
      </c>
    </row>
    <row r="38" spans="1:10" x14ac:dyDescent="0.3">
      <c r="A38" s="22">
        <f t="shared" si="1"/>
        <v>23</v>
      </c>
      <c r="B38" s="23" t="s">
        <v>53</v>
      </c>
      <c r="C38" s="23" t="s">
        <v>35</v>
      </c>
      <c r="D38" s="2">
        <v>2.9399999999999999E-2</v>
      </c>
      <c r="E38" s="24">
        <f>+'B-7 2025'!I38</f>
        <v>40977.025118168363</v>
      </c>
      <c r="F38" s="24">
        <v>428.83868145654515</v>
      </c>
      <c r="G38" s="24">
        <v>-89.279999999999987</v>
      </c>
      <c r="H38" s="24">
        <v>0</v>
      </c>
      <c r="I38" s="24">
        <v>41316.583799624801</v>
      </c>
      <c r="J38" s="24">
        <v>41040.830853014151</v>
      </c>
    </row>
    <row r="39" spans="1:10" x14ac:dyDescent="0.3">
      <c r="A39" s="22">
        <f t="shared" si="1"/>
        <v>24</v>
      </c>
      <c r="B39" s="23" t="s">
        <v>54</v>
      </c>
      <c r="C39" s="23" t="s">
        <v>37</v>
      </c>
      <c r="D39" s="2">
        <v>3.7599999999999995E-2</v>
      </c>
      <c r="E39" s="24">
        <f>+'B-7 2025'!I39</f>
        <v>20865.058673997777</v>
      </c>
      <c r="F39" s="24">
        <v>218.43884006495892</v>
      </c>
      <c r="G39" s="24">
        <v>-77.519999999999982</v>
      </c>
      <c r="H39" s="24">
        <v>0</v>
      </c>
      <c r="I39" s="24">
        <v>21005.977514062739</v>
      </c>
      <c r="J39" s="24">
        <v>20881.537981894297</v>
      </c>
    </row>
    <row r="40" spans="1:10" x14ac:dyDescent="0.3">
      <c r="A40" s="22">
        <f t="shared" si="1"/>
        <v>25</v>
      </c>
      <c r="B40" s="23" t="s">
        <v>55</v>
      </c>
      <c r="C40" s="23" t="s">
        <v>39</v>
      </c>
      <c r="D40" s="2">
        <v>3.5200000000000002E-2</v>
      </c>
      <c r="E40" s="24">
        <f>+'B-7 2025'!I40</f>
        <v>3301.3595280346049</v>
      </c>
      <c r="F40" s="24">
        <v>34.271713619592134</v>
      </c>
      <c r="G40" s="24">
        <v>-3.24</v>
      </c>
      <c r="H40" s="24">
        <v>0</v>
      </c>
      <c r="I40" s="24">
        <v>3332.3912416541966</v>
      </c>
      <c r="J40" s="24">
        <v>3308.4061243589999</v>
      </c>
    </row>
    <row r="41" spans="1:10" x14ac:dyDescent="0.3">
      <c r="A41" s="22">
        <f t="shared" si="1"/>
        <v>26</v>
      </c>
      <c r="B41" s="23" t="s">
        <v>56</v>
      </c>
      <c r="C41" s="23"/>
      <c r="D41" s="2"/>
      <c r="E41" s="25">
        <f t="shared" ref="E41:J41" si="4">SUM(E34:E40)</f>
        <v>296973.36263439409</v>
      </c>
      <c r="F41" s="25">
        <f t="shared" si="4"/>
        <v>2822.7695005896107</v>
      </c>
      <c r="G41" s="25">
        <f t="shared" si="4"/>
        <v>-2076.9266666666636</v>
      </c>
      <c r="H41" s="25">
        <f t="shared" si="4"/>
        <v>0</v>
      </c>
      <c r="I41" s="25">
        <f t="shared" si="4"/>
        <v>297719.20546831761</v>
      </c>
      <c r="J41" s="25">
        <f t="shared" si="4"/>
        <v>296649.30451117706</v>
      </c>
    </row>
    <row r="42" spans="1:10" x14ac:dyDescent="0.3">
      <c r="A42" s="22">
        <f t="shared" si="1"/>
        <v>27</v>
      </c>
      <c r="B42" s="23"/>
      <c r="C42" s="23"/>
      <c r="D42" s="2"/>
      <c r="E42" s="24"/>
      <c r="F42" s="24"/>
      <c r="G42" s="24"/>
      <c r="H42" s="24"/>
      <c r="I42" s="24"/>
      <c r="J42" s="24"/>
    </row>
    <row r="43" spans="1:10" x14ac:dyDescent="0.3">
      <c r="A43" s="22">
        <f t="shared" si="1"/>
        <v>28</v>
      </c>
      <c r="B43" s="23" t="s">
        <v>57</v>
      </c>
      <c r="C43" s="23" t="s">
        <v>28</v>
      </c>
      <c r="D43" s="2">
        <v>1.77E-2</v>
      </c>
      <c r="E43" s="24">
        <f>+'B-7 2025'!I43</f>
        <v>11635.244154031932</v>
      </c>
      <c r="F43" s="24">
        <v>1287.5196413314466</v>
      </c>
      <c r="G43" s="24">
        <v>-10.32</v>
      </c>
      <c r="H43" s="24">
        <v>0</v>
      </c>
      <c r="I43" s="24">
        <v>12912.443795363379</v>
      </c>
      <c r="J43" s="24">
        <v>12000.369780570074</v>
      </c>
    </row>
    <row r="44" spans="1:10" x14ac:dyDescent="0.3">
      <c r="A44" s="22">
        <f t="shared" si="1"/>
        <v>29</v>
      </c>
      <c r="B44" s="23" t="s">
        <v>58</v>
      </c>
      <c r="C44" s="23" t="s">
        <v>30</v>
      </c>
      <c r="D44" s="2">
        <v>-4.8899999999999999E-2</v>
      </c>
      <c r="E44" s="24">
        <f>+'B-7 2025'!I44</f>
        <v>15491.169849412992</v>
      </c>
      <c r="F44" s="24">
        <v>1713.1327815349046</v>
      </c>
      <c r="G44" s="24">
        <v>-9.9599999999999991</v>
      </c>
      <c r="H44" s="24">
        <v>0</v>
      </c>
      <c r="I44" s="24">
        <v>17194.342630947893</v>
      </c>
      <c r="J44" s="24">
        <v>15978.880407708617</v>
      </c>
    </row>
    <row r="45" spans="1:10" x14ac:dyDescent="0.3">
      <c r="A45" s="22">
        <f t="shared" si="1"/>
        <v>30</v>
      </c>
      <c r="B45" s="23" t="s">
        <v>59</v>
      </c>
      <c r="C45" s="23" t="s">
        <v>32</v>
      </c>
      <c r="D45" s="2">
        <v>5.7999999999999996E-2</v>
      </c>
      <c r="E45" s="24">
        <f>+'B-7 2025'!I45</f>
        <v>131153.63326190785</v>
      </c>
      <c r="F45" s="24">
        <v>12733.171517815777</v>
      </c>
      <c r="G45" s="24">
        <v>-110.05000000000005</v>
      </c>
      <c r="H45" s="24">
        <v>0</v>
      </c>
      <c r="I45" s="24">
        <v>143776.75477972362</v>
      </c>
      <c r="J45" s="24">
        <v>134760.61943639704</v>
      </c>
    </row>
    <row r="46" spans="1:10" x14ac:dyDescent="0.3">
      <c r="A46" s="22">
        <f t="shared" si="1"/>
        <v>31</v>
      </c>
      <c r="B46" s="23" t="s">
        <v>60</v>
      </c>
      <c r="C46" s="23" t="s">
        <v>32</v>
      </c>
      <c r="D46" s="2">
        <v>0.15229999999999999</v>
      </c>
      <c r="E46" s="24">
        <f>+'B-7 2025'!I46</f>
        <v>15094.248573999999</v>
      </c>
      <c r="F46" s="24">
        <v>0</v>
      </c>
      <c r="G46" s="24">
        <v>0</v>
      </c>
      <c r="H46" s="24">
        <v>0</v>
      </c>
      <c r="I46" s="24">
        <v>15094.248573999999</v>
      </c>
      <c r="J46" s="24">
        <v>15094.248573999999</v>
      </c>
    </row>
    <row r="47" spans="1:10" x14ac:dyDescent="0.3">
      <c r="A47" s="22">
        <f t="shared" si="1"/>
        <v>32</v>
      </c>
      <c r="B47" s="23" t="s">
        <v>61</v>
      </c>
      <c r="C47" s="23" t="s">
        <v>35</v>
      </c>
      <c r="D47" s="2">
        <v>2.1499999999999998E-2</v>
      </c>
      <c r="E47" s="24">
        <f>+'B-7 2025'!I47</f>
        <v>56316.687924718462</v>
      </c>
      <c r="F47" s="24">
        <v>6217.2147361200496</v>
      </c>
      <c r="G47" s="24">
        <v>-2.8800000000000008</v>
      </c>
      <c r="H47" s="24">
        <v>0</v>
      </c>
      <c r="I47" s="24">
        <v>62531.022660838607</v>
      </c>
      <c r="J47" s="24">
        <v>58103.295058521457</v>
      </c>
    </row>
    <row r="48" spans="1:10" x14ac:dyDescent="0.3">
      <c r="A48" s="22">
        <f t="shared" si="1"/>
        <v>33</v>
      </c>
      <c r="B48" s="23" t="s">
        <v>62</v>
      </c>
      <c r="C48" s="23" t="s">
        <v>37</v>
      </c>
      <c r="D48" s="2">
        <v>1.8500000000000003E-2</v>
      </c>
      <c r="E48" s="24">
        <f>+'B-7 2025'!I48</f>
        <v>24027.92238072992</v>
      </c>
      <c r="F48" s="24">
        <v>2657.629632577914</v>
      </c>
      <c r="G48" s="24">
        <v>-14.640000000000002</v>
      </c>
      <c r="H48" s="24">
        <v>0</v>
      </c>
      <c r="I48" s="24">
        <v>26670.912013307829</v>
      </c>
      <c r="J48" s="24">
        <v>24784.926437250262</v>
      </c>
    </row>
    <row r="49" spans="1:10" x14ac:dyDescent="0.3">
      <c r="A49" s="22">
        <f t="shared" si="1"/>
        <v>34</v>
      </c>
      <c r="B49" s="23" t="s">
        <v>63</v>
      </c>
      <c r="C49" s="23" t="s">
        <v>39</v>
      </c>
      <c r="D49" s="2">
        <v>3.1300000000000001E-2</v>
      </c>
      <c r="E49" s="24">
        <f>+'B-7 2025'!I49</f>
        <v>2762.7116379093254</v>
      </c>
      <c r="F49" s="24">
        <v>324.05900644464896</v>
      </c>
      <c r="G49" s="24">
        <v>-9.8400000000000016</v>
      </c>
      <c r="H49" s="24">
        <v>0</v>
      </c>
      <c r="I49" s="24">
        <v>3076.9306443539731</v>
      </c>
      <c r="J49" s="24">
        <v>2847.7580017240402</v>
      </c>
    </row>
    <row r="50" spans="1:10" x14ac:dyDescent="0.3">
      <c r="A50" s="22">
        <f t="shared" si="1"/>
        <v>35</v>
      </c>
      <c r="B50" s="23" t="s">
        <v>64</v>
      </c>
      <c r="C50" s="23"/>
      <c r="D50" s="2"/>
      <c r="E50" s="25">
        <f t="shared" ref="E50:J50" si="5">SUM(E43:E49)</f>
        <v>256481.61778271047</v>
      </c>
      <c r="F50" s="25">
        <f t="shared" si="5"/>
        <v>24932.727315824741</v>
      </c>
      <c r="G50" s="25">
        <f t="shared" si="5"/>
        <v>-157.69000000000005</v>
      </c>
      <c r="H50" s="25">
        <f t="shared" si="5"/>
        <v>0</v>
      </c>
      <c r="I50" s="25">
        <f t="shared" si="5"/>
        <v>281256.6550985353</v>
      </c>
      <c r="J50" s="25">
        <f t="shared" si="5"/>
        <v>263570.09769617149</v>
      </c>
    </row>
    <row r="51" spans="1:10" x14ac:dyDescent="0.3">
      <c r="A51" s="22">
        <f t="shared" si="1"/>
        <v>36</v>
      </c>
      <c r="B51" s="23"/>
      <c r="C51" s="23"/>
      <c r="D51" s="2"/>
      <c r="E51" s="24"/>
      <c r="F51" s="24"/>
      <c r="G51" s="24"/>
      <c r="H51" s="24"/>
      <c r="I51" s="24"/>
      <c r="J51" s="24"/>
    </row>
    <row r="52" spans="1:10" x14ac:dyDescent="0.3">
      <c r="A52" s="22">
        <f t="shared" si="1"/>
        <v>37</v>
      </c>
      <c r="B52" s="23" t="s">
        <v>65</v>
      </c>
      <c r="C52" s="23" t="s">
        <v>28</v>
      </c>
      <c r="D52" s="2">
        <v>1.9799999999999998E-2</v>
      </c>
      <c r="E52" s="24">
        <f>+'B-7 2025'!I52</f>
        <v>16132.23637477476</v>
      </c>
      <c r="F52" s="24">
        <v>727.29919261940563</v>
      </c>
      <c r="G52" s="24">
        <v>-23.520000000000007</v>
      </c>
      <c r="H52" s="24">
        <v>0</v>
      </c>
      <c r="I52" s="24">
        <v>16836.015567394159</v>
      </c>
      <c r="J52" s="24">
        <v>16176.422466514712</v>
      </c>
    </row>
    <row r="53" spans="1:10" x14ac:dyDescent="0.3">
      <c r="A53" s="22">
        <f t="shared" si="1"/>
        <v>38</v>
      </c>
      <c r="B53" s="23" t="s">
        <v>66</v>
      </c>
      <c r="C53" s="23" t="s">
        <v>30</v>
      </c>
      <c r="D53" s="2">
        <v>2.3E-2</v>
      </c>
      <c r="E53" s="24">
        <f>+'B-7 2025'!I53</f>
        <v>8212.9317602544452</v>
      </c>
      <c r="F53" s="24">
        <v>351.38072031500121</v>
      </c>
      <c r="G53" s="24">
        <v>-12.96</v>
      </c>
      <c r="H53" s="24">
        <v>0</v>
      </c>
      <c r="I53" s="24">
        <v>8551.3524805694415</v>
      </c>
      <c r="J53" s="24">
        <v>8233.4810464325219</v>
      </c>
    </row>
    <row r="54" spans="1:10" x14ac:dyDescent="0.3">
      <c r="A54" s="22">
        <f t="shared" si="1"/>
        <v>39</v>
      </c>
      <c r="B54" s="23" t="s">
        <v>67</v>
      </c>
      <c r="C54" s="23" t="s">
        <v>32</v>
      </c>
      <c r="D54" s="2">
        <v>4.0599999999999997E-2</v>
      </c>
      <c r="E54" s="24">
        <f>+'B-7 2025'!I54</f>
        <v>160422.06385024788</v>
      </c>
      <c r="F54" s="24">
        <v>6374.3328273931593</v>
      </c>
      <c r="G54" s="24">
        <v>-953.03999999999985</v>
      </c>
      <c r="H54" s="24">
        <v>0</v>
      </c>
      <c r="I54" s="24">
        <v>165843.3566776411</v>
      </c>
      <c r="J54" s="24">
        <v>160435.87714466275</v>
      </c>
    </row>
    <row r="55" spans="1:10" x14ac:dyDescent="0.3">
      <c r="A55" s="22">
        <f t="shared" si="1"/>
        <v>40</v>
      </c>
      <c r="B55" s="23" t="s">
        <v>68</v>
      </c>
      <c r="C55" s="23" t="s">
        <v>32</v>
      </c>
      <c r="D55" s="2">
        <v>0.12369999999999999</v>
      </c>
      <c r="E55" s="24">
        <f>+'B-7 2025'!I55</f>
        <v>57837.10714</v>
      </c>
      <c r="F55" s="24">
        <v>0</v>
      </c>
      <c r="G55" s="24">
        <v>0</v>
      </c>
      <c r="H55" s="24">
        <v>0</v>
      </c>
      <c r="I55" s="24">
        <v>57837.10714</v>
      </c>
      <c r="J55" s="24">
        <v>57837.107139999986</v>
      </c>
    </row>
    <row r="56" spans="1:10" x14ac:dyDescent="0.3">
      <c r="A56" s="22">
        <f t="shared" si="1"/>
        <v>41</v>
      </c>
      <c r="B56" s="23" t="s">
        <v>69</v>
      </c>
      <c r="C56" s="23" t="s">
        <v>35</v>
      </c>
      <c r="D56" s="2">
        <v>2.8999999999999998E-2</v>
      </c>
      <c r="E56" s="24">
        <f>+'B-7 2025'!I56</f>
        <v>50149.100739724126</v>
      </c>
      <c r="F56" s="24">
        <v>2134.8022149097415</v>
      </c>
      <c r="G56" s="24">
        <v>0</v>
      </c>
      <c r="H56" s="24">
        <v>0</v>
      </c>
      <c r="I56" s="24">
        <v>52283.902954633872</v>
      </c>
      <c r="J56" s="24">
        <v>50313.316294717188</v>
      </c>
    </row>
    <row r="57" spans="1:10" x14ac:dyDescent="0.3">
      <c r="A57" s="22">
        <f t="shared" si="1"/>
        <v>42</v>
      </c>
      <c r="B57" s="23" t="s">
        <v>70</v>
      </c>
      <c r="C57" s="23" t="s">
        <v>37</v>
      </c>
      <c r="D57" s="2">
        <v>2.6200000000000001E-2</v>
      </c>
      <c r="E57" s="24">
        <f>+'B-7 2025'!I57</f>
        <v>28420.18219483491</v>
      </c>
      <c r="F57" s="24">
        <v>1209.6712948088766</v>
      </c>
      <c r="G57" s="24">
        <v>-2.7600000000000002</v>
      </c>
      <c r="H57" s="24">
        <v>0</v>
      </c>
      <c r="I57" s="24">
        <v>29627.09348964379</v>
      </c>
      <c r="J57" s="24">
        <v>28511.85383289713</v>
      </c>
    </row>
    <row r="58" spans="1:10" x14ac:dyDescent="0.3">
      <c r="A58" s="22">
        <f t="shared" si="1"/>
        <v>43</v>
      </c>
      <c r="B58" s="23" t="s">
        <v>71</v>
      </c>
      <c r="C58" s="23" t="s">
        <v>39</v>
      </c>
      <c r="D58" s="2">
        <v>3.4599999999999999E-2</v>
      </c>
      <c r="E58" s="24">
        <f>+'B-7 2025'!I58</f>
        <v>8421.516650171925</v>
      </c>
      <c r="F58" s="24">
        <v>401.78039592995083</v>
      </c>
      <c r="G58" s="24">
        <v>-253.80000000000004</v>
      </c>
      <c r="H58" s="24">
        <v>0</v>
      </c>
      <c r="I58" s="24">
        <v>8569.4970461018693</v>
      </c>
      <c r="J58" s="24">
        <v>8325.5228344742281</v>
      </c>
    </row>
    <row r="59" spans="1:10" x14ac:dyDescent="0.3">
      <c r="A59" s="22">
        <f t="shared" si="1"/>
        <v>44</v>
      </c>
      <c r="B59" s="23" t="s">
        <v>72</v>
      </c>
      <c r="C59" s="23"/>
      <c r="D59" s="2"/>
      <c r="E59" s="25">
        <f t="shared" ref="E59:J59" si="6">SUM(E52:E58)</f>
        <v>329595.13871000812</v>
      </c>
      <c r="F59" s="25">
        <f t="shared" si="6"/>
        <v>11199.266645976135</v>
      </c>
      <c r="G59" s="25">
        <f t="shared" si="6"/>
        <v>-1246.08</v>
      </c>
      <c r="H59" s="25">
        <f t="shared" si="6"/>
        <v>0</v>
      </c>
      <c r="I59" s="25">
        <f t="shared" si="6"/>
        <v>339548.32535598421</v>
      </c>
      <c r="J59" s="25">
        <f t="shared" si="6"/>
        <v>329833.58075969853</v>
      </c>
    </row>
    <row r="60" spans="1:10" x14ac:dyDescent="0.3">
      <c r="A60" s="22">
        <f t="shared" si="1"/>
        <v>45</v>
      </c>
      <c r="B60" s="23"/>
      <c r="C60" s="23"/>
      <c r="D60" s="2"/>
      <c r="E60" s="24"/>
      <c r="F60" s="24"/>
      <c r="G60" s="24"/>
      <c r="H60" s="24"/>
      <c r="I60" s="24"/>
      <c r="J60" s="24"/>
    </row>
    <row r="61" spans="1:10" x14ac:dyDescent="0.3">
      <c r="A61" s="22">
        <f t="shared" si="1"/>
        <v>46</v>
      </c>
      <c r="B61" s="23" t="s">
        <v>73</v>
      </c>
      <c r="C61" s="23" t="s">
        <v>30</v>
      </c>
      <c r="D61" s="2">
        <v>0</v>
      </c>
      <c r="E61" s="24">
        <f>+'B-7 2025'!I61</f>
        <v>1023.48</v>
      </c>
      <c r="F61" s="24">
        <v>0</v>
      </c>
      <c r="G61" s="24">
        <v>-3.24</v>
      </c>
      <c r="H61" s="24">
        <v>0</v>
      </c>
      <c r="I61" s="24">
        <v>1020.24</v>
      </c>
      <c r="J61" s="24">
        <v>1021.86</v>
      </c>
    </row>
    <row r="62" spans="1:10" x14ac:dyDescent="0.3">
      <c r="A62" s="22">
        <f t="shared" si="1"/>
        <v>47</v>
      </c>
      <c r="B62" s="23"/>
      <c r="C62" s="23"/>
      <c r="D62" s="2"/>
      <c r="E62" s="24"/>
      <c r="F62" s="24"/>
      <c r="G62" s="24"/>
      <c r="H62" s="24"/>
      <c r="I62" s="24"/>
      <c r="J62" s="24"/>
    </row>
    <row r="63" spans="1:10" x14ac:dyDescent="0.3">
      <c r="A63" s="22">
        <f t="shared" si="1"/>
        <v>48</v>
      </c>
      <c r="B63" s="23" t="s">
        <v>74</v>
      </c>
      <c r="C63" s="23" t="s">
        <v>28</v>
      </c>
      <c r="D63" s="2">
        <v>2.69E-2</v>
      </c>
      <c r="E63" s="24">
        <f>+'B-7 2025'!I63</f>
        <v>130466.08033507338</v>
      </c>
      <c r="F63" s="24">
        <v>2944.8372552402634</v>
      </c>
      <c r="G63" s="24">
        <v>-94.679999999999993</v>
      </c>
      <c r="H63" s="24">
        <v>0</v>
      </c>
      <c r="I63" s="24">
        <v>133316.23759031366</v>
      </c>
      <c r="J63" s="24">
        <v>131028.23599597628</v>
      </c>
    </row>
    <row r="64" spans="1:10" x14ac:dyDescent="0.3">
      <c r="A64" s="22">
        <f t="shared" si="1"/>
        <v>49</v>
      </c>
      <c r="B64" s="23" t="s">
        <v>75</v>
      </c>
      <c r="C64" s="23" t="s">
        <v>30</v>
      </c>
      <c r="D64" s="2">
        <v>0.03</v>
      </c>
      <c r="E64" s="24">
        <f>+'B-7 2025'!I64</f>
        <v>233383.2762235729</v>
      </c>
      <c r="F64" s="24">
        <v>10115.847620538749</v>
      </c>
      <c r="G64" s="24">
        <v>-51.120000000000005</v>
      </c>
      <c r="H64" s="24">
        <v>0</v>
      </c>
      <c r="I64" s="24">
        <v>243448.0038441116</v>
      </c>
      <c r="J64" s="24">
        <v>235652.4883414442</v>
      </c>
    </row>
    <row r="65" spans="1:10" x14ac:dyDescent="0.3">
      <c r="A65" s="22">
        <f t="shared" si="1"/>
        <v>50</v>
      </c>
      <c r="B65" s="23" t="s">
        <v>76</v>
      </c>
      <c r="C65" s="23" t="s">
        <v>32</v>
      </c>
      <c r="D65" s="2">
        <v>3.2199999999999999E-2</v>
      </c>
      <c r="E65" s="24">
        <f>+'B-7 2025'!I65</f>
        <v>755075.45000805066</v>
      </c>
      <c r="F65" s="24">
        <v>17907.061660279149</v>
      </c>
      <c r="G65" s="24">
        <v>-446.16000000000008</v>
      </c>
      <c r="H65" s="24">
        <v>0</v>
      </c>
      <c r="I65" s="24">
        <v>772536.35166832991</v>
      </c>
      <c r="J65" s="24">
        <v>758550.35802415991</v>
      </c>
    </row>
    <row r="66" spans="1:10" x14ac:dyDescent="0.3">
      <c r="A66" s="22">
        <f t="shared" si="1"/>
        <v>51</v>
      </c>
      <c r="B66" s="23" t="s">
        <v>77</v>
      </c>
      <c r="C66" s="23" t="s">
        <v>32</v>
      </c>
      <c r="D66" s="2">
        <v>9.1799999999999993E-2</v>
      </c>
      <c r="E66" s="24">
        <f>+'B-7 2025'!I66</f>
        <v>187798.03100222061</v>
      </c>
      <c r="F66" s="24">
        <v>55472.732014020476</v>
      </c>
      <c r="G66" s="24">
        <v>-49925.458812618403</v>
      </c>
      <c r="H66" s="24">
        <v>0</v>
      </c>
      <c r="I66" s="24">
        <v>193345.30420362193</v>
      </c>
      <c r="J66" s="24">
        <v>188224.74432540539</v>
      </c>
    </row>
    <row r="67" spans="1:10" x14ac:dyDescent="0.3">
      <c r="A67" s="22">
        <f t="shared" si="1"/>
        <v>52</v>
      </c>
      <c r="B67" s="23" t="s">
        <v>78</v>
      </c>
      <c r="C67" s="23" t="s">
        <v>35</v>
      </c>
      <c r="D67" s="2">
        <v>2.7900000000000001E-2</v>
      </c>
      <c r="E67" s="24">
        <f>+'B-7 2025'!I67</f>
        <v>16233.943156619105</v>
      </c>
      <c r="F67" s="24">
        <v>430.99666426706398</v>
      </c>
      <c r="G67" s="24">
        <v>-308.87999999999994</v>
      </c>
      <c r="H67" s="24">
        <v>0</v>
      </c>
      <c r="I67" s="24">
        <v>16356.059820886168</v>
      </c>
      <c r="J67" s="24">
        <v>16168.507263339958</v>
      </c>
    </row>
    <row r="68" spans="1:10" x14ac:dyDescent="0.3">
      <c r="A68" s="22">
        <f t="shared" si="1"/>
        <v>53</v>
      </c>
      <c r="B68" s="23" t="s">
        <v>79</v>
      </c>
      <c r="C68" s="23" t="s">
        <v>37</v>
      </c>
      <c r="D68" s="2">
        <v>2.8500000000000001E-2</v>
      </c>
      <c r="E68" s="24">
        <f>+'B-7 2025'!I68</f>
        <v>124340.86576208549</v>
      </c>
      <c r="F68" s="24">
        <v>3099.4337964028882</v>
      </c>
      <c r="G68" s="24">
        <v>-18.84</v>
      </c>
      <c r="H68" s="24">
        <v>0</v>
      </c>
      <c r="I68" s="24">
        <v>127421.45955848838</v>
      </c>
      <c r="J68" s="24">
        <v>124971.49250183707</v>
      </c>
    </row>
    <row r="69" spans="1:10" x14ac:dyDescent="0.3">
      <c r="A69" s="22">
        <f t="shared" si="1"/>
        <v>54</v>
      </c>
      <c r="B69" s="23" t="s">
        <v>80</v>
      </c>
      <c r="C69" s="23" t="s">
        <v>39</v>
      </c>
      <c r="D69" s="2">
        <v>3.3599999999999998E-2</v>
      </c>
      <c r="E69" s="24">
        <f>+'B-7 2025'!I69</f>
        <v>6313.4385087652863</v>
      </c>
      <c r="F69" s="24">
        <v>151.36547696198744</v>
      </c>
      <c r="G69" s="24">
        <v>-35.160000000000004</v>
      </c>
      <c r="H69" s="24">
        <v>0</v>
      </c>
      <c r="I69" s="24">
        <v>6429.6439857272926</v>
      </c>
      <c r="J69" s="24">
        <v>6327.0777121124211</v>
      </c>
    </row>
    <row r="70" spans="1:10" x14ac:dyDescent="0.3">
      <c r="A70" s="22">
        <f t="shared" si="1"/>
        <v>55</v>
      </c>
      <c r="B70" s="23" t="s">
        <v>81</v>
      </c>
      <c r="C70" s="23"/>
      <c r="D70" s="2"/>
      <c r="E70" s="25">
        <f t="shared" ref="E70:J70" si="7">SUM(E63:E69)</f>
        <v>1453611.0849963876</v>
      </c>
      <c r="F70" s="25">
        <f t="shared" si="7"/>
        <v>90122.274487710572</v>
      </c>
      <c r="G70" s="25">
        <f t="shared" si="7"/>
        <v>-50880.298812618399</v>
      </c>
      <c r="H70" s="25">
        <f t="shared" si="7"/>
        <v>0</v>
      </c>
      <c r="I70" s="25">
        <f t="shared" si="7"/>
        <v>1492853.060671479</v>
      </c>
      <c r="J70" s="25">
        <f t="shared" si="7"/>
        <v>1460922.9041642752</v>
      </c>
    </row>
    <row r="71" spans="1:10" x14ac:dyDescent="0.3">
      <c r="A71" s="22">
        <f t="shared" si="1"/>
        <v>56</v>
      </c>
      <c r="B71" s="23"/>
      <c r="C71" s="23"/>
      <c r="D71" s="2"/>
      <c r="E71" s="24"/>
      <c r="F71" s="24"/>
      <c r="G71" s="24"/>
      <c r="H71" s="24"/>
      <c r="I71" s="24"/>
      <c r="J71" s="24"/>
    </row>
    <row r="72" spans="1:10" x14ac:dyDescent="0.3">
      <c r="A72" s="22">
        <f t="shared" si="1"/>
        <v>57</v>
      </c>
      <c r="B72" s="23" t="s">
        <v>82</v>
      </c>
      <c r="C72" s="23" t="s">
        <v>28</v>
      </c>
      <c r="D72" s="2">
        <v>5.7500000000000002E-2</v>
      </c>
      <c r="E72" s="24">
        <f>+'B-7 2025'!I72</f>
        <v>11379.373859885418</v>
      </c>
      <c r="F72" s="24">
        <v>1234.2422149515899</v>
      </c>
      <c r="G72" s="24">
        <v>-2.0399999999999996</v>
      </c>
      <c r="H72" s="24">
        <v>0</v>
      </c>
      <c r="I72" s="24">
        <v>12611.576074837008</v>
      </c>
      <c r="J72" s="24">
        <v>11812.732734100548</v>
      </c>
    </row>
    <row r="73" spans="1:10" x14ac:dyDescent="0.3">
      <c r="A73" s="22">
        <f t="shared" si="1"/>
        <v>58</v>
      </c>
      <c r="B73" s="23" t="s">
        <v>83</v>
      </c>
      <c r="C73" s="23" t="s">
        <v>30</v>
      </c>
      <c r="D73" s="2">
        <v>9.8175441652535514E-2</v>
      </c>
      <c r="E73" s="24">
        <f>+'B-7 2025'!I73</f>
        <v>6673.7636667898923</v>
      </c>
      <c r="F73" s="24">
        <v>385.72259179573399</v>
      </c>
      <c r="G73" s="24">
        <v>-52.080000000000013</v>
      </c>
      <c r="H73" s="24">
        <v>0</v>
      </c>
      <c r="I73" s="24">
        <v>7007.4062585856263</v>
      </c>
      <c r="J73" s="24">
        <v>6782.4544082203929</v>
      </c>
    </row>
    <row r="74" spans="1:10" x14ac:dyDescent="0.3">
      <c r="A74" s="22">
        <f t="shared" si="1"/>
        <v>59</v>
      </c>
      <c r="B74" s="23" t="s">
        <v>84</v>
      </c>
      <c r="C74" s="23" t="s">
        <v>32</v>
      </c>
      <c r="D74" s="2">
        <v>0.2288</v>
      </c>
      <c r="E74" s="24">
        <f>+'B-7 2025'!I74</f>
        <v>32499.810236468657</v>
      </c>
      <c r="F74" s="24">
        <v>1846.3592789425638</v>
      </c>
      <c r="G74" s="24">
        <v>-44.923333333333318</v>
      </c>
      <c r="H74" s="24">
        <v>0</v>
      </c>
      <c r="I74" s="24">
        <v>34301.246182077819</v>
      </c>
      <c r="J74" s="24">
        <v>33122.271625255853</v>
      </c>
    </row>
    <row r="75" spans="1:10" x14ac:dyDescent="0.3">
      <c r="A75" s="22">
        <f t="shared" si="1"/>
        <v>60</v>
      </c>
      <c r="B75" s="23" t="s">
        <v>85</v>
      </c>
      <c r="C75" s="23" t="s">
        <v>35</v>
      </c>
      <c r="D75" s="2">
        <v>5.6299999999999996E-2</v>
      </c>
      <c r="E75" s="24">
        <f>+'B-7 2025'!I75</f>
        <v>5698.0534153224071</v>
      </c>
      <c r="F75" s="24">
        <v>354.72017287153295</v>
      </c>
      <c r="G75" s="24">
        <v>-178.44000000000003</v>
      </c>
      <c r="H75" s="24">
        <v>0</v>
      </c>
      <c r="I75" s="24">
        <v>5874.3335881939402</v>
      </c>
      <c r="J75" s="24">
        <v>5732.7352020311855</v>
      </c>
    </row>
    <row r="76" spans="1:10" x14ac:dyDescent="0.3">
      <c r="A76" s="22">
        <f t="shared" si="1"/>
        <v>61</v>
      </c>
      <c r="B76" s="23" t="s">
        <v>86</v>
      </c>
      <c r="C76" s="23" t="s">
        <v>37</v>
      </c>
      <c r="D76" s="2">
        <v>6.3799999999999996E-2</v>
      </c>
      <c r="E76" s="24">
        <f>+'B-7 2025'!I76</f>
        <v>6459.1723588404029</v>
      </c>
      <c r="F76" s="24">
        <v>367.93256866512547</v>
      </c>
      <c r="G76" s="24">
        <v>-1.9199999999999997</v>
      </c>
      <c r="H76" s="24">
        <v>0</v>
      </c>
      <c r="I76" s="24">
        <v>6825.1849275055283</v>
      </c>
      <c r="J76" s="24">
        <v>6586.7291886467419</v>
      </c>
    </row>
    <row r="77" spans="1:10" x14ac:dyDescent="0.3">
      <c r="A77" s="22">
        <f t="shared" si="1"/>
        <v>62</v>
      </c>
      <c r="B77" s="23" t="s">
        <v>87</v>
      </c>
      <c r="C77" s="23" t="s">
        <v>39</v>
      </c>
      <c r="D77" s="2">
        <v>8.0299999999999996E-2</v>
      </c>
      <c r="E77" s="24">
        <f>+'B-7 2025'!I77</f>
        <v>1616.4324679876754</v>
      </c>
      <c r="F77" s="24">
        <v>91.670108938480354</v>
      </c>
      <c r="G77" s="24">
        <v>-3.72</v>
      </c>
      <c r="H77" s="24">
        <v>0</v>
      </c>
      <c r="I77" s="24">
        <v>1704.382576926155</v>
      </c>
      <c r="J77" s="24">
        <v>1646.5923351040331</v>
      </c>
    </row>
    <row r="78" spans="1:10" x14ac:dyDescent="0.3">
      <c r="A78" s="22">
        <f t="shared" si="1"/>
        <v>63</v>
      </c>
      <c r="B78" s="23" t="s">
        <v>88</v>
      </c>
      <c r="C78" s="23"/>
      <c r="D78" s="2"/>
      <c r="E78" s="25">
        <f t="shared" ref="E78:J78" si="8">SUM(E72:E77)</f>
        <v>64326.606005294452</v>
      </c>
      <c r="F78" s="25">
        <f t="shared" si="8"/>
        <v>4280.646936165027</v>
      </c>
      <c r="G78" s="25">
        <f t="shared" si="8"/>
        <v>-283.12333333333339</v>
      </c>
      <c r="H78" s="25">
        <f t="shared" si="8"/>
        <v>0</v>
      </c>
      <c r="I78" s="25">
        <f t="shared" si="8"/>
        <v>68324.129608126081</v>
      </c>
      <c r="J78" s="25">
        <f t="shared" si="8"/>
        <v>65683.515493358762</v>
      </c>
    </row>
    <row r="79" spans="1:10" x14ac:dyDescent="0.3">
      <c r="A79" s="22">
        <f t="shared" si="1"/>
        <v>64</v>
      </c>
      <c r="B79" s="23"/>
      <c r="C79" s="23"/>
      <c r="D79" s="2"/>
      <c r="E79" s="23"/>
      <c r="F79" s="23"/>
      <c r="G79" s="23"/>
      <c r="H79" s="23"/>
      <c r="I79" s="23"/>
      <c r="J79" s="23"/>
    </row>
    <row r="80" spans="1:10" x14ac:dyDescent="0.3">
      <c r="A80" s="22">
        <f t="shared" si="1"/>
        <v>65</v>
      </c>
      <c r="B80" s="26" t="s">
        <v>89</v>
      </c>
      <c r="C80" s="26" t="s">
        <v>28</v>
      </c>
      <c r="D80" s="2">
        <v>1.9900000000000001E-2</v>
      </c>
      <c r="E80" s="24">
        <f>+'B-7 2025'!I80</f>
        <v>91902.670495252401</v>
      </c>
      <c r="F80" s="24">
        <v>1340.6164866508293</v>
      </c>
      <c r="G80" s="24">
        <v>0</v>
      </c>
      <c r="H80" s="24">
        <v>0</v>
      </c>
      <c r="I80" s="24">
        <v>93243.286981903191</v>
      </c>
      <c r="J80" s="24">
        <v>92518.34387019166</v>
      </c>
    </row>
    <row r="81" spans="1:10" x14ac:dyDescent="0.3">
      <c r="A81" s="22">
        <f t="shared" si="1"/>
        <v>66</v>
      </c>
      <c r="B81" s="26" t="s">
        <v>90</v>
      </c>
      <c r="C81" s="26" t="s">
        <v>30</v>
      </c>
      <c r="D81" s="2">
        <v>2.2499999999999999E-2</v>
      </c>
      <c r="E81" s="24">
        <f>+'B-7 2025'!I81</f>
        <v>14598.372476745155</v>
      </c>
      <c r="F81" s="24">
        <v>55.701474172956267</v>
      </c>
      <c r="G81" s="24">
        <v>0</v>
      </c>
      <c r="H81" s="24">
        <v>0</v>
      </c>
      <c r="I81" s="24">
        <v>14654.073950918109</v>
      </c>
      <c r="J81" s="24">
        <v>14623.835612974905</v>
      </c>
    </row>
    <row r="82" spans="1:10" x14ac:dyDescent="0.3">
      <c r="A82" s="22">
        <f t="shared" ref="A82:A147" si="9">+A81+1</f>
        <v>67</v>
      </c>
      <c r="B82" s="26" t="s">
        <v>91</v>
      </c>
      <c r="C82" s="26" t="s">
        <v>32</v>
      </c>
      <c r="D82" s="2">
        <v>2.8799999999999999E-2</v>
      </c>
      <c r="E82" s="24">
        <f>+'B-7 2025'!I82</f>
        <v>185869.79215467471</v>
      </c>
      <c r="F82" s="24">
        <v>727.26466548272947</v>
      </c>
      <c r="G82" s="24">
        <v>0</v>
      </c>
      <c r="H82" s="24">
        <v>0</v>
      </c>
      <c r="I82" s="24">
        <v>186597.05682015751</v>
      </c>
      <c r="J82" s="24">
        <v>186202.25076449331</v>
      </c>
    </row>
    <row r="83" spans="1:10" x14ac:dyDescent="0.3">
      <c r="A83" s="22">
        <f t="shared" si="9"/>
        <v>68</v>
      </c>
      <c r="B83" s="26" t="s">
        <v>92</v>
      </c>
      <c r="C83" s="26" t="s">
        <v>32</v>
      </c>
      <c r="D83" s="2">
        <v>7.0900000000000005E-2</v>
      </c>
      <c r="E83" s="24">
        <f>+'B-7 2025'!I83</f>
        <v>56895.776161000002</v>
      </c>
      <c r="F83" s="24">
        <v>0</v>
      </c>
      <c r="G83" s="24">
        <v>0</v>
      </c>
      <c r="H83" s="24">
        <v>0</v>
      </c>
      <c r="I83" s="24">
        <v>56895.776161000002</v>
      </c>
      <c r="J83" s="24">
        <v>56895.776161000009</v>
      </c>
    </row>
    <row r="84" spans="1:10" x14ac:dyDescent="0.3">
      <c r="A84" s="22">
        <f t="shared" si="9"/>
        <v>69</v>
      </c>
      <c r="B84" s="26" t="s">
        <v>93</v>
      </c>
      <c r="C84" s="26" t="s">
        <v>35</v>
      </c>
      <c r="D84" s="2">
        <v>2.4199999999999999E-2</v>
      </c>
      <c r="E84" s="24">
        <f>+'B-7 2025'!I84</f>
        <v>33332.513848532319</v>
      </c>
      <c r="F84" s="24">
        <v>139.28801170528774</v>
      </c>
      <c r="G84" s="24">
        <v>0</v>
      </c>
      <c r="H84" s="24">
        <v>0</v>
      </c>
      <c r="I84" s="24">
        <v>33471.801860237611</v>
      </c>
      <c r="J84" s="24">
        <v>33396.22134151926</v>
      </c>
    </row>
    <row r="85" spans="1:10" x14ac:dyDescent="0.3">
      <c r="A85" s="22">
        <f t="shared" si="9"/>
        <v>70</v>
      </c>
      <c r="B85" s="26" t="s">
        <v>94</v>
      </c>
      <c r="C85" s="26" t="s">
        <v>37</v>
      </c>
      <c r="D85" s="2">
        <v>2.0199999999999999E-2</v>
      </c>
      <c r="E85" s="24">
        <f>+'B-7 2025'!I85</f>
        <v>43165.932369394723</v>
      </c>
      <c r="F85" s="24">
        <v>164.67509580387701</v>
      </c>
      <c r="G85" s="24">
        <v>0</v>
      </c>
      <c r="H85" s="24">
        <v>0</v>
      </c>
      <c r="I85" s="24">
        <v>43330.607465198598</v>
      </c>
      <c r="J85" s="24">
        <v>43241.211222669255</v>
      </c>
    </row>
    <row r="86" spans="1:10" x14ac:dyDescent="0.3">
      <c r="A86" s="22">
        <f t="shared" si="9"/>
        <v>71</v>
      </c>
      <c r="B86" s="26" t="s">
        <v>95</v>
      </c>
      <c r="C86" s="26" t="s">
        <v>39</v>
      </c>
      <c r="D86" s="2">
        <v>2.86E-2</v>
      </c>
      <c r="E86" s="24">
        <f>+'B-7 2025'!I86</f>
        <v>9983.2190757614717</v>
      </c>
      <c r="F86" s="24">
        <v>54.531658793188157</v>
      </c>
      <c r="G86" s="24">
        <v>0</v>
      </c>
      <c r="H86" s="24">
        <v>0</v>
      </c>
      <c r="I86" s="24">
        <v>10037.75073455466</v>
      </c>
      <c r="J86" s="24">
        <v>10002.969361618336</v>
      </c>
    </row>
    <row r="87" spans="1:10" x14ac:dyDescent="0.3">
      <c r="A87" s="22">
        <f t="shared" si="9"/>
        <v>72</v>
      </c>
      <c r="B87" s="23" t="s">
        <v>96</v>
      </c>
      <c r="C87" s="23"/>
      <c r="D87" s="2"/>
      <c r="E87" s="25">
        <f t="shared" ref="E87:J87" si="10">SUM(E80:E86)</f>
        <v>435748.27658136078</v>
      </c>
      <c r="F87" s="25">
        <f t="shared" si="10"/>
        <v>2482.0773926088677</v>
      </c>
      <c r="G87" s="25">
        <f t="shared" si="10"/>
        <v>0</v>
      </c>
      <c r="H87" s="25">
        <f t="shared" si="10"/>
        <v>0</v>
      </c>
      <c r="I87" s="25">
        <f t="shared" si="10"/>
        <v>438230.3539739697</v>
      </c>
      <c r="J87" s="25">
        <f t="shared" si="10"/>
        <v>436880.60833446676</v>
      </c>
    </row>
    <row r="88" spans="1:10" x14ac:dyDescent="0.3">
      <c r="A88" s="22">
        <f t="shared" si="9"/>
        <v>73</v>
      </c>
      <c r="B88" s="23"/>
      <c r="C88" s="23"/>
      <c r="D88" s="2"/>
      <c r="E88" s="24"/>
      <c r="F88" s="24"/>
      <c r="G88" s="24"/>
      <c r="H88" s="24"/>
      <c r="I88" s="24"/>
      <c r="J88" s="24"/>
    </row>
    <row r="89" spans="1:10" x14ac:dyDescent="0.3">
      <c r="A89" s="22">
        <f t="shared" si="9"/>
        <v>74</v>
      </c>
      <c r="B89" s="26" t="s">
        <v>97</v>
      </c>
      <c r="C89" s="26" t="s">
        <v>28</v>
      </c>
      <c r="D89" s="2">
        <v>3.8599999999999995E-2</v>
      </c>
      <c r="E89" s="24">
        <f>+'B-7 2025'!I89</f>
        <v>496044.54195866757</v>
      </c>
      <c r="F89" s="24">
        <v>3121.4508869393203</v>
      </c>
      <c r="G89" s="24">
        <v>-189.72</v>
      </c>
      <c r="H89" s="24">
        <v>0</v>
      </c>
      <c r="I89" s="24">
        <v>498976.2728456069</v>
      </c>
      <c r="J89" s="24">
        <v>496367.44691824174</v>
      </c>
    </row>
    <row r="90" spans="1:10" x14ac:dyDescent="0.3">
      <c r="A90" s="22">
        <f t="shared" si="9"/>
        <v>75</v>
      </c>
      <c r="B90" s="26" t="s">
        <v>98</v>
      </c>
      <c r="C90" s="26" t="s">
        <v>99</v>
      </c>
      <c r="D90" s="2">
        <v>4.9699999999999994E-2</v>
      </c>
      <c r="E90" s="24">
        <f>+'B-7 2025'!I90</f>
        <v>1753003.9465016457</v>
      </c>
      <c r="F90" s="24">
        <v>10401.230030237159</v>
      </c>
      <c r="G90" s="24">
        <v>-7252.3199999999988</v>
      </c>
      <c r="H90" s="24">
        <v>0</v>
      </c>
      <c r="I90" s="24">
        <v>1756152.8565318829</v>
      </c>
      <c r="J90" s="24">
        <v>1750831.2141060978</v>
      </c>
    </row>
    <row r="91" spans="1:10" x14ac:dyDescent="0.3">
      <c r="A91" s="22">
        <f t="shared" si="9"/>
        <v>76</v>
      </c>
      <c r="B91" s="26" t="s">
        <v>100</v>
      </c>
      <c r="C91" s="26" t="s">
        <v>99</v>
      </c>
      <c r="D91" s="2">
        <v>3.3300000000000003E-2</v>
      </c>
      <c r="E91" s="24">
        <f>+'B-7 2025'!I91</f>
        <v>3295.86</v>
      </c>
      <c r="F91" s="24">
        <v>0</v>
      </c>
      <c r="G91" s="24">
        <v>-383.44333333333333</v>
      </c>
      <c r="H91" s="24">
        <v>0</v>
      </c>
      <c r="I91" s="24">
        <v>2912.4166666666601</v>
      </c>
      <c r="J91" s="24">
        <v>3104.1383333333306</v>
      </c>
    </row>
    <row r="92" spans="1:10" x14ac:dyDescent="0.3">
      <c r="A92" s="22">
        <f t="shared" si="9"/>
        <v>77</v>
      </c>
      <c r="B92" s="26" t="s">
        <v>101</v>
      </c>
      <c r="C92" s="26" t="s">
        <v>99</v>
      </c>
      <c r="D92" s="2">
        <v>1E-3</v>
      </c>
      <c r="E92" s="24">
        <f>+'B-7 2025'!I92</f>
        <v>1712.74</v>
      </c>
      <c r="F92" s="24">
        <v>0</v>
      </c>
      <c r="G92" s="24">
        <v>0</v>
      </c>
      <c r="H92" s="24">
        <v>0</v>
      </c>
      <c r="I92" s="24">
        <v>1712.74</v>
      </c>
      <c r="J92" s="24">
        <v>1712.7400000000005</v>
      </c>
    </row>
    <row r="93" spans="1:10" x14ac:dyDescent="0.3">
      <c r="A93" s="22">
        <f t="shared" si="9"/>
        <v>78</v>
      </c>
      <c r="B93" s="26" t="s">
        <v>102</v>
      </c>
      <c r="C93" s="26" t="s">
        <v>103</v>
      </c>
      <c r="D93" s="2">
        <v>5.1699999999999996E-2</v>
      </c>
      <c r="E93" s="24">
        <f>+'B-7 2025'!I93</f>
        <v>292858.3795117921</v>
      </c>
      <c r="F93" s="24">
        <v>2065.0266768349566</v>
      </c>
      <c r="G93" s="24">
        <v>-621.12</v>
      </c>
      <c r="H93" s="24">
        <v>0</v>
      </c>
      <c r="I93" s="24">
        <v>294302.28618862707</v>
      </c>
      <c r="J93" s="24">
        <v>292837.84575769107</v>
      </c>
    </row>
    <row r="94" spans="1:10" x14ac:dyDescent="0.3">
      <c r="A94" s="22">
        <f t="shared" si="9"/>
        <v>79</v>
      </c>
      <c r="B94" s="26" t="s">
        <v>104</v>
      </c>
      <c r="C94" s="26" t="s">
        <v>37</v>
      </c>
      <c r="D94" s="2">
        <v>4.4800000000000006E-2</v>
      </c>
      <c r="E94" s="24">
        <f>+'B-7 2025'!I94</f>
        <v>177418.33157010793</v>
      </c>
      <c r="F94" s="24">
        <v>1112.4548741727347</v>
      </c>
      <c r="G94" s="24">
        <v>-560.52</v>
      </c>
      <c r="H94" s="24">
        <v>0</v>
      </c>
      <c r="I94" s="24">
        <v>177970.26644428066</v>
      </c>
      <c r="J94" s="24">
        <v>177294.31215998379</v>
      </c>
    </row>
    <row r="95" spans="1:10" x14ac:dyDescent="0.3">
      <c r="A95" s="22">
        <f t="shared" si="9"/>
        <v>80</v>
      </c>
      <c r="B95" s="26" t="s">
        <v>105</v>
      </c>
      <c r="C95" s="26" t="s">
        <v>39</v>
      </c>
      <c r="D95" s="2">
        <v>5.5E-2</v>
      </c>
      <c r="E95" s="24">
        <f>+'B-7 2025'!I95</f>
        <v>39307.155059558521</v>
      </c>
      <c r="F95" s="24">
        <v>241.23052641876197</v>
      </c>
      <c r="G95" s="24">
        <v>-198</v>
      </c>
      <c r="H95" s="24">
        <v>0</v>
      </c>
      <c r="I95" s="24">
        <v>39350.385585977281</v>
      </c>
      <c r="J95" s="24">
        <v>39242.035141972097</v>
      </c>
    </row>
    <row r="96" spans="1:10" x14ac:dyDescent="0.3">
      <c r="A96" s="22">
        <f t="shared" si="9"/>
        <v>81</v>
      </c>
      <c r="B96" s="26" t="s">
        <v>106</v>
      </c>
      <c r="C96" s="26" t="s">
        <v>39</v>
      </c>
      <c r="D96" s="2">
        <v>5.0000000000000001E-4</v>
      </c>
      <c r="E96" s="24">
        <f>+'B-7 2025'!I96</f>
        <v>875.11</v>
      </c>
      <c r="F96" s="24">
        <v>0</v>
      </c>
      <c r="G96" s="24">
        <v>0</v>
      </c>
      <c r="H96" s="24">
        <v>0</v>
      </c>
      <c r="I96" s="24">
        <v>875.11</v>
      </c>
      <c r="J96" s="24">
        <v>875.11</v>
      </c>
    </row>
    <row r="97" spans="1:10" x14ac:dyDescent="0.3">
      <c r="A97" s="22">
        <f t="shared" si="9"/>
        <v>82</v>
      </c>
      <c r="B97" s="26" t="s">
        <v>107</v>
      </c>
      <c r="C97" s="26" t="s">
        <v>39</v>
      </c>
      <c r="D97" s="2">
        <v>0</v>
      </c>
      <c r="E97" s="24">
        <f>+'B-7 2025'!I97</f>
        <v>1437.28</v>
      </c>
      <c r="F97" s="24">
        <v>0</v>
      </c>
      <c r="G97" s="24">
        <v>0</v>
      </c>
      <c r="H97" s="24">
        <v>0</v>
      </c>
      <c r="I97" s="24">
        <v>1437.28</v>
      </c>
      <c r="J97" s="24">
        <v>1437.2800000000002</v>
      </c>
    </row>
    <row r="98" spans="1:10" x14ac:dyDescent="0.3">
      <c r="A98" s="22">
        <f t="shared" si="9"/>
        <v>83</v>
      </c>
      <c r="B98" s="26" t="s">
        <v>108</v>
      </c>
      <c r="C98" s="26" t="s">
        <v>109</v>
      </c>
      <c r="D98" s="2">
        <v>1.5E-3</v>
      </c>
      <c r="E98" s="24">
        <f>+'B-7 2025'!I98</f>
        <v>75130.554711999997</v>
      </c>
      <c r="F98" s="24">
        <v>29.89555</v>
      </c>
      <c r="G98" s="24">
        <v>-13.199999999999998</v>
      </c>
      <c r="H98" s="24">
        <v>0</v>
      </c>
      <c r="I98" s="24">
        <v>75147.250262000001</v>
      </c>
      <c r="J98" s="24">
        <v>75136.602829307696</v>
      </c>
    </row>
    <row r="99" spans="1:10" x14ac:dyDescent="0.3">
      <c r="A99" s="22">
        <f t="shared" si="9"/>
        <v>84</v>
      </c>
      <c r="B99" s="23" t="s">
        <v>110</v>
      </c>
      <c r="C99" s="23"/>
      <c r="D99" s="2"/>
      <c r="E99" s="25">
        <f t="shared" ref="E99:J99" si="11">SUM(E89:E98)</f>
        <v>2841083.8993137716</v>
      </c>
      <c r="F99" s="25">
        <f t="shared" si="11"/>
        <v>16971.288544602936</v>
      </c>
      <c r="G99" s="25">
        <f t="shared" si="11"/>
        <v>-9218.3233333333337</v>
      </c>
      <c r="H99" s="25">
        <f t="shared" si="11"/>
        <v>0</v>
      </c>
      <c r="I99" s="25">
        <f t="shared" si="11"/>
        <v>2848836.8645250415</v>
      </c>
      <c r="J99" s="25">
        <f t="shared" si="11"/>
        <v>2838838.7252466273</v>
      </c>
    </row>
    <row r="100" spans="1:10" x14ac:dyDescent="0.3">
      <c r="A100" s="22">
        <f t="shared" si="9"/>
        <v>85</v>
      </c>
      <c r="B100" s="23"/>
      <c r="C100" s="23"/>
      <c r="D100" s="2"/>
      <c r="E100" s="24"/>
      <c r="F100" s="24"/>
      <c r="G100" s="24"/>
      <c r="H100" s="24"/>
      <c r="I100" s="24"/>
      <c r="J100" s="24"/>
    </row>
    <row r="101" spans="1:10" x14ac:dyDescent="0.3">
      <c r="A101" s="22">
        <f t="shared" si="9"/>
        <v>86</v>
      </c>
      <c r="B101" s="23" t="s">
        <v>111</v>
      </c>
      <c r="C101" s="23" t="s">
        <v>112</v>
      </c>
      <c r="D101" s="2">
        <v>6.8400000000000002E-2</v>
      </c>
      <c r="E101" s="24">
        <f>+'B-7 2025'!I101</f>
        <v>24055.7</v>
      </c>
      <c r="F101" s="24">
        <v>0</v>
      </c>
      <c r="G101" s="24">
        <v>0</v>
      </c>
      <c r="H101" s="24">
        <v>0</v>
      </c>
      <c r="I101" s="24">
        <v>24055.7</v>
      </c>
      <c r="J101" s="24">
        <v>24055.700000000008</v>
      </c>
    </row>
    <row r="102" spans="1:10" x14ac:dyDescent="0.3">
      <c r="A102" s="22">
        <f t="shared" si="9"/>
        <v>87</v>
      </c>
      <c r="B102" s="23"/>
      <c r="C102" s="23"/>
      <c r="D102" s="2"/>
      <c r="E102" s="24"/>
      <c r="F102" s="24"/>
      <c r="G102" s="24"/>
      <c r="H102" s="24"/>
      <c r="I102" s="24"/>
      <c r="J102" s="24"/>
    </row>
    <row r="103" spans="1:10" x14ac:dyDescent="0.3">
      <c r="A103" s="22">
        <f t="shared" si="9"/>
        <v>88</v>
      </c>
      <c r="B103" s="26" t="s">
        <v>113</v>
      </c>
      <c r="C103" s="26" t="s">
        <v>39</v>
      </c>
      <c r="D103" s="2">
        <v>5.5E-2</v>
      </c>
      <c r="E103" s="24">
        <f>+'B-7 2025'!I103</f>
        <v>685.53</v>
      </c>
      <c r="F103" s="24">
        <v>0</v>
      </c>
      <c r="G103" s="24">
        <v>0</v>
      </c>
      <c r="H103" s="24">
        <v>0</v>
      </c>
      <c r="I103" s="24">
        <v>685.53</v>
      </c>
      <c r="J103" s="24">
        <v>685.53</v>
      </c>
    </row>
    <row r="104" spans="1:10" x14ac:dyDescent="0.3">
      <c r="A104" s="22">
        <f t="shared" si="9"/>
        <v>89</v>
      </c>
      <c r="B104" s="26" t="s">
        <v>114</v>
      </c>
      <c r="C104" s="26" t="s">
        <v>115</v>
      </c>
      <c r="D104" s="2">
        <v>0</v>
      </c>
      <c r="E104" s="24">
        <f>+'B-7 2025'!I104</f>
        <v>1446.15</v>
      </c>
      <c r="F104" s="24">
        <v>0</v>
      </c>
      <c r="G104" s="24">
        <v>0</v>
      </c>
      <c r="H104" s="24">
        <v>0</v>
      </c>
      <c r="I104" s="24">
        <v>1446.15</v>
      </c>
      <c r="J104" s="24">
        <v>1446.15</v>
      </c>
    </row>
    <row r="105" spans="1:10" x14ac:dyDescent="0.3">
      <c r="A105" s="22">
        <f t="shared" si="9"/>
        <v>90</v>
      </c>
      <c r="B105" s="23" t="s">
        <v>116</v>
      </c>
      <c r="C105" s="23" t="s">
        <v>117</v>
      </c>
      <c r="D105" s="2">
        <v>0</v>
      </c>
      <c r="E105" s="24">
        <f>+'B-7 2025'!I105</f>
        <v>4299.6710000000003</v>
      </c>
      <c r="F105" s="24">
        <v>0</v>
      </c>
      <c r="G105" s="24">
        <v>0</v>
      </c>
      <c r="H105" s="24">
        <v>0</v>
      </c>
      <c r="I105" s="24">
        <v>4299.6710000000003</v>
      </c>
      <c r="J105" s="24">
        <v>4299.6710000000012</v>
      </c>
    </row>
    <row r="106" spans="1:10" x14ac:dyDescent="0.3">
      <c r="A106" s="22">
        <f t="shared" si="9"/>
        <v>91</v>
      </c>
      <c r="B106" s="23" t="s">
        <v>118</v>
      </c>
      <c r="C106" s="23" t="s">
        <v>119</v>
      </c>
      <c r="D106" s="2">
        <v>0</v>
      </c>
      <c r="E106" s="24">
        <f>+'B-7 2025'!I106</f>
        <v>38819.452999999907</v>
      </c>
      <c r="F106" s="24">
        <v>0</v>
      </c>
      <c r="G106" s="24">
        <v>-20.16</v>
      </c>
      <c r="H106" s="24">
        <v>0</v>
      </c>
      <c r="I106" s="24">
        <v>38799.292999999903</v>
      </c>
      <c r="J106" s="24">
        <v>38809.372999999912</v>
      </c>
    </row>
    <row r="107" spans="1:10" x14ac:dyDescent="0.3">
      <c r="A107" s="22">
        <f t="shared" si="9"/>
        <v>92</v>
      </c>
      <c r="B107" s="23"/>
      <c r="C107" s="23"/>
      <c r="D107" s="2"/>
      <c r="E107" s="24"/>
      <c r="F107" s="24"/>
      <c r="G107" s="24"/>
      <c r="H107" s="24"/>
      <c r="I107" s="24"/>
      <c r="J107" s="24"/>
    </row>
    <row r="108" spans="1:10" x14ac:dyDescent="0.3">
      <c r="A108" s="22">
        <f t="shared" si="9"/>
        <v>93</v>
      </c>
      <c r="B108" s="30" t="s">
        <v>120</v>
      </c>
      <c r="C108" s="30"/>
      <c r="D108" s="31"/>
      <c r="E108" s="4">
        <f t="shared" ref="E108:J108" si="12">SUM(E103:E106,E101,E99,E87,E78,E70,E61,E59,E50,E41,E32,E23)</f>
        <v>7048152.1958729345</v>
      </c>
      <c r="F108" s="4">
        <f t="shared" si="12"/>
        <v>184234.87344341408</v>
      </c>
      <c r="G108" s="4">
        <f t="shared" si="12"/>
        <v>-75076.168812618402</v>
      </c>
      <c r="H108" s="4">
        <f t="shared" si="12"/>
        <v>0</v>
      </c>
      <c r="I108" s="4">
        <f t="shared" si="12"/>
        <v>7157310.9005037295</v>
      </c>
      <c r="J108" s="4">
        <f t="shared" si="12"/>
        <v>7064754.5401254958</v>
      </c>
    </row>
    <row r="109" spans="1:10" x14ac:dyDescent="0.3">
      <c r="A109" s="22">
        <f t="shared" si="9"/>
        <v>94</v>
      </c>
      <c r="B109" s="23"/>
      <c r="C109" s="23"/>
      <c r="D109" s="2"/>
      <c r="E109" s="24"/>
      <c r="F109" s="24"/>
      <c r="G109" s="24"/>
      <c r="H109" s="24"/>
      <c r="I109" s="24"/>
      <c r="J109" s="24"/>
    </row>
    <row r="110" spans="1:10" x14ac:dyDescent="0.3">
      <c r="A110" s="22">
        <f t="shared" si="9"/>
        <v>95</v>
      </c>
      <c r="B110" s="23" t="s">
        <v>121</v>
      </c>
      <c r="C110" s="23" t="s">
        <v>28</v>
      </c>
      <c r="D110" s="2">
        <v>8.8999999999999999E-3</v>
      </c>
      <c r="E110" s="24">
        <f>+'B-7 2025'!I110</f>
        <v>50229.595909850024</v>
      </c>
      <c r="F110" s="24">
        <v>1329.8496733661214</v>
      </c>
      <c r="G110" s="24">
        <v>-418.32000000000011</v>
      </c>
      <c r="H110" s="24">
        <v>0</v>
      </c>
      <c r="I110" s="24">
        <v>51141.125583216148</v>
      </c>
      <c r="J110" s="24">
        <v>50507.931833307986</v>
      </c>
    </row>
    <row r="111" spans="1:10" x14ac:dyDescent="0.3">
      <c r="A111" s="22">
        <f t="shared" si="9"/>
        <v>96</v>
      </c>
      <c r="B111" s="23" t="s">
        <v>122</v>
      </c>
      <c r="C111" s="23" t="s">
        <v>99</v>
      </c>
      <c r="D111" s="2">
        <v>0.10369999999999999</v>
      </c>
      <c r="E111" s="24">
        <f>+'B-7 2025'!I111</f>
        <v>243944.13813991589</v>
      </c>
      <c r="F111" s="24">
        <v>6625.6921584934544</v>
      </c>
      <c r="G111" s="24">
        <v>-546.95999999999992</v>
      </c>
      <c r="H111" s="24">
        <v>0</v>
      </c>
      <c r="I111" s="24">
        <v>250022.87029840931</v>
      </c>
      <c r="J111" s="24">
        <v>246086.15660534316</v>
      </c>
    </row>
    <row r="112" spans="1:10" x14ac:dyDescent="0.3">
      <c r="A112" s="22">
        <f t="shared" si="9"/>
        <v>97</v>
      </c>
      <c r="B112" s="23" t="s">
        <v>123</v>
      </c>
      <c r="C112" s="23" t="s">
        <v>103</v>
      </c>
      <c r="D112" s="2">
        <v>7.6499999999999999E-2</v>
      </c>
      <c r="E112" s="24">
        <f>+'B-7 2025'!I112</f>
        <v>172372.06704659629</v>
      </c>
      <c r="F112" s="24">
        <v>4689.3128358151416</v>
      </c>
      <c r="G112" s="24">
        <v>-673.56000000000006</v>
      </c>
      <c r="H112" s="24">
        <v>0</v>
      </c>
      <c r="I112" s="24">
        <v>176387.81988241148</v>
      </c>
      <c r="J112" s="24">
        <v>173745.0560425577</v>
      </c>
    </row>
    <row r="113" spans="1:10" x14ac:dyDescent="0.3">
      <c r="A113" s="22">
        <f t="shared" si="9"/>
        <v>98</v>
      </c>
      <c r="B113" s="23" t="s">
        <v>124</v>
      </c>
      <c r="C113" s="23" t="s">
        <v>37</v>
      </c>
      <c r="D113" s="2">
        <v>5.5E-2</v>
      </c>
      <c r="E113" s="24">
        <f>+'B-7 2025'!I113</f>
        <v>42174.819721561573</v>
      </c>
      <c r="F113" s="24">
        <v>1142.9526081508964</v>
      </c>
      <c r="G113" s="24">
        <v>-299.04000000000008</v>
      </c>
      <c r="H113" s="24">
        <v>0</v>
      </c>
      <c r="I113" s="24">
        <v>43018.732329712475</v>
      </c>
      <c r="J113" s="24">
        <v>42441.990780382519</v>
      </c>
    </row>
    <row r="114" spans="1:10" x14ac:dyDescent="0.3">
      <c r="A114" s="22">
        <f t="shared" si="9"/>
        <v>99</v>
      </c>
      <c r="B114" s="23" t="s">
        <v>125</v>
      </c>
      <c r="C114" s="23" t="s">
        <v>39</v>
      </c>
      <c r="D114" s="2">
        <v>5.5300000000000002E-2</v>
      </c>
      <c r="E114" s="24">
        <f>+'B-7 2025'!I114</f>
        <v>11042.515438293245</v>
      </c>
      <c r="F114" s="24">
        <v>292.30373658064769</v>
      </c>
      <c r="G114" s="24">
        <v>-45</v>
      </c>
      <c r="H114" s="24">
        <v>0</v>
      </c>
      <c r="I114" s="24">
        <v>11289.81917487389</v>
      </c>
      <c r="J114" s="24">
        <v>11126.585804898896</v>
      </c>
    </row>
    <row r="115" spans="1:10" x14ac:dyDescent="0.3">
      <c r="A115" s="22">
        <f t="shared" si="9"/>
        <v>100</v>
      </c>
      <c r="B115" s="23" t="s">
        <v>126</v>
      </c>
      <c r="C115" s="23"/>
      <c r="D115" s="2"/>
      <c r="E115" s="25">
        <f t="shared" ref="E115:J115" si="13">SUM(E110:E114)</f>
        <v>519763.13625621697</v>
      </c>
      <c r="F115" s="25">
        <f t="shared" si="13"/>
        <v>14080.111012406262</v>
      </c>
      <c r="G115" s="25">
        <f t="shared" si="13"/>
        <v>-1982.88</v>
      </c>
      <c r="H115" s="25">
        <f t="shared" si="13"/>
        <v>0</v>
      </c>
      <c r="I115" s="25">
        <f t="shared" si="13"/>
        <v>531860.36726862332</v>
      </c>
      <c r="J115" s="25">
        <f t="shared" si="13"/>
        <v>523907.72106649028</v>
      </c>
    </row>
    <row r="116" spans="1:10" x14ac:dyDescent="0.3">
      <c r="A116" s="22">
        <f t="shared" si="9"/>
        <v>101</v>
      </c>
      <c r="B116" s="23"/>
      <c r="C116" s="23"/>
      <c r="D116" s="2"/>
      <c r="E116" s="24"/>
      <c r="F116" s="24"/>
      <c r="G116" s="24"/>
      <c r="H116" s="24"/>
      <c r="I116" s="24"/>
      <c r="J116" s="24"/>
    </row>
    <row r="117" spans="1:10" x14ac:dyDescent="0.3">
      <c r="A117" s="22">
        <f t="shared" si="9"/>
        <v>102</v>
      </c>
      <c r="B117" s="23" t="s">
        <v>127</v>
      </c>
      <c r="C117" s="23" t="s">
        <v>28</v>
      </c>
      <c r="D117" s="2">
        <v>3.3399999999999999E-2</v>
      </c>
      <c r="E117" s="24">
        <f>+'B-7 2025'!I117</f>
        <v>15572.7746533229</v>
      </c>
      <c r="F117" s="24">
        <v>0</v>
      </c>
      <c r="G117" s="24">
        <v>-25.680000000000003</v>
      </c>
      <c r="H117" s="24">
        <v>0</v>
      </c>
      <c r="I117" s="24">
        <v>15547.0946533229</v>
      </c>
      <c r="J117" s="24">
        <v>15559.934653322902</v>
      </c>
    </row>
    <row r="118" spans="1:10" x14ac:dyDescent="0.3">
      <c r="A118" s="22">
        <f t="shared" si="9"/>
        <v>103</v>
      </c>
      <c r="B118" s="23" t="s">
        <v>128</v>
      </c>
      <c r="C118" s="23" t="s">
        <v>30</v>
      </c>
      <c r="D118" s="2">
        <v>9.6199999999999994E-2</v>
      </c>
      <c r="E118" s="24">
        <f>+'B-7 2025'!I118</f>
        <v>6974.1260241861</v>
      </c>
      <c r="F118" s="24">
        <v>0</v>
      </c>
      <c r="G118" s="24">
        <v>-3.5999999999999992</v>
      </c>
      <c r="H118" s="24">
        <v>0</v>
      </c>
      <c r="I118" s="24">
        <v>6970.5260241860997</v>
      </c>
      <c r="J118" s="24">
        <v>6972.3260241860999</v>
      </c>
    </row>
    <row r="119" spans="1:10" x14ac:dyDescent="0.3">
      <c r="A119" s="22">
        <f t="shared" si="9"/>
        <v>104</v>
      </c>
      <c r="B119" s="23" t="s">
        <v>129</v>
      </c>
      <c r="C119" s="23" t="s">
        <v>32</v>
      </c>
      <c r="D119" s="2">
        <v>6.4699999999999994E-2</v>
      </c>
      <c r="E119" s="24">
        <f>+'B-7 2025'!I119</f>
        <v>37908.575271189628</v>
      </c>
      <c r="F119" s="24">
        <v>0</v>
      </c>
      <c r="G119" s="24">
        <v>-111.47999999999996</v>
      </c>
      <c r="H119" s="24">
        <v>0</v>
      </c>
      <c r="I119" s="24">
        <v>37797.095271189632</v>
      </c>
      <c r="J119" s="24">
        <v>37852.835271189637</v>
      </c>
    </row>
    <row r="120" spans="1:10" x14ac:dyDescent="0.3">
      <c r="A120" s="22">
        <f t="shared" si="9"/>
        <v>105</v>
      </c>
      <c r="B120" s="23" t="s">
        <v>130</v>
      </c>
      <c r="C120" s="23" t="s">
        <v>32</v>
      </c>
      <c r="D120" s="2">
        <v>0.12789999999999999</v>
      </c>
      <c r="E120" s="24">
        <f>+'B-7 2025'!I120</f>
        <v>23463.9</v>
      </c>
      <c r="F120" s="24">
        <v>0</v>
      </c>
      <c r="G120" s="24">
        <v>0</v>
      </c>
      <c r="H120" s="24">
        <v>0</v>
      </c>
      <c r="I120" s="24">
        <v>23463.9</v>
      </c>
      <c r="J120" s="24">
        <v>23463.9</v>
      </c>
    </row>
    <row r="121" spans="1:10" x14ac:dyDescent="0.3">
      <c r="A121" s="22">
        <f t="shared" si="9"/>
        <v>106</v>
      </c>
      <c r="B121" s="23" t="s">
        <v>131</v>
      </c>
      <c r="C121" s="23" t="s">
        <v>35</v>
      </c>
      <c r="D121" s="2">
        <v>7.7100000000000002E-2</v>
      </c>
      <c r="E121" s="24">
        <f>+'B-7 2025'!I121</f>
        <v>13394.25396757298</v>
      </c>
      <c r="F121" s="24">
        <v>0</v>
      </c>
      <c r="G121" s="24">
        <v>0</v>
      </c>
      <c r="H121" s="24">
        <v>0</v>
      </c>
      <c r="I121" s="24">
        <v>13394.25396757298</v>
      </c>
      <c r="J121" s="24">
        <v>13394.253967572984</v>
      </c>
    </row>
    <row r="122" spans="1:10" x14ac:dyDescent="0.3">
      <c r="A122" s="22">
        <f t="shared" si="9"/>
        <v>107</v>
      </c>
      <c r="B122" s="23" t="s">
        <v>132</v>
      </c>
      <c r="C122" s="23" t="s">
        <v>37</v>
      </c>
      <c r="D122" s="2">
        <v>8.1000000000000003E-2</v>
      </c>
      <c r="E122" s="24">
        <f>+'B-7 2025'!I122</f>
        <v>11151.817891414199</v>
      </c>
      <c r="F122" s="24">
        <v>0</v>
      </c>
      <c r="G122" s="24">
        <v>0</v>
      </c>
      <c r="H122" s="24">
        <v>0</v>
      </c>
      <c r="I122" s="24">
        <v>11151.817891414199</v>
      </c>
      <c r="J122" s="24">
        <v>11151.817891414201</v>
      </c>
    </row>
    <row r="123" spans="1:10" x14ac:dyDescent="0.3">
      <c r="A123" s="22">
        <f t="shared" si="9"/>
        <v>108</v>
      </c>
      <c r="B123" s="23" t="s">
        <v>133</v>
      </c>
      <c r="C123" s="23" t="s">
        <v>39</v>
      </c>
      <c r="D123" s="2">
        <v>4.5199999999999997E-2</v>
      </c>
      <c r="E123" s="24">
        <f>+'B-7 2025'!I123</f>
        <v>2151.2545133046688</v>
      </c>
      <c r="F123" s="24">
        <v>0</v>
      </c>
      <c r="G123" s="24">
        <v>-6.7200000000000024</v>
      </c>
      <c r="H123" s="24">
        <v>0</v>
      </c>
      <c r="I123" s="24">
        <v>2144.534513304669</v>
      </c>
      <c r="J123" s="24">
        <v>2147.8945133046691</v>
      </c>
    </row>
    <row r="124" spans="1:10" x14ac:dyDescent="0.3">
      <c r="A124" s="22">
        <f t="shared" si="9"/>
        <v>109</v>
      </c>
      <c r="B124" s="23" t="s">
        <v>134</v>
      </c>
      <c r="C124" s="23"/>
      <c r="D124" s="2"/>
      <c r="E124" s="25">
        <f t="shared" ref="E124:J124" si="14">SUM(E117:E123)</f>
        <v>110616.70232099049</v>
      </c>
      <c r="F124" s="25">
        <f t="shared" si="14"/>
        <v>0</v>
      </c>
      <c r="G124" s="25">
        <f t="shared" si="14"/>
        <v>-147.47999999999996</v>
      </c>
      <c r="H124" s="25">
        <f t="shared" si="14"/>
        <v>0</v>
      </c>
      <c r="I124" s="25">
        <f t="shared" si="14"/>
        <v>110469.22232099048</v>
      </c>
      <c r="J124" s="25">
        <f t="shared" si="14"/>
        <v>110542.96232099048</v>
      </c>
    </row>
    <row r="125" spans="1:10" x14ac:dyDescent="0.3">
      <c r="A125" s="22">
        <f t="shared" si="9"/>
        <v>110</v>
      </c>
      <c r="B125" s="23"/>
      <c r="C125" s="23"/>
      <c r="D125" s="2"/>
      <c r="E125" s="24"/>
      <c r="F125" s="24"/>
      <c r="G125" s="24"/>
      <c r="H125" s="24"/>
      <c r="I125" s="24"/>
      <c r="J125" s="24"/>
    </row>
    <row r="126" spans="1:10" x14ac:dyDescent="0.3">
      <c r="A126" s="22">
        <f t="shared" si="9"/>
        <v>111</v>
      </c>
      <c r="B126" s="30" t="s">
        <v>135</v>
      </c>
      <c r="C126" s="30"/>
      <c r="D126" s="31"/>
      <c r="E126" s="4">
        <f t="shared" ref="E126:J126" si="15">SUM(E124,E115)</f>
        <v>630379.83857720741</v>
      </c>
      <c r="F126" s="4">
        <f t="shared" si="15"/>
        <v>14080.111012406262</v>
      </c>
      <c r="G126" s="4">
        <f t="shared" si="15"/>
        <v>-2130.36</v>
      </c>
      <c r="H126" s="4">
        <f t="shared" si="15"/>
        <v>0</v>
      </c>
      <c r="I126" s="4">
        <f t="shared" si="15"/>
        <v>642329.58958961384</v>
      </c>
      <c r="J126" s="4">
        <f t="shared" si="15"/>
        <v>634450.68338748079</v>
      </c>
    </row>
    <row r="127" spans="1:10" x14ac:dyDescent="0.3">
      <c r="A127" s="22">
        <f t="shared" si="9"/>
        <v>112</v>
      </c>
      <c r="B127" s="23"/>
      <c r="C127" s="23"/>
      <c r="D127" s="2"/>
      <c r="E127" s="27"/>
      <c r="F127" s="27"/>
      <c r="G127" s="27"/>
      <c r="H127" s="27"/>
      <c r="I127" s="27"/>
      <c r="J127" s="27"/>
    </row>
    <row r="128" spans="1:10" x14ac:dyDescent="0.3">
      <c r="A128" s="22">
        <f t="shared" si="9"/>
        <v>113</v>
      </c>
      <c r="B128" s="26" t="s">
        <v>136</v>
      </c>
      <c r="C128" s="26" t="s">
        <v>28</v>
      </c>
      <c r="D128" s="2">
        <v>0</v>
      </c>
      <c r="E128" s="24">
        <f>+'B-7 2025'!I128</f>
        <v>22.69</v>
      </c>
      <c r="F128" s="24">
        <v>0</v>
      </c>
      <c r="G128" s="24">
        <v>0</v>
      </c>
      <c r="H128" s="24">
        <v>0</v>
      </c>
      <c r="I128" s="24">
        <v>22.69</v>
      </c>
      <c r="J128" s="24">
        <v>22.69</v>
      </c>
    </row>
    <row r="129" spans="1:10" x14ac:dyDescent="0.3">
      <c r="A129" s="22">
        <f t="shared" si="9"/>
        <v>114</v>
      </c>
      <c r="B129" s="23"/>
      <c r="C129" s="23"/>
      <c r="D129" s="2"/>
      <c r="E129" s="27"/>
      <c r="F129" s="27"/>
      <c r="G129" s="27"/>
      <c r="H129" s="27"/>
      <c r="I129" s="27"/>
      <c r="J129" s="27"/>
    </row>
    <row r="130" spans="1:10" x14ac:dyDescent="0.3">
      <c r="A130" s="22">
        <f t="shared" si="9"/>
        <v>115</v>
      </c>
      <c r="B130" s="23" t="s">
        <v>137</v>
      </c>
      <c r="C130" s="23" t="s">
        <v>28</v>
      </c>
      <c r="D130" s="2">
        <v>7.5199999999999989E-2</v>
      </c>
      <c r="E130" s="24">
        <f>+'B-7 2025'!I130</f>
        <v>2479.6171455395988</v>
      </c>
      <c r="F130" s="24">
        <v>19.901980389599998</v>
      </c>
      <c r="G130" s="24">
        <v>-0.95999999999999985</v>
      </c>
      <c r="H130" s="24">
        <v>0</v>
      </c>
      <c r="I130" s="24">
        <v>2498.5591259291991</v>
      </c>
      <c r="J130" s="24">
        <v>2480.6680671080298</v>
      </c>
    </row>
    <row r="131" spans="1:10" x14ac:dyDescent="0.3">
      <c r="A131" s="22">
        <f t="shared" si="9"/>
        <v>116</v>
      </c>
      <c r="B131" s="23" t="s">
        <v>138</v>
      </c>
      <c r="C131" s="23" t="s">
        <v>30</v>
      </c>
      <c r="D131" s="2">
        <v>5.7699999999999994E-2</v>
      </c>
      <c r="E131" s="24">
        <f>+'B-7 2025'!I131</f>
        <v>3487.3589959362002</v>
      </c>
      <c r="F131" s="24">
        <v>34.827230761199999</v>
      </c>
      <c r="G131" s="24">
        <v>-21</v>
      </c>
      <c r="H131" s="24">
        <v>0</v>
      </c>
      <c r="I131" s="24">
        <v>3501.1862266974003</v>
      </c>
      <c r="J131" s="24">
        <v>3479.5380136870617</v>
      </c>
    </row>
    <row r="132" spans="1:10" x14ac:dyDescent="0.3">
      <c r="A132" s="22">
        <f t="shared" si="9"/>
        <v>117</v>
      </c>
      <c r="B132" s="23" t="s">
        <v>139</v>
      </c>
      <c r="C132" s="23" t="s">
        <v>32</v>
      </c>
      <c r="D132" s="2">
        <v>6.3799999999999996E-2</v>
      </c>
      <c r="E132" s="24">
        <f>+'B-7 2025'!I132</f>
        <v>12044.4265278311</v>
      </c>
      <c r="F132" s="24">
        <v>106.3908795312</v>
      </c>
      <c r="G132" s="24">
        <v>-10.32</v>
      </c>
      <c r="H132" s="24">
        <v>0</v>
      </c>
      <c r="I132" s="24">
        <v>12140.4974073623</v>
      </c>
      <c r="J132" s="24">
        <v>12047.450441641193</v>
      </c>
    </row>
    <row r="133" spans="1:10" x14ac:dyDescent="0.3">
      <c r="A133" s="22">
        <f t="shared" si="9"/>
        <v>118</v>
      </c>
      <c r="B133" s="23" t="s">
        <v>140</v>
      </c>
      <c r="C133" s="23" t="s">
        <v>35</v>
      </c>
      <c r="D133" s="2">
        <v>3.6900000000000002E-2</v>
      </c>
      <c r="E133" s="24">
        <f>+'B-7 2025'!I133</f>
        <v>422.05376803779995</v>
      </c>
      <c r="F133" s="24">
        <v>47.344385962799997</v>
      </c>
      <c r="G133" s="24">
        <v>0</v>
      </c>
      <c r="H133" s="24">
        <v>0</v>
      </c>
      <c r="I133" s="24">
        <v>469.39815400059996</v>
      </c>
      <c r="J133" s="24">
        <v>425.69564388109239</v>
      </c>
    </row>
    <row r="134" spans="1:10" x14ac:dyDescent="0.3">
      <c r="A134" s="22">
        <f t="shared" si="9"/>
        <v>119</v>
      </c>
      <c r="B134" s="23" t="s">
        <v>141</v>
      </c>
      <c r="C134" s="23" t="s">
        <v>35</v>
      </c>
      <c r="D134" s="2">
        <v>7.000000000000001E-4</v>
      </c>
      <c r="E134" s="24">
        <f>+'B-7 2025'!I134</f>
        <v>4517.7200000000103</v>
      </c>
      <c r="F134" s="24">
        <v>0</v>
      </c>
      <c r="G134" s="24">
        <v>-61.79999999999999</v>
      </c>
      <c r="H134" s="24">
        <v>0</v>
      </c>
      <c r="I134" s="24">
        <v>4455.9200000000101</v>
      </c>
      <c r="J134" s="24">
        <v>4486.8200000000106</v>
      </c>
    </row>
    <row r="135" spans="1:10" x14ac:dyDescent="0.3">
      <c r="A135" s="22">
        <f t="shared" si="9"/>
        <v>120</v>
      </c>
      <c r="B135" s="23" t="s">
        <v>142</v>
      </c>
      <c r="C135" s="23" t="s">
        <v>37</v>
      </c>
      <c r="D135" s="2">
        <v>6.0199999999999997E-2</v>
      </c>
      <c r="E135" s="24">
        <f>+'B-7 2025'!I135</f>
        <v>3938.3955582047902</v>
      </c>
      <c r="F135" s="24">
        <v>36.316545004799998</v>
      </c>
      <c r="G135" s="24">
        <v>-2.52</v>
      </c>
      <c r="H135" s="24">
        <v>0</v>
      </c>
      <c r="I135" s="24">
        <v>3972.1921032095902</v>
      </c>
      <c r="J135" s="24">
        <v>3939.929138589775</v>
      </c>
    </row>
    <row r="136" spans="1:10" x14ac:dyDescent="0.3">
      <c r="A136" s="22">
        <f t="shared" si="9"/>
        <v>121</v>
      </c>
      <c r="B136" s="23" t="s">
        <v>143</v>
      </c>
      <c r="C136" s="23" t="s">
        <v>39</v>
      </c>
      <c r="D136" s="2">
        <v>5.3499999999999999E-2</v>
      </c>
      <c r="E136" s="24">
        <f>+'B-7 2025'!I136</f>
        <v>304.20962445039999</v>
      </c>
      <c r="F136" s="24">
        <v>2.2030983503999999</v>
      </c>
      <c r="G136" s="24">
        <v>0</v>
      </c>
      <c r="H136" s="24">
        <v>0</v>
      </c>
      <c r="I136" s="24">
        <v>306.4127228008</v>
      </c>
      <c r="J136" s="24">
        <v>304.37909355427695</v>
      </c>
    </row>
    <row r="137" spans="1:10" x14ac:dyDescent="0.3">
      <c r="A137" s="22">
        <f t="shared" si="9"/>
        <v>122</v>
      </c>
      <c r="B137" s="23" t="s">
        <v>144</v>
      </c>
      <c r="C137" s="23"/>
      <c r="D137" s="2"/>
      <c r="E137" s="25">
        <f t="shared" ref="E137:J137" si="16">SUM(E130:E136)</f>
        <v>27193.781619999896</v>
      </c>
      <c r="F137" s="25">
        <f t="shared" si="16"/>
        <v>246.98412000000002</v>
      </c>
      <c r="G137" s="25">
        <f t="shared" si="16"/>
        <v>-96.59999999999998</v>
      </c>
      <c r="H137" s="25">
        <f t="shared" si="16"/>
        <v>0</v>
      </c>
      <c r="I137" s="25">
        <f t="shared" si="16"/>
        <v>27344.165739999895</v>
      </c>
      <c r="J137" s="25">
        <f t="shared" si="16"/>
        <v>27164.480398461441</v>
      </c>
    </row>
    <row r="138" spans="1:10" x14ac:dyDescent="0.3">
      <c r="A138" s="22">
        <f t="shared" si="9"/>
        <v>123</v>
      </c>
      <c r="B138" s="23"/>
      <c r="C138" s="23"/>
      <c r="D138" s="2"/>
      <c r="E138" s="27"/>
      <c r="F138" s="27"/>
      <c r="G138" s="27"/>
      <c r="H138" s="27"/>
      <c r="I138" s="27"/>
      <c r="J138" s="27"/>
    </row>
    <row r="139" spans="1:10" x14ac:dyDescent="0.3">
      <c r="A139" s="22">
        <f t="shared" si="9"/>
        <v>124</v>
      </c>
      <c r="B139" s="23" t="s">
        <v>145</v>
      </c>
      <c r="C139" s="23" t="s">
        <v>28</v>
      </c>
      <c r="D139" s="2">
        <v>3.3099999999999997E-2</v>
      </c>
      <c r="E139" s="24">
        <f>+'B-7 2025'!I139</f>
        <v>202.0572798824999</v>
      </c>
      <c r="F139" s="24">
        <v>0</v>
      </c>
      <c r="G139" s="24">
        <v>0</v>
      </c>
      <c r="H139" s="24">
        <v>0</v>
      </c>
      <c r="I139" s="24">
        <v>202.0572798824999</v>
      </c>
      <c r="J139" s="24">
        <v>202.05727988249993</v>
      </c>
    </row>
    <row r="140" spans="1:10" x14ac:dyDescent="0.3">
      <c r="A140" s="22">
        <f t="shared" si="9"/>
        <v>125</v>
      </c>
      <c r="B140" s="23" t="s">
        <v>146</v>
      </c>
      <c r="C140" s="23" t="s">
        <v>30</v>
      </c>
      <c r="D140" s="2">
        <v>4.0199999999999993E-2</v>
      </c>
      <c r="E140" s="24">
        <f>+'B-7 2025'!I140</f>
        <v>167.14124220499991</v>
      </c>
      <c r="F140" s="24">
        <v>0</v>
      </c>
      <c r="G140" s="24">
        <v>0</v>
      </c>
      <c r="H140" s="24">
        <v>0</v>
      </c>
      <c r="I140" s="24">
        <v>167.14124220499991</v>
      </c>
      <c r="J140" s="24">
        <v>167.14124220499986</v>
      </c>
    </row>
    <row r="141" spans="1:10" x14ac:dyDescent="0.3">
      <c r="A141" s="22">
        <f t="shared" si="9"/>
        <v>126</v>
      </c>
      <c r="B141" s="23" t="s">
        <v>147</v>
      </c>
      <c r="C141" s="23" t="s">
        <v>32</v>
      </c>
      <c r="D141" s="2">
        <v>0.10220000000000001</v>
      </c>
      <c r="E141" s="24">
        <f>+'B-7 2025'!I141</f>
        <v>13228.137449127498</v>
      </c>
      <c r="F141" s="24">
        <v>0</v>
      </c>
      <c r="G141" s="24">
        <v>0</v>
      </c>
      <c r="H141" s="24">
        <v>0</v>
      </c>
      <c r="I141" s="24">
        <v>13228.137449127498</v>
      </c>
      <c r="J141" s="24">
        <v>13228.137449127504</v>
      </c>
    </row>
    <row r="142" spans="1:10" x14ac:dyDescent="0.3">
      <c r="A142" s="22">
        <f t="shared" si="9"/>
        <v>127</v>
      </c>
      <c r="B142" s="23" t="s">
        <v>148</v>
      </c>
      <c r="C142" s="23" t="s">
        <v>35</v>
      </c>
      <c r="D142" s="2">
        <v>4.6600000000000003E-2</v>
      </c>
      <c r="E142" s="24">
        <f>+'B-7 2025'!I142</f>
        <v>2434.2322116075002</v>
      </c>
      <c r="F142" s="24">
        <v>0</v>
      </c>
      <c r="G142" s="24">
        <v>0</v>
      </c>
      <c r="H142" s="24">
        <v>0</v>
      </c>
      <c r="I142" s="24">
        <v>2434.2322116075002</v>
      </c>
      <c r="J142" s="24">
        <v>2434.2322116075006</v>
      </c>
    </row>
    <row r="143" spans="1:10" x14ac:dyDescent="0.3">
      <c r="A143" s="22">
        <f t="shared" si="9"/>
        <v>128</v>
      </c>
      <c r="B143" s="23" t="s">
        <v>149</v>
      </c>
      <c r="C143" s="23" t="s">
        <v>37</v>
      </c>
      <c r="D143" s="2">
        <v>5.2000000000000005E-2</v>
      </c>
      <c r="E143" s="24">
        <f>+'B-7 2025'!I143</f>
        <v>282.85665206249888</v>
      </c>
      <c r="F143" s="24">
        <v>0</v>
      </c>
      <c r="G143" s="24">
        <v>-5.16</v>
      </c>
      <c r="H143" s="24">
        <v>0</v>
      </c>
      <c r="I143" s="24">
        <v>277.69665206249891</v>
      </c>
      <c r="J143" s="24">
        <v>280.2766520624989</v>
      </c>
    </row>
    <row r="144" spans="1:10" x14ac:dyDescent="0.3">
      <c r="A144" s="22">
        <f t="shared" si="9"/>
        <v>129</v>
      </c>
      <c r="B144" s="23" t="s">
        <v>150</v>
      </c>
      <c r="C144" s="23" t="s">
        <v>39</v>
      </c>
      <c r="D144" s="2">
        <v>6.1100000000000002E-2</v>
      </c>
      <c r="E144" s="24">
        <f>+'B-7 2025'!I144</f>
        <v>4304.6522151149993</v>
      </c>
      <c r="F144" s="24">
        <v>0</v>
      </c>
      <c r="G144" s="24">
        <v>0</v>
      </c>
      <c r="H144" s="24">
        <v>0</v>
      </c>
      <c r="I144" s="24">
        <v>4304.6522151149993</v>
      </c>
      <c r="J144" s="24">
        <v>4304.6522151149993</v>
      </c>
    </row>
    <row r="145" spans="1:10" x14ac:dyDescent="0.3">
      <c r="A145" s="22">
        <f t="shared" si="9"/>
        <v>130</v>
      </c>
      <c r="B145" s="23" t="s">
        <v>151</v>
      </c>
      <c r="C145" s="23"/>
      <c r="D145" s="2"/>
      <c r="E145" s="25">
        <f t="shared" ref="E145:J145" si="17">SUM(E139:E144)</f>
        <v>20619.077049999996</v>
      </c>
      <c r="F145" s="25">
        <f t="shared" si="17"/>
        <v>0</v>
      </c>
      <c r="G145" s="25">
        <f t="shared" si="17"/>
        <v>-5.16</v>
      </c>
      <c r="H145" s="25">
        <f t="shared" si="17"/>
        <v>0</v>
      </c>
      <c r="I145" s="25">
        <f t="shared" si="17"/>
        <v>20613.917049999996</v>
      </c>
      <c r="J145" s="25">
        <f t="shared" si="17"/>
        <v>20616.497050000002</v>
      </c>
    </row>
    <row r="146" spans="1:10" x14ac:dyDescent="0.3">
      <c r="A146" s="22">
        <f t="shared" si="9"/>
        <v>131</v>
      </c>
      <c r="B146" s="23"/>
      <c r="C146" s="23"/>
      <c r="D146" s="2"/>
      <c r="E146" s="27"/>
      <c r="F146" s="27"/>
      <c r="G146" s="27"/>
      <c r="H146" s="27"/>
      <c r="I146" s="27"/>
      <c r="J146" s="27"/>
    </row>
    <row r="147" spans="1:10" x14ac:dyDescent="0.3">
      <c r="A147" s="22">
        <f t="shared" si="9"/>
        <v>132</v>
      </c>
      <c r="B147" s="23" t="s">
        <v>152</v>
      </c>
      <c r="C147" s="23" t="s">
        <v>28</v>
      </c>
      <c r="D147" s="2">
        <v>9.3399999999999997E-2</v>
      </c>
      <c r="E147" s="24">
        <f>+'B-7 2025'!I147</f>
        <v>2000.35</v>
      </c>
      <c r="F147" s="24">
        <v>0</v>
      </c>
      <c r="G147" s="24">
        <v>0</v>
      </c>
      <c r="H147" s="24">
        <v>0</v>
      </c>
      <c r="I147" s="24">
        <v>2000.35</v>
      </c>
      <c r="J147" s="24">
        <v>2000.3499999999997</v>
      </c>
    </row>
    <row r="148" spans="1:10" x14ac:dyDescent="0.3">
      <c r="A148" s="22">
        <f t="shared" ref="A148:A211" si="18">+A147+1</f>
        <v>133</v>
      </c>
      <c r="B148" s="23" t="s">
        <v>153</v>
      </c>
      <c r="C148" s="23" t="s">
        <v>30</v>
      </c>
      <c r="D148" s="2">
        <v>8.6199999999999999E-2</v>
      </c>
      <c r="E148" s="24">
        <f>+'B-7 2025'!I148</f>
        <v>1918.7</v>
      </c>
      <c r="F148" s="24">
        <v>0</v>
      </c>
      <c r="G148" s="24">
        <v>0</v>
      </c>
      <c r="H148" s="24">
        <v>0</v>
      </c>
      <c r="I148" s="24">
        <v>1918.7</v>
      </c>
      <c r="J148" s="24">
        <v>1918.7000000000005</v>
      </c>
    </row>
    <row r="149" spans="1:10" x14ac:dyDescent="0.3">
      <c r="A149" s="22">
        <f t="shared" si="18"/>
        <v>134</v>
      </c>
      <c r="B149" s="23" t="s">
        <v>154</v>
      </c>
      <c r="C149" s="23" t="s">
        <v>32</v>
      </c>
      <c r="D149" s="2">
        <v>1.4499999999999999E-2</v>
      </c>
      <c r="E149" s="24">
        <f>+'B-7 2025'!I149</f>
        <v>17747.82</v>
      </c>
      <c r="F149" s="24">
        <v>0</v>
      </c>
      <c r="G149" s="24">
        <v>0</v>
      </c>
      <c r="H149" s="24">
        <v>0</v>
      </c>
      <c r="I149" s="24">
        <v>17747.82</v>
      </c>
      <c r="J149" s="24">
        <v>17747.820000000003</v>
      </c>
    </row>
    <row r="150" spans="1:10" x14ac:dyDescent="0.3">
      <c r="A150" s="22">
        <f t="shared" si="18"/>
        <v>135</v>
      </c>
      <c r="B150" s="23" t="s">
        <v>155</v>
      </c>
      <c r="C150" s="23" t="s">
        <v>35</v>
      </c>
      <c r="D150" s="2">
        <v>8.6599999999999996E-2</v>
      </c>
      <c r="E150" s="24">
        <f>+'B-7 2025'!I150</f>
        <v>3896</v>
      </c>
      <c r="F150" s="24">
        <v>0</v>
      </c>
      <c r="G150" s="24">
        <v>0</v>
      </c>
      <c r="H150" s="24">
        <v>0</v>
      </c>
      <c r="I150" s="24">
        <v>3896</v>
      </c>
      <c r="J150" s="24">
        <v>3896</v>
      </c>
    </row>
    <row r="151" spans="1:10" x14ac:dyDescent="0.3">
      <c r="A151" s="22">
        <f t="shared" si="18"/>
        <v>136</v>
      </c>
      <c r="B151" s="23" t="s">
        <v>156</v>
      </c>
      <c r="C151" s="23" t="s">
        <v>37</v>
      </c>
      <c r="D151" s="2">
        <v>8.7899999999999992E-2</v>
      </c>
      <c r="E151" s="24">
        <f>+'B-7 2025'!I151</f>
        <v>1512.28</v>
      </c>
      <c r="F151" s="24">
        <v>0</v>
      </c>
      <c r="G151" s="24">
        <v>0</v>
      </c>
      <c r="H151" s="24">
        <v>0</v>
      </c>
      <c r="I151" s="24">
        <v>1512.28</v>
      </c>
      <c r="J151" s="24">
        <v>1512.28</v>
      </c>
    </row>
    <row r="152" spans="1:10" x14ac:dyDescent="0.3">
      <c r="A152" s="22">
        <f t="shared" si="18"/>
        <v>137</v>
      </c>
      <c r="B152" s="23" t="s">
        <v>157</v>
      </c>
      <c r="C152" s="23" t="s">
        <v>39</v>
      </c>
      <c r="D152" s="2">
        <v>0.10400000000000001</v>
      </c>
      <c r="E152" s="24">
        <f>+'B-7 2025'!I152</f>
        <v>575.24000000000103</v>
      </c>
      <c r="F152" s="24">
        <v>0</v>
      </c>
      <c r="G152" s="24">
        <v>-2.0399999999999996</v>
      </c>
      <c r="H152" s="24">
        <v>0</v>
      </c>
      <c r="I152" s="24">
        <v>573.20000000000198</v>
      </c>
      <c r="J152" s="24">
        <v>574.22000000000116</v>
      </c>
    </row>
    <row r="153" spans="1:10" x14ac:dyDescent="0.3">
      <c r="A153" s="22">
        <f t="shared" si="18"/>
        <v>138</v>
      </c>
      <c r="B153" s="23" t="s">
        <v>158</v>
      </c>
      <c r="C153" s="23" t="s">
        <v>39</v>
      </c>
      <c r="D153" s="2">
        <v>0.10400000000000001</v>
      </c>
      <c r="E153" s="24">
        <f>+'B-7 2025'!I153</f>
        <v>19.87</v>
      </c>
      <c r="F153" s="24">
        <v>0</v>
      </c>
      <c r="G153" s="24">
        <v>0</v>
      </c>
      <c r="H153" s="24">
        <v>0</v>
      </c>
      <c r="I153" s="24">
        <v>19.87</v>
      </c>
      <c r="J153" s="24">
        <v>19.87</v>
      </c>
    </row>
    <row r="154" spans="1:10" x14ac:dyDescent="0.3">
      <c r="A154" s="22">
        <f t="shared" si="18"/>
        <v>139</v>
      </c>
      <c r="B154" s="23" t="s">
        <v>159</v>
      </c>
      <c r="C154" s="23"/>
      <c r="D154" s="2"/>
      <c r="E154" s="25">
        <f t="shared" ref="E154:J154" si="19">SUM(E147:E153)</f>
        <v>27670.26</v>
      </c>
      <c r="F154" s="25">
        <f t="shared" si="19"/>
        <v>0</v>
      </c>
      <c r="G154" s="25">
        <f t="shared" si="19"/>
        <v>-2.0399999999999996</v>
      </c>
      <c r="H154" s="25">
        <f t="shared" si="19"/>
        <v>0</v>
      </c>
      <c r="I154" s="25">
        <f t="shared" si="19"/>
        <v>27668.219999999998</v>
      </c>
      <c r="J154" s="25">
        <f t="shared" si="19"/>
        <v>27669.24</v>
      </c>
    </row>
    <row r="155" spans="1:10" x14ac:dyDescent="0.3">
      <c r="A155" s="22">
        <f t="shared" si="18"/>
        <v>140</v>
      </c>
      <c r="B155" s="23"/>
      <c r="C155" s="23"/>
      <c r="D155" s="2"/>
      <c r="E155" s="24"/>
      <c r="F155" s="24"/>
      <c r="G155" s="24"/>
      <c r="H155" s="24"/>
      <c r="I155" s="24"/>
      <c r="J155" s="24"/>
    </row>
    <row r="156" spans="1:10" x14ac:dyDescent="0.3">
      <c r="A156" s="22">
        <f t="shared" si="18"/>
        <v>141</v>
      </c>
      <c r="B156" s="26" t="s">
        <v>160</v>
      </c>
      <c r="C156" s="26" t="s">
        <v>28</v>
      </c>
      <c r="D156" s="2">
        <v>1.1200000000000002E-2</v>
      </c>
      <c r="E156" s="24">
        <f>+'B-7 2025'!I156</f>
        <v>7518.6172136438008</v>
      </c>
      <c r="F156" s="24">
        <v>354.84896198736988</v>
      </c>
      <c r="G156" s="24">
        <v>-56.880000000000017</v>
      </c>
      <c r="H156" s="24">
        <v>0</v>
      </c>
      <c r="I156" s="24">
        <v>7816.5861756311806</v>
      </c>
      <c r="J156" s="24">
        <v>7535.002975428537</v>
      </c>
    </row>
    <row r="157" spans="1:10" x14ac:dyDescent="0.3">
      <c r="A157" s="22">
        <f t="shared" si="18"/>
        <v>142</v>
      </c>
      <c r="B157" s="26" t="s">
        <v>161</v>
      </c>
      <c r="C157" s="26" t="s">
        <v>30</v>
      </c>
      <c r="D157" s="2">
        <v>3.0200000000000001E-2</v>
      </c>
      <c r="E157" s="24">
        <f>+'B-7 2025'!I157</f>
        <v>576.31234142956691</v>
      </c>
      <c r="F157" s="24">
        <v>209.42989721661775</v>
      </c>
      <c r="G157" s="24">
        <v>0</v>
      </c>
      <c r="H157" s="24">
        <v>0</v>
      </c>
      <c r="I157" s="24">
        <v>785.742238646185</v>
      </c>
      <c r="J157" s="24">
        <v>613.47272889118676</v>
      </c>
    </row>
    <row r="158" spans="1:10" x14ac:dyDescent="0.3">
      <c r="A158" s="22">
        <f t="shared" si="18"/>
        <v>143</v>
      </c>
      <c r="B158" s="26" t="s">
        <v>162</v>
      </c>
      <c r="C158" s="26" t="s">
        <v>30</v>
      </c>
      <c r="D158" s="2">
        <v>5.9999999999999897E-4</v>
      </c>
      <c r="E158" s="24">
        <f>+'B-7 2025'!I158</f>
        <v>5933.1599999999899</v>
      </c>
      <c r="F158" s="24">
        <v>0</v>
      </c>
      <c r="G158" s="24">
        <v>-173.16000000000005</v>
      </c>
      <c r="H158" s="24">
        <v>0</v>
      </c>
      <c r="I158" s="24">
        <v>5759.99999999998</v>
      </c>
      <c r="J158" s="24">
        <v>5846.5799999999817</v>
      </c>
    </row>
    <row r="159" spans="1:10" x14ac:dyDescent="0.3">
      <c r="A159" s="22">
        <f t="shared" si="18"/>
        <v>144</v>
      </c>
      <c r="B159" s="26" t="s">
        <v>163</v>
      </c>
      <c r="C159" s="26" t="s">
        <v>32</v>
      </c>
      <c r="D159" s="2">
        <v>9.1000000000000004E-3</v>
      </c>
      <c r="E159" s="24">
        <f>+'B-7 2025'!I159</f>
        <v>77096.392327686786</v>
      </c>
      <c r="F159" s="24">
        <v>2248.4631197017752</v>
      </c>
      <c r="G159" s="24">
        <v>-19.2</v>
      </c>
      <c r="H159" s="24">
        <v>0</v>
      </c>
      <c r="I159" s="24">
        <v>79325.655447388563</v>
      </c>
      <c r="J159" s="24">
        <v>77493.985749136933</v>
      </c>
    </row>
    <row r="160" spans="1:10" x14ac:dyDescent="0.3">
      <c r="A160" s="22">
        <f t="shared" si="18"/>
        <v>145</v>
      </c>
      <c r="B160" s="26" t="s">
        <v>164</v>
      </c>
      <c r="C160" s="26" t="s">
        <v>32</v>
      </c>
      <c r="D160" s="2">
        <v>9.1000000000000004E-3</v>
      </c>
      <c r="E160" s="24">
        <f>+'B-7 2025'!I160</f>
        <v>3349.4945200000002</v>
      </c>
      <c r="F160" s="24">
        <v>0</v>
      </c>
      <c r="G160" s="24">
        <v>-4560.5042820000099</v>
      </c>
      <c r="H160" s="24">
        <v>0</v>
      </c>
      <c r="I160" s="24">
        <v>-1211.0097620000001</v>
      </c>
      <c r="J160" s="24">
        <v>1990.9596252086112</v>
      </c>
    </row>
    <row r="161" spans="1:10" x14ac:dyDescent="0.3">
      <c r="A161" s="22">
        <f t="shared" si="18"/>
        <v>146</v>
      </c>
      <c r="B161" s="26" t="s">
        <v>165</v>
      </c>
      <c r="C161" s="26" t="s">
        <v>35</v>
      </c>
      <c r="D161" s="2">
        <v>8.6E-3</v>
      </c>
      <c r="E161" s="24">
        <f>+'B-7 2025'!I161</f>
        <v>19833.674209497531</v>
      </c>
      <c r="F161" s="24">
        <v>581.27858390891197</v>
      </c>
      <c r="G161" s="24">
        <v>0</v>
      </c>
      <c r="H161" s="24">
        <v>0</v>
      </c>
      <c r="I161" s="24">
        <v>20414.952793406443</v>
      </c>
      <c r="J161" s="24">
        <v>19938.840105065217</v>
      </c>
    </row>
    <row r="162" spans="1:10" x14ac:dyDescent="0.3">
      <c r="A162" s="22">
        <f t="shared" si="18"/>
        <v>147</v>
      </c>
      <c r="B162" s="26" t="s">
        <v>166</v>
      </c>
      <c r="C162" s="26" t="s">
        <v>37</v>
      </c>
      <c r="D162" s="2">
        <v>1.09E-2</v>
      </c>
      <c r="E162" s="24">
        <f>+'B-7 2025'!I162</f>
        <v>7716.2146908653003</v>
      </c>
      <c r="F162" s="24">
        <v>203.59915823335038</v>
      </c>
      <c r="G162" s="24">
        <v>-20.879999999999995</v>
      </c>
      <c r="H162" s="24">
        <v>0</v>
      </c>
      <c r="I162" s="24">
        <v>7898.9338490986611</v>
      </c>
      <c r="J162" s="24">
        <v>7742.1966010281158</v>
      </c>
    </row>
    <row r="163" spans="1:10" x14ac:dyDescent="0.3">
      <c r="A163" s="22">
        <f t="shared" si="18"/>
        <v>148</v>
      </c>
      <c r="B163" s="26" t="s">
        <v>167</v>
      </c>
      <c r="C163" s="26" t="s">
        <v>39</v>
      </c>
      <c r="D163" s="2">
        <v>-2.0000000000000001E-4</v>
      </c>
      <c r="E163" s="24">
        <f>+'B-7 2025'!I163</f>
        <v>1136.4982568766909</v>
      </c>
      <c r="F163" s="24">
        <v>33.80939407892739</v>
      </c>
      <c r="G163" s="24">
        <v>-1.5599999999999996</v>
      </c>
      <c r="H163" s="24">
        <v>0</v>
      </c>
      <c r="I163" s="24">
        <v>1168.7476509556179</v>
      </c>
      <c r="J163" s="24">
        <v>1141.7432932318957</v>
      </c>
    </row>
    <row r="164" spans="1:10" x14ac:dyDescent="0.3">
      <c r="A164" s="22">
        <f t="shared" si="18"/>
        <v>149</v>
      </c>
      <c r="B164" s="23" t="s">
        <v>168</v>
      </c>
      <c r="C164" s="23"/>
      <c r="D164" s="2"/>
      <c r="E164" s="25">
        <f t="shared" ref="E164:J164" si="20">SUM(E156:E163)</f>
        <v>123160.36355999965</v>
      </c>
      <c r="F164" s="25">
        <f t="shared" si="20"/>
        <v>3631.4291151269526</v>
      </c>
      <c r="G164" s="25">
        <f t="shared" si="20"/>
        <v>-4832.1842820000102</v>
      </c>
      <c r="H164" s="25">
        <f t="shared" si="20"/>
        <v>0</v>
      </c>
      <c r="I164" s="25">
        <f t="shared" si="20"/>
        <v>121959.60839312662</v>
      </c>
      <c r="J164" s="25">
        <f t="shared" si="20"/>
        <v>122302.78107799047</v>
      </c>
    </row>
    <row r="165" spans="1:10" x14ac:dyDescent="0.3">
      <c r="A165" s="22">
        <f t="shared" si="18"/>
        <v>150</v>
      </c>
      <c r="B165" s="23"/>
      <c r="C165" s="23"/>
      <c r="D165" s="2"/>
      <c r="E165" s="24"/>
      <c r="F165" s="24"/>
      <c r="G165" s="24"/>
      <c r="H165" s="24"/>
      <c r="I165" s="24"/>
      <c r="J165" s="24"/>
    </row>
    <row r="166" spans="1:10" x14ac:dyDescent="0.3">
      <c r="A166" s="22">
        <f t="shared" si="18"/>
        <v>151</v>
      </c>
      <c r="B166" s="26" t="s">
        <v>169</v>
      </c>
      <c r="C166" s="26" t="s">
        <v>28</v>
      </c>
      <c r="D166" s="2">
        <v>4.4600000000000001E-2</v>
      </c>
      <c r="E166" s="24">
        <f>+'B-7 2025'!I166</f>
        <v>6186.0199999999804</v>
      </c>
      <c r="F166" s="24">
        <v>0</v>
      </c>
      <c r="G166" s="24">
        <v>-24.24</v>
      </c>
      <c r="H166" s="24">
        <v>0</v>
      </c>
      <c r="I166" s="24">
        <v>6161.7799999999706</v>
      </c>
      <c r="J166" s="24">
        <v>6173.8999999999787</v>
      </c>
    </row>
    <row r="167" spans="1:10" x14ac:dyDescent="0.3">
      <c r="A167" s="22">
        <f t="shared" si="18"/>
        <v>152</v>
      </c>
      <c r="B167" s="26" t="s">
        <v>170</v>
      </c>
      <c r="C167" s="26" t="s">
        <v>30</v>
      </c>
      <c r="D167" s="2">
        <v>5.5199999999999999E-2</v>
      </c>
      <c r="E167" s="24">
        <f>+'B-7 2025'!I167</f>
        <v>10262.02</v>
      </c>
      <c r="F167" s="24">
        <v>0</v>
      </c>
      <c r="G167" s="24">
        <v>-20.879999999999995</v>
      </c>
      <c r="H167" s="24">
        <v>0</v>
      </c>
      <c r="I167" s="24">
        <v>10241.14</v>
      </c>
      <c r="J167" s="24">
        <v>10251.579999999998</v>
      </c>
    </row>
    <row r="168" spans="1:10" x14ac:dyDescent="0.3">
      <c r="A168" s="22">
        <f t="shared" si="18"/>
        <v>153</v>
      </c>
      <c r="B168" s="26" t="s">
        <v>171</v>
      </c>
      <c r="C168" s="26" t="s">
        <v>32</v>
      </c>
      <c r="D168" s="2">
        <v>0</v>
      </c>
      <c r="E168" s="24">
        <f>+'B-7 2025'!I168</f>
        <v>26640.54</v>
      </c>
      <c r="F168" s="24">
        <v>0</v>
      </c>
      <c r="G168" s="24">
        <v>-13.199999999999998</v>
      </c>
      <c r="H168" s="24">
        <v>0</v>
      </c>
      <c r="I168" s="24">
        <v>26627.34</v>
      </c>
      <c r="J168" s="24">
        <v>26633.940000000002</v>
      </c>
    </row>
    <row r="169" spans="1:10" x14ac:dyDescent="0.3">
      <c r="A169" s="22">
        <f t="shared" si="18"/>
        <v>154</v>
      </c>
      <c r="B169" s="26" t="s">
        <v>172</v>
      </c>
      <c r="C169" s="26" t="s">
        <v>35</v>
      </c>
      <c r="D169" s="2">
        <v>1.1999999999999984E-3</v>
      </c>
      <c r="E169" s="24">
        <f>+'B-7 2025'!I169</f>
        <v>7868.74</v>
      </c>
      <c r="F169" s="24">
        <v>0</v>
      </c>
      <c r="G169" s="24">
        <v>0</v>
      </c>
      <c r="H169" s="24">
        <v>0</v>
      </c>
      <c r="I169" s="24">
        <v>7868.74</v>
      </c>
      <c r="J169" s="24">
        <v>7868.7400000000007</v>
      </c>
    </row>
    <row r="170" spans="1:10" x14ac:dyDescent="0.3">
      <c r="A170" s="22">
        <f t="shared" si="18"/>
        <v>155</v>
      </c>
      <c r="B170" s="26" t="s">
        <v>173</v>
      </c>
      <c r="C170" s="26" t="s">
        <v>37</v>
      </c>
      <c r="D170" s="2">
        <v>5.16E-2</v>
      </c>
      <c r="E170" s="24">
        <f>+'B-7 2025'!I170</f>
        <v>6986.0800000000099</v>
      </c>
      <c r="F170" s="24">
        <v>0</v>
      </c>
      <c r="G170" s="24">
        <v>-21.84</v>
      </c>
      <c r="H170" s="24">
        <v>0</v>
      </c>
      <c r="I170" s="24">
        <v>6964.2400000000107</v>
      </c>
      <c r="J170" s="24">
        <v>6975.1600000000099</v>
      </c>
    </row>
    <row r="171" spans="1:10" x14ac:dyDescent="0.3">
      <c r="A171" s="22">
        <f t="shared" si="18"/>
        <v>156</v>
      </c>
      <c r="B171" s="26" t="s">
        <v>174</v>
      </c>
      <c r="C171" s="26" t="s">
        <v>39</v>
      </c>
      <c r="D171" s="2">
        <v>4.1500000000000002E-2</v>
      </c>
      <c r="E171" s="24">
        <f>+'B-7 2025'!I171</f>
        <v>1504.37</v>
      </c>
      <c r="F171" s="24">
        <v>0</v>
      </c>
      <c r="G171" s="24">
        <v>-4.4400000000000004</v>
      </c>
      <c r="H171" s="24">
        <v>0</v>
      </c>
      <c r="I171" s="24">
        <v>1499.93</v>
      </c>
      <c r="J171" s="24">
        <v>1502.15</v>
      </c>
    </row>
    <row r="172" spans="1:10" x14ac:dyDescent="0.3">
      <c r="A172" s="22">
        <f t="shared" si="18"/>
        <v>157</v>
      </c>
      <c r="B172" s="23" t="s">
        <v>175</v>
      </c>
      <c r="C172" s="23"/>
      <c r="D172" s="2"/>
      <c r="E172" s="25">
        <f t="shared" ref="E172:J172" si="21">SUM(E166:E171)</f>
        <v>59447.76999999999</v>
      </c>
      <c r="F172" s="25">
        <f t="shared" si="21"/>
        <v>0</v>
      </c>
      <c r="G172" s="25">
        <f t="shared" si="21"/>
        <v>-84.59999999999998</v>
      </c>
      <c r="H172" s="25">
        <f t="shared" si="21"/>
        <v>0</v>
      </c>
      <c r="I172" s="25">
        <f t="shared" si="21"/>
        <v>59363.169999999976</v>
      </c>
      <c r="J172" s="25">
        <f t="shared" si="21"/>
        <v>59405.469999999994</v>
      </c>
    </row>
    <row r="173" spans="1:10" x14ac:dyDescent="0.3">
      <c r="A173" s="22">
        <f t="shared" si="18"/>
        <v>158</v>
      </c>
      <c r="B173" s="23"/>
      <c r="C173" s="23"/>
      <c r="D173" s="2"/>
      <c r="E173" s="24"/>
      <c r="F173" s="24"/>
      <c r="G173" s="24"/>
      <c r="H173" s="24"/>
      <c r="I173" s="24"/>
      <c r="J173" s="24"/>
    </row>
    <row r="174" spans="1:10" x14ac:dyDescent="0.3">
      <c r="A174" s="22">
        <f t="shared" si="18"/>
        <v>159</v>
      </c>
      <c r="B174" s="26" t="s">
        <v>176</v>
      </c>
      <c r="C174" s="26" t="s">
        <v>28</v>
      </c>
      <c r="D174" s="2">
        <v>0</v>
      </c>
      <c r="E174" s="24">
        <f>+'B-7 2025'!I174</f>
        <v>2.9999999999290499E-3</v>
      </c>
      <c r="F174" s="24">
        <v>0</v>
      </c>
      <c r="G174" s="24">
        <v>0</v>
      </c>
      <c r="H174" s="24">
        <v>0</v>
      </c>
      <c r="I174" s="24">
        <v>2.9999999999290499E-3</v>
      </c>
      <c r="J174" s="24">
        <v>2.9999999999290499E-3</v>
      </c>
    </row>
    <row r="175" spans="1:10" x14ac:dyDescent="0.3">
      <c r="A175" s="22">
        <f t="shared" si="18"/>
        <v>160</v>
      </c>
      <c r="B175" s="26" t="s">
        <v>177</v>
      </c>
      <c r="C175" s="26" t="s">
        <v>39</v>
      </c>
      <c r="D175" s="2">
        <v>0</v>
      </c>
      <c r="E175" s="24">
        <f>+'B-7 2025'!I175</f>
        <v>0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</row>
    <row r="176" spans="1:10" x14ac:dyDescent="0.3">
      <c r="A176" s="22">
        <f t="shared" si="18"/>
        <v>161</v>
      </c>
      <c r="B176" s="23" t="s">
        <v>178</v>
      </c>
      <c r="C176" s="23"/>
      <c r="D176" s="28"/>
      <c r="E176" s="25">
        <f t="shared" ref="E176:J176" si="22">SUM(E174:E175)</f>
        <v>2.9999999999290499E-3</v>
      </c>
      <c r="F176" s="25">
        <f t="shared" si="22"/>
        <v>0</v>
      </c>
      <c r="G176" s="25">
        <f t="shared" si="22"/>
        <v>0</v>
      </c>
      <c r="H176" s="25">
        <f t="shared" si="22"/>
        <v>0</v>
      </c>
      <c r="I176" s="25">
        <f t="shared" si="22"/>
        <v>2.9999999999290499E-3</v>
      </c>
      <c r="J176" s="25">
        <f t="shared" si="22"/>
        <v>2.9999999999290499E-3</v>
      </c>
    </row>
    <row r="177" spans="1:10" x14ac:dyDescent="0.3">
      <c r="A177" s="22">
        <f t="shared" si="18"/>
        <v>162</v>
      </c>
      <c r="B177" s="23"/>
      <c r="C177" s="23"/>
      <c r="D177" s="2"/>
      <c r="E177" s="24"/>
      <c r="F177" s="24"/>
      <c r="G177" s="24"/>
      <c r="H177" s="24"/>
      <c r="I177" s="24"/>
      <c r="J177" s="24"/>
    </row>
    <row r="178" spans="1:10" x14ac:dyDescent="0.3">
      <c r="A178" s="22">
        <f t="shared" si="18"/>
        <v>163</v>
      </c>
      <c r="B178" s="26" t="s">
        <v>179</v>
      </c>
      <c r="C178" s="26" t="s">
        <v>28</v>
      </c>
      <c r="D178" s="2">
        <v>2.46E-2</v>
      </c>
      <c r="E178" s="24">
        <f>+'B-7 2025'!I178</f>
        <v>6856.6768645969096</v>
      </c>
      <c r="F178" s="24">
        <v>78.833676981773863</v>
      </c>
      <c r="G178" s="24">
        <v>-9</v>
      </c>
      <c r="H178" s="24">
        <v>0</v>
      </c>
      <c r="I178" s="24">
        <v>6926.5105415786893</v>
      </c>
      <c r="J178" s="24">
        <v>6858.2409935955093</v>
      </c>
    </row>
    <row r="179" spans="1:10" x14ac:dyDescent="0.3">
      <c r="A179" s="22">
        <f t="shared" si="18"/>
        <v>164</v>
      </c>
      <c r="B179" s="26" t="s">
        <v>180</v>
      </c>
      <c r="C179" s="26" t="s">
        <v>30</v>
      </c>
      <c r="D179" s="2">
        <v>6.6000000000000003E-2</v>
      </c>
      <c r="E179" s="24">
        <f>+'B-7 2025'!I179</f>
        <v>920.31</v>
      </c>
      <c r="F179" s="24">
        <v>0</v>
      </c>
      <c r="G179" s="24">
        <v>0</v>
      </c>
      <c r="H179" s="24">
        <v>0</v>
      </c>
      <c r="I179" s="24">
        <v>920.31</v>
      </c>
      <c r="J179" s="24">
        <v>920.3099999999996</v>
      </c>
    </row>
    <row r="180" spans="1:10" x14ac:dyDescent="0.3">
      <c r="A180" s="22">
        <f t="shared" si="18"/>
        <v>165</v>
      </c>
      <c r="B180" s="26" t="s">
        <v>181</v>
      </c>
      <c r="C180" s="26" t="s">
        <v>30</v>
      </c>
      <c r="D180" s="2">
        <v>-5.5800000000000002E-2</v>
      </c>
      <c r="E180" s="24">
        <f>+'B-7 2025'!I180</f>
        <v>5333.1928973293434</v>
      </c>
      <c r="F180" s="24">
        <v>17.831359662462905</v>
      </c>
      <c r="G180" s="24">
        <v>-74.52</v>
      </c>
      <c r="H180" s="24">
        <v>0</v>
      </c>
      <c r="I180" s="24">
        <v>5276.504256991806</v>
      </c>
      <c r="J180" s="24">
        <v>5297.3045403803017</v>
      </c>
    </row>
    <row r="181" spans="1:10" x14ac:dyDescent="0.3">
      <c r="A181" s="22">
        <f t="shared" si="18"/>
        <v>166</v>
      </c>
      <c r="B181" s="26" t="s">
        <v>182</v>
      </c>
      <c r="C181" s="26" t="s">
        <v>32</v>
      </c>
      <c r="D181" s="2">
        <v>5.7800000000000004E-2</v>
      </c>
      <c r="E181" s="24">
        <f>+'B-7 2025'!I181</f>
        <v>30544.879673449948</v>
      </c>
      <c r="F181" s="24">
        <v>99.04672242207792</v>
      </c>
      <c r="G181" s="24">
        <v>-659.40000000000009</v>
      </c>
      <c r="H181" s="24">
        <v>0</v>
      </c>
      <c r="I181" s="24">
        <v>29984.526395872021</v>
      </c>
      <c r="J181" s="24">
        <v>30222.798652097801</v>
      </c>
    </row>
    <row r="182" spans="1:10" x14ac:dyDescent="0.3">
      <c r="A182" s="22">
        <f t="shared" si="18"/>
        <v>167</v>
      </c>
      <c r="B182" s="26" t="s">
        <v>183</v>
      </c>
      <c r="C182" s="26" t="s">
        <v>35</v>
      </c>
      <c r="D182" s="2">
        <v>2.63E-2</v>
      </c>
      <c r="E182" s="24">
        <f>+'B-7 2025'!I182</f>
        <v>5876.7569499437286</v>
      </c>
      <c r="F182" s="24">
        <v>15.740595004170805</v>
      </c>
      <c r="G182" s="24">
        <v>-253.19999999999996</v>
      </c>
      <c r="H182" s="24">
        <v>0</v>
      </c>
      <c r="I182" s="24">
        <v>5639.2975449478981</v>
      </c>
      <c r="J182" s="24">
        <v>5751.3677649440497</v>
      </c>
    </row>
    <row r="183" spans="1:10" x14ac:dyDescent="0.3">
      <c r="A183" s="22">
        <f t="shared" si="18"/>
        <v>168</v>
      </c>
      <c r="B183" s="26" t="s">
        <v>184</v>
      </c>
      <c r="C183" s="26" t="s">
        <v>37</v>
      </c>
      <c r="D183" s="2">
        <v>5.2300000000000006E-2</v>
      </c>
      <c r="E183" s="24">
        <f>+'B-7 2025'!I183</f>
        <v>6344.5372719253746</v>
      </c>
      <c r="F183" s="24">
        <v>19.830165377278242</v>
      </c>
      <c r="G183" s="24">
        <v>-37.08</v>
      </c>
      <c r="H183" s="24">
        <v>0</v>
      </c>
      <c r="I183" s="24">
        <v>6327.2874373026525</v>
      </c>
      <c r="J183" s="24">
        <v>6327.522669262089</v>
      </c>
    </row>
    <row r="184" spans="1:10" x14ac:dyDescent="0.3">
      <c r="A184" s="22">
        <f t="shared" si="18"/>
        <v>169</v>
      </c>
      <c r="B184" s="26" t="s">
        <v>185</v>
      </c>
      <c r="C184" s="26" t="s">
        <v>39</v>
      </c>
      <c r="D184" s="2">
        <v>5.5099999999999996E-2</v>
      </c>
      <c r="E184" s="24">
        <f>+'B-7 2025'!I184</f>
        <v>1931.0013827545449</v>
      </c>
      <c r="F184" s="24">
        <v>6.1924805522360709</v>
      </c>
      <c r="G184" s="24">
        <v>-25.200000000000006</v>
      </c>
      <c r="H184" s="24">
        <v>0</v>
      </c>
      <c r="I184" s="24">
        <v>1911.9938633067811</v>
      </c>
      <c r="J184" s="24">
        <v>1918.8777274124093</v>
      </c>
    </row>
    <row r="185" spans="1:10" x14ac:dyDescent="0.3">
      <c r="A185" s="22">
        <f t="shared" si="18"/>
        <v>170</v>
      </c>
      <c r="B185" s="23" t="s">
        <v>186</v>
      </c>
      <c r="C185" s="23"/>
      <c r="D185" s="2"/>
      <c r="E185" s="25">
        <f t="shared" ref="E185:J185" si="23">SUM(E178:E184)</f>
        <v>57807.355039999849</v>
      </c>
      <c r="F185" s="25">
        <f t="shared" si="23"/>
        <v>237.47499999999982</v>
      </c>
      <c r="G185" s="25">
        <f t="shared" si="23"/>
        <v>-1058.4000000000001</v>
      </c>
      <c r="H185" s="25">
        <f t="shared" si="23"/>
        <v>0</v>
      </c>
      <c r="I185" s="25">
        <f t="shared" si="23"/>
        <v>56986.430039999839</v>
      </c>
      <c r="J185" s="25">
        <f t="shared" si="23"/>
        <v>57296.422347692154</v>
      </c>
    </row>
    <row r="186" spans="1:10" x14ac:dyDescent="0.3">
      <c r="A186" s="22">
        <f t="shared" si="18"/>
        <v>171</v>
      </c>
      <c r="B186" s="23"/>
      <c r="C186" s="23"/>
      <c r="D186" s="2"/>
      <c r="E186" s="24"/>
      <c r="F186" s="24"/>
      <c r="G186" s="24"/>
      <c r="H186" s="24"/>
      <c r="I186" s="24"/>
      <c r="J186" s="24"/>
    </row>
    <row r="187" spans="1:10" x14ac:dyDescent="0.3">
      <c r="A187" s="22">
        <f t="shared" si="18"/>
        <v>172</v>
      </c>
      <c r="B187" s="26" t="s">
        <v>187</v>
      </c>
      <c r="C187" s="26" t="s">
        <v>28</v>
      </c>
      <c r="D187" s="2">
        <v>1.83E-2</v>
      </c>
      <c r="E187" s="24">
        <f>+'B-7 2025'!I187</f>
        <v>10456.54020042907</v>
      </c>
      <c r="F187" s="24">
        <v>72.500928429804716</v>
      </c>
      <c r="G187" s="24">
        <v>-2.4</v>
      </c>
      <c r="H187" s="24">
        <v>0</v>
      </c>
      <c r="I187" s="24">
        <v>10526.641128858864</v>
      </c>
      <c r="J187" s="24">
        <v>10460.917194923666</v>
      </c>
    </row>
    <row r="188" spans="1:10" x14ac:dyDescent="0.3">
      <c r="A188" s="22">
        <f t="shared" si="18"/>
        <v>173</v>
      </c>
      <c r="B188" s="26" t="s">
        <v>188</v>
      </c>
      <c r="C188" s="26" t="s">
        <v>30</v>
      </c>
      <c r="D188" s="2">
        <v>2.52E-2</v>
      </c>
      <c r="E188" s="24">
        <f>+'B-7 2025'!I188</f>
        <v>8229.9614934417987</v>
      </c>
      <c r="F188" s="24">
        <v>57.099534412756569</v>
      </c>
      <c r="G188" s="24">
        <v>-0.3600000000000001</v>
      </c>
      <c r="H188" s="24">
        <v>0</v>
      </c>
      <c r="I188" s="24">
        <v>8286.7010278545658</v>
      </c>
      <c r="J188" s="24">
        <v>8234.1737653197124</v>
      </c>
    </row>
    <row r="189" spans="1:10" x14ac:dyDescent="0.3">
      <c r="A189" s="22">
        <f t="shared" si="18"/>
        <v>174</v>
      </c>
      <c r="B189" s="26" t="s">
        <v>189</v>
      </c>
      <c r="C189" s="26" t="s">
        <v>32</v>
      </c>
      <c r="D189" s="2">
        <v>3.0499999999999999E-2</v>
      </c>
      <c r="E189" s="24">
        <f>+'B-7 2025'!I189</f>
        <v>79393.501611837084</v>
      </c>
      <c r="F189" s="24">
        <v>562.44668304383924</v>
      </c>
      <c r="G189" s="24">
        <v>-352.13666666666631</v>
      </c>
      <c r="H189" s="24">
        <v>0</v>
      </c>
      <c r="I189" s="24">
        <v>79603.811628214331</v>
      </c>
      <c r="J189" s="24">
        <v>79260.698407968652</v>
      </c>
    </row>
    <row r="190" spans="1:10" x14ac:dyDescent="0.3">
      <c r="A190" s="22">
        <f t="shared" si="18"/>
        <v>175</v>
      </c>
      <c r="B190" s="26" t="s">
        <v>190</v>
      </c>
      <c r="C190" s="26" t="s">
        <v>32</v>
      </c>
      <c r="D190" s="2">
        <v>3.0499999999999999E-2</v>
      </c>
      <c r="E190" s="24">
        <f>+'B-7 2025'!I190</f>
        <v>8296.8371109999989</v>
      </c>
      <c r="F190" s="24">
        <v>0</v>
      </c>
      <c r="G190" s="24">
        <v>-1783.125</v>
      </c>
      <c r="H190" s="24">
        <v>0</v>
      </c>
      <c r="I190" s="24">
        <v>6513.7121109999998</v>
      </c>
      <c r="J190" s="24">
        <v>8159.6736494615379</v>
      </c>
    </row>
    <row r="191" spans="1:10" x14ac:dyDescent="0.3">
      <c r="A191" s="22">
        <f t="shared" si="18"/>
        <v>176</v>
      </c>
      <c r="B191" s="26" t="s">
        <v>191</v>
      </c>
      <c r="C191" s="26" t="s">
        <v>35</v>
      </c>
      <c r="D191" s="2">
        <v>2.3300000000000001E-2</v>
      </c>
      <c r="E191" s="24">
        <f>+'B-7 2025'!I191</f>
        <v>18478.750604006702</v>
      </c>
      <c r="F191" s="24">
        <v>128.18061601896659</v>
      </c>
      <c r="G191" s="24">
        <v>0</v>
      </c>
      <c r="H191" s="24">
        <v>0</v>
      </c>
      <c r="I191" s="24">
        <v>18606.931220025657</v>
      </c>
      <c r="J191" s="24">
        <v>18488.610651392773</v>
      </c>
    </row>
    <row r="192" spans="1:10" x14ac:dyDescent="0.3">
      <c r="A192" s="22">
        <f t="shared" si="18"/>
        <v>177</v>
      </c>
      <c r="B192" s="26" t="s">
        <v>192</v>
      </c>
      <c r="C192" s="26" t="s">
        <v>37</v>
      </c>
      <c r="D192" s="2">
        <v>3.4599999999999999E-2</v>
      </c>
      <c r="E192" s="24">
        <f>+'B-7 2025'!I192</f>
        <v>7325.0262388651981</v>
      </c>
      <c r="F192" s="24">
        <v>50.720083753966463</v>
      </c>
      <c r="G192" s="24">
        <v>-1.4400000000000004</v>
      </c>
      <c r="H192" s="24">
        <v>0</v>
      </c>
      <c r="I192" s="24">
        <v>7374.3063226191662</v>
      </c>
      <c r="J192" s="24">
        <v>7328.2077837693505</v>
      </c>
    </row>
    <row r="193" spans="1:10" x14ac:dyDescent="0.3">
      <c r="A193" s="22">
        <f t="shared" si="18"/>
        <v>178</v>
      </c>
      <c r="B193" s="26" t="s">
        <v>193</v>
      </c>
      <c r="C193" s="26" t="s">
        <v>39</v>
      </c>
      <c r="D193" s="2">
        <v>4.2699999999999995E-2</v>
      </c>
      <c r="E193" s="24">
        <f>+'B-7 2025'!I193</f>
        <v>1091.90026142029</v>
      </c>
      <c r="F193" s="24">
        <v>7.7598572928405147</v>
      </c>
      <c r="G193" s="24">
        <v>0</v>
      </c>
      <c r="H193" s="24">
        <v>0</v>
      </c>
      <c r="I193" s="24">
        <v>1099.6601187131305</v>
      </c>
      <c r="J193" s="24">
        <v>1092.4971735197396</v>
      </c>
    </row>
    <row r="194" spans="1:10" x14ac:dyDescent="0.3">
      <c r="A194" s="22">
        <f t="shared" si="18"/>
        <v>179</v>
      </c>
      <c r="B194" s="23" t="s">
        <v>194</v>
      </c>
      <c r="C194" s="23"/>
      <c r="D194" s="2"/>
      <c r="E194" s="25">
        <f t="shared" ref="E194:J194" si="24">SUM(E187:E193)</f>
        <v>133272.51752100015</v>
      </c>
      <c r="F194" s="25">
        <f t="shared" si="24"/>
        <v>878.70770295217415</v>
      </c>
      <c r="G194" s="25">
        <f t="shared" si="24"/>
        <v>-2139.4616666666666</v>
      </c>
      <c r="H194" s="25">
        <f t="shared" si="24"/>
        <v>0</v>
      </c>
      <c r="I194" s="25">
        <f t="shared" si="24"/>
        <v>132011.76355728571</v>
      </c>
      <c r="J194" s="25">
        <f t="shared" si="24"/>
        <v>133024.77862635543</v>
      </c>
    </row>
    <row r="195" spans="1:10" x14ac:dyDescent="0.3">
      <c r="A195" s="22">
        <f t="shared" si="18"/>
        <v>180</v>
      </c>
      <c r="B195" s="23"/>
      <c r="C195" s="23"/>
      <c r="D195" s="2"/>
      <c r="E195" s="24"/>
      <c r="F195" s="24"/>
      <c r="G195" s="24"/>
      <c r="H195" s="24"/>
      <c r="I195" s="24"/>
      <c r="J195" s="24"/>
    </row>
    <row r="196" spans="1:10" x14ac:dyDescent="0.3">
      <c r="A196" s="22">
        <f t="shared" si="18"/>
        <v>181</v>
      </c>
      <c r="B196" s="26" t="s">
        <v>195</v>
      </c>
      <c r="C196" s="26" t="s">
        <v>28</v>
      </c>
      <c r="D196" s="2">
        <v>9.300000000000001E-3</v>
      </c>
      <c r="E196" s="24">
        <f>+'B-7 2025'!I196</f>
        <v>2121.36041791359</v>
      </c>
      <c r="F196" s="24">
        <v>62.700817141199991</v>
      </c>
      <c r="G196" s="24">
        <v>-2.0399999999999996</v>
      </c>
      <c r="H196" s="24">
        <v>0</v>
      </c>
      <c r="I196" s="24">
        <v>2182.0212350547899</v>
      </c>
      <c r="J196" s="24">
        <v>2136.2389412882671</v>
      </c>
    </row>
    <row r="197" spans="1:10" x14ac:dyDescent="0.3">
      <c r="A197" s="22">
        <f t="shared" si="18"/>
        <v>182</v>
      </c>
      <c r="B197" s="26" t="s">
        <v>196</v>
      </c>
      <c r="C197" s="26" t="s">
        <v>30</v>
      </c>
      <c r="D197" s="2">
        <v>1.0200000000000001E-2</v>
      </c>
      <c r="E197" s="24">
        <f>+'B-7 2025'!I197</f>
        <v>1883.70687883039</v>
      </c>
      <c r="F197" s="24">
        <v>59.665806594300001</v>
      </c>
      <c r="G197" s="24">
        <v>-46.919999999999987</v>
      </c>
      <c r="H197" s="24">
        <v>0</v>
      </c>
      <c r="I197" s="24">
        <v>1896.4526854246899</v>
      </c>
      <c r="J197" s="24">
        <v>1875.3758398879822</v>
      </c>
    </row>
    <row r="198" spans="1:10" x14ac:dyDescent="0.3">
      <c r="A198" s="22">
        <f t="shared" si="18"/>
        <v>183</v>
      </c>
      <c r="B198" s="26" t="s">
        <v>197</v>
      </c>
      <c r="C198" s="26" t="s">
        <v>32</v>
      </c>
      <c r="D198" s="2">
        <v>1.43E-2</v>
      </c>
      <c r="E198" s="24">
        <f>+'B-7 2025'!I198</f>
        <v>25195.572703537597</v>
      </c>
      <c r="F198" s="24">
        <v>742.62274921169978</v>
      </c>
      <c r="G198" s="24">
        <v>-0.8400000000000003</v>
      </c>
      <c r="H198" s="24">
        <v>0</v>
      </c>
      <c r="I198" s="24">
        <v>25937.3554527493</v>
      </c>
      <c r="J198" s="24">
        <v>25383.453361730317</v>
      </c>
    </row>
    <row r="199" spans="1:10" x14ac:dyDescent="0.3">
      <c r="A199" s="22">
        <f t="shared" si="18"/>
        <v>184</v>
      </c>
      <c r="B199" s="26" t="s">
        <v>198</v>
      </c>
      <c r="C199" s="26" t="s">
        <v>35</v>
      </c>
      <c r="D199" s="2">
        <v>1.15E-2</v>
      </c>
      <c r="E199" s="24">
        <f>+'B-7 2025'!I199</f>
        <v>4183.1875838815995</v>
      </c>
      <c r="F199" s="24">
        <v>123.28735727220001</v>
      </c>
      <c r="G199" s="24">
        <v>0</v>
      </c>
      <c r="H199" s="24">
        <v>0</v>
      </c>
      <c r="I199" s="24">
        <v>4306.4749411538005</v>
      </c>
      <c r="J199" s="24">
        <v>4214.4485310392765</v>
      </c>
    </row>
    <row r="200" spans="1:10" x14ac:dyDescent="0.3">
      <c r="A200" s="22">
        <f t="shared" si="18"/>
        <v>185</v>
      </c>
      <c r="B200" s="26" t="s">
        <v>199</v>
      </c>
      <c r="C200" s="26" t="s">
        <v>37</v>
      </c>
      <c r="D200" s="2">
        <v>1.5900000000000001E-2</v>
      </c>
      <c r="E200" s="24">
        <f>+'B-7 2025'!I200</f>
        <v>4783.7198473439803</v>
      </c>
      <c r="F200" s="24">
        <v>140.83812987300004</v>
      </c>
      <c r="G200" s="24">
        <v>-1.6800000000000006</v>
      </c>
      <c r="H200" s="24">
        <v>0</v>
      </c>
      <c r="I200" s="24">
        <v>4922.8779772169801</v>
      </c>
      <c r="J200" s="24">
        <v>4818.5909975637496</v>
      </c>
    </row>
    <row r="201" spans="1:10" x14ac:dyDescent="0.3">
      <c r="A201" s="22">
        <f t="shared" si="18"/>
        <v>186</v>
      </c>
      <c r="B201" s="26" t="s">
        <v>200</v>
      </c>
      <c r="C201" s="26" t="s">
        <v>39</v>
      </c>
      <c r="D201" s="2">
        <v>2.4399999999999998E-2</v>
      </c>
      <c r="E201" s="24">
        <f>+'B-7 2025'!I201</f>
        <v>257.48952849279902</v>
      </c>
      <c r="F201" s="24">
        <v>7.5932099076000004</v>
      </c>
      <c r="G201" s="24">
        <v>0</v>
      </c>
      <c r="H201" s="24">
        <v>0</v>
      </c>
      <c r="I201" s="24">
        <v>265.08273840039897</v>
      </c>
      <c r="J201" s="24">
        <v>259.4148754134452</v>
      </c>
    </row>
    <row r="202" spans="1:10" x14ac:dyDescent="0.3">
      <c r="A202" s="22">
        <f t="shared" si="18"/>
        <v>187</v>
      </c>
      <c r="B202" s="23" t="s">
        <v>201</v>
      </c>
      <c r="C202" s="23"/>
      <c r="D202" s="2"/>
      <c r="E202" s="25">
        <f t="shared" ref="E202:J202" si="25">SUM(E196:E201)</f>
        <v>38425.036959999954</v>
      </c>
      <c r="F202" s="25">
        <f t="shared" si="25"/>
        <v>1136.7080699999999</v>
      </c>
      <c r="G202" s="25">
        <f t="shared" si="25"/>
        <v>-51.47999999999999</v>
      </c>
      <c r="H202" s="25">
        <f t="shared" si="25"/>
        <v>0</v>
      </c>
      <c r="I202" s="25">
        <f t="shared" si="25"/>
        <v>39510.265029999959</v>
      </c>
      <c r="J202" s="25">
        <f t="shared" si="25"/>
        <v>38687.522546923035</v>
      </c>
    </row>
    <row r="203" spans="1:10" x14ac:dyDescent="0.3">
      <c r="A203" s="22">
        <f t="shared" si="18"/>
        <v>188</v>
      </c>
      <c r="B203" s="23"/>
      <c r="C203" s="23"/>
      <c r="D203" s="2"/>
      <c r="E203" s="24"/>
      <c r="F203" s="24"/>
      <c r="G203" s="24"/>
      <c r="H203" s="24"/>
      <c r="I203" s="24"/>
      <c r="J203" s="24"/>
    </row>
    <row r="204" spans="1:10" x14ac:dyDescent="0.3">
      <c r="A204" s="22">
        <f t="shared" si="18"/>
        <v>189</v>
      </c>
      <c r="B204" s="26" t="s">
        <v>202</v>
      </c>
      <c r="C204" s="26" t="s">
        <v>28</v>
      </c>
      <c r="D204" s="2">
        <v>2.5399999999999999E-2</v>
      </c>
      <c r="E204" s="24">
        <f>+'B-7 2025'!I204</f>
        <v>1967.4584869966941</v>
      </c>
      <c r="F204" s="24">
        <v>107.77863559080545</v>
      </c>
      <c r="G204" s="24">
        <v>0</v>
      </c>
      <c r="H204" s="24">
        <v>0</v>
      </c>
      <c r="I204" s="24">
        <v>2075.237122587499</v>
      </c>
      <c r="J204" s="24">
        <v>1984.0398155491255</v>
      </c>
    </row>
    <row r="205" spans="1:10" x14ac:dyDescent="0.3">
      <c r="A205" s="22">
        <f t="shared" si="18"/>
        <v>190</v>
      </c>
      <c r="B205" s="26" t="s">
        <v>203</v>
      </c>
      <c r="C205" s="26" t="s">
        <v>30</v>
      </c>
      <c r="D205" s="2">
        <v>4.24E-2</v>
      </c>
      <c r="E205" s="24">
        <f>+'B-7 2025'!I205</f>
        <v>5559.8447805233654</v>
      </c>
      <c r="F205" s="24">
        <v>308.06363521457831</v>
      </c>
      <c r="G205" s="24">
        <v>-3.8399999999999994</v>
      </c>
      <c r="H205" s="24">
        <v>0</v>
      </c>
      <c r="I205" s="24">
        <v>5864.0684157379437</v>
      </c>
      <c r="J205" s="24">
        <v>5605.3191859409944</v>
      </c>
    </row>
    <row r="206" spans="1:10" x14ac:dyDescent="0.3">
      <c r="A206" s="22">
        <f t="shared" si="18"/>
        <v>191</v>
      </c>
      <c r="B206" s="26" t="s">
        <v>204</v>
      </c>
      <c r="C206" s="26" t="s">
        <v>32</v>
      </c>
      <c r="D206" s="2">
        <v>2.2000000000000002E-2</v>
      </c>
      <c r="E206" s="24">
        <f>+'B-7 2025'!I206</f>
        <v>72706.724957326238</v>
      </c>
      <c r="F206" s="24">
        <v>4021.1121138199619</v>
      </c>
      <c r="G206" s="24">
        <v>0</v>
      </c>
      <c r="H206" s="24">
        <v>0</v>
      </c>
      <c r="I206" s="24">
        <v>76727.837071146205</v>
      </c>
      <c r="J206" s="24">
        <v>73325.357590221611</v>
      </c>
    </row>
    <row r="207" spans="1:10" x14ac:dyDescent="0.3">
      <c r="A207" s="22">
        <f t="shared" si="18"/>
        <v>192</v>
      </c>
      <c r="B207" s="26" t="s">
        <v>205</v>
      </c>
      <c r="C207" s="26" t="s">
        <v>32</v>
      </c>
      <c r="D207" s="2">
        <v>3.0499999999999999E-2</v>
      </c>
      <c r="E207" s="24">
        <f>+'B-7 2025'!I207</f>
        <v>-1604.5099580000001</v>
      </c>
      <c r="F207" s="24">
        <v>1981.25</v>
      </c>
      <c r="G207" s="24">
        <v>0</v>
      </c>
      <c r="H207" s="24">
        <v>0</v>
      </c>
      <c r="I207" s="24">
        <v>376.74004199999905</v>
      </c>
      <c r="J207" s="24">
        <v>-1452.1061118461544</v>
      </c>
    </row>
    <row r="208" spans="1:10" x14ac:dyDescent="0.3">
      <c r="A208" s="22">
        <f t="shared" si="18"/>
        <v>193</v>
      </c>
      <c r="B208" s="26" t="s">
        <v>206</v>
      </c>
      <c r="C208" s="26" t="s">
        <v>35</v>
      </c>
      <c r="D208" s="2">
        <v>1.43E-2</v>
      </c>
      <c r="E208" s="24">
        <f>+'B-7 2025'!I208</f>
        <v>18822.835155292811</v>
      </c>
      <c r="F208" s="24">
        <v>1010.3266979362828</v>
      </c>
      <c r="G208" s="24">
        <v>-116.16000000000003</v>
      </c>
      <c r="H208" s="24">
        <v>0</v>
      </c>
      <c r="I208" s="24">
        <v>19717.0018532291</v>
      </c>
      <c r="J208" s="24">
        <v>18920.19003189839</v>
      </c>
    </row>
    <row r="209" spans="1:10" x14ac:dyDescent="0.3">
      <c r="A209" s="22">
        <f t="shared" si="18"/>
        <v>194</v>
      </c>
      <c r="B209" s="26" t="s">
        <v>207</v>
      </c>
      <c r="C209" s="26" t="s">
        <v>37</v>
      </c>
      <c r="D209" s="2">
        <v>1.77E-2</v>
      </c>
      <c r="E209" s="24">
        <f>+'B-7 2025'!I209</f>
        <v>10463.838320689199</v>
      </c>
      <c r="F209" s="24">
        <v>541.59936424909608</v>
      </c>
      <c r="G209" s="24">
        <v>-5.5200000000000005</v>
      </c>
      <c r="H209" s="24">
        <v>0</v>
      </c>
      <c r="I209" s="24">
        <v>10999.917684938298</v>
      </c>
      <c r="J209" s="24">
        <v>10544.401299804447</v>
      </c>
    </row>
    <row r="210" spans="1:10" x14ac:dyDescent="0.3">
      <c r="A210" s="22">
        <f t="shared" si="18"/>
        <v>195</v>
      </c>
      <c r="B210" s="26" t="s">
        <v>208</v>
      </c>
      <c r="C210" s="26" t="s">
        <v>39</v>
      </c>
      <c r="D210" s="2">
        <v>2.7900000000000001E-2</v>
      </c>
      <c r="E210" s="24">
        <f>+'B-7 2025'!I210</f>
        <v>169.45888301575218</v>
      </c>
      <c r="F210" s="24">
        <v>9.3750060118143921</v>
      </c>
      <c r="G210" s="24">
        <v>0</v>
      </c>
      <c r="H210" s="24">
        <v>0</v>
      </c>
      <c r="I210" s="24">
        <v>178.83388902756658</v>
      </c>
      <c r="J210" s="24">
        <v>170.90119163295444</v>
      </c>
    </row>
    <row r="211" spans="1:10" x14ac:dyDescent="0.3">
      <c r="A211" s="22">
        <f t="shared" si="18"/>
        <v>196</v>
      </c>
      <c r="B211" s="23" t="s">
        <v>209</v>
      </c>
      <c r="C211" s="23"/>
      <c r="D211" s="2"/>
      <c r="E211" s="25">
        <f t="shared" ref="E211:J211" si="26">SUM(E204:E210)</f>
        <v>108085.65062584406</v>
      </c>
      <c r="F211" s="25">
        <f t="shared" si="26"/>
        <v>7979.5054528225382</v>
      </c>
      <c r="G211" s="25">
        <f t="shared" si="26"/>
        <v>-125.52000000000002</v>
      </c>
      <c r="H211" s="25">
        <f t="shared" si="26"/>
        <v>0</v>
      </c>
      <c r="I211" s="25">
        <f t="shared" si="26"/>
        <v>115939.6360786666</v>
      </c>
      <c r="J211" s="25">
        <f t="shared" si="26"/>
        <v>109098.10300320138</v>
      </c>
    </row>
    <row r="212" spans="1:10" x14ac:dyDescent="0.3">
      <c r="A212" s="22">
        <f t="shared" ref="A212:A275" si="27">+A211+1</f>
        <v>197</v>
      </c>
      <c r="B212" s="23"/>
      <c r="C212" s="23"/>
      <c r="D212" s="2"/>
      <c r="E212" s="24"/>
      <c r="F212" s="24"/>
      <c r="G212" s="24"/>
      <c r="H212" s="24"/>
      <c r="I212" s="24"/>
      <c r="J212" s="24"/>
    </row>
    <row r="213" spans="1:10" x14ac:dyDescent="0.3">
      <c r="A213" s="22">
        <f t="shared" si="27"/>
        <v>198</v>
      </c>
      <c r="B213" s="26" t="s">
        <v>210</v>
      </c>
      <c r="C213" s="26" t="s">
        <v>39</v>
      </c>
      <c r="D213" s="2">
        <v>0</v>
      </c>
      <c r="E213" s="24">
        <f>+'B-7 2025'!I213</f>
        <v>44.86</v>
      </c>
      <c r="F213" s="24">
        <v>0</v>
      </c>
      <c r="G213" s="24">
        <v>0</v>
      </c>
      <c r="H213" s="24">
        <v>0</v>
      </c>
      <c r="I213" s="24">
        <v>44.86</v>
      </c>
      <c r="J213" s="24">
        <v>44.860000000000007</v>
      </c>
    </row>
    <row r="214" spans="1:10" x14ac:dyDescent="0.3">
      <c r="A214" s="22">
        <f t="shared" si="27"/>
        <v>199</v>
      </c>
      <c r="B214" s="23"/>
      <c r="C214" s="23"/>
      <c r="D214" s="2"/>
      <c r="E214" s="24"/>
      <c r="F214" s="24"/>
      <c r="G214" s="24"/>
      <c r="H214" s="24"/>
      <c r="I214" s="24"/>
      <c r="J214" s="24"/>
    </row>
    <row r="215" spans="1:10" x14ac:dyDescent="0.3">
      <c r="A215" s="22">
        <f t="shared" si="27"/>
        <v>200</v>
      </c>
      <c r="B215" s="26" t="s">
        <v>211</v>
      </c>
      <c r="C215" s="26" t="s">
        <v>28</v>
      </c>
      <c r="D215" s="2">
        <v>3.2899999999999999E-2</v>
      </c>
      <c r="E215" s="24">
        <f>+'B-7 2025'!I215</f>
        <v>7593.0018101312999</v>
      </c>
      <c r="F215" s="24">
        <v>1778.3019656824329</v>
      </c>
      <c r="G215" s="24">
        <v>-12.600000000000003</v>
      </c>
      <c r="H215" s="24">
        <v>0</v>
      </c>
      <c r="I215" s="24">
        <v>9358.7037758137394</v>
      </c>
      <c r="J215" s="24">
        <v>8644.6085067152708</v>
      </c>
    </row>
    <row r="216" spans="1:10" x14ac:dyDescent="0.3">
      <c r="A216" s="22">
        <f t="shared" si="27"/>
        <v>201</v>
      </c>
      <c r="B216" s="26" t="s">
        <v>212</v>
      </c>
      <c r="C216" s="26" t="s">
        <v>30</v>
      </c>
      <c r="D216" s="2">
        <v>3.3300000000000003E-2</v>
      </c>
      <c r="E216" s="24">
        <f>+'B-7 2025'!I216</f>
        <v>7583.2535407675223</v>
      </c>
      <c r="F216" s="24">
        <v>138.8041104859247</v>
      </c>
      <c r="G216" s="24">
        <v>0</v>
      </c>
      <c r="H216" s="24">
        <v>0</v>
      </c>
      <c r="I216" s="24">
        <v>7722.0576512534471</v>
      </c>
      <c r="J216" s="24">
        <v>7659.9927854003954</v>
      </c>
    </row>
    <row r="217" spans="1:10" x14ac:dyDescent="0.3">
      <c r="A217" s="22">
        <f t="shared" si="27"/>
        <v>202</v>
      </c>
      <c r="B217" s="26" t="s">
        <v>213</v>
      </c>
      <c r="C217" s="26" t="s">
        <v>32</v>
      </c>
      <c r="D217" s="2">
        <v>4.2000000000000003E-2</v>
      </c>
      <c r="E217" s="24">
        <f>+'B-7 2025'!I217</f>
        <v>28762.999221255312</v>
      </c>
      <c r="F217" s="24">
        <v>625.89309320513667</v>
      </c>
      <c r="G217" s="24">
        <v>-319.92000000000007</v>
      </c>
      <c r="H217" s="24">
        <v>0</v>
      </c>
      <c r="I217" s="24">
        <v>29068.97231446045</v>
      </c>
      <c r="J217" s="24">
        <v>28949.070495295753</v>
      </c>
    </row>
    <row r="218" spans="1:10" x14ac:dyDescent="0.3">
      <c r="A218" s="22">
        <f t="shared" si="27"/>
        <v>203</v>
      </c>
      <c r="B218" s="26" t="s">
        <v>214</v>
      </c>
      <c r="C218" s="26" t="s">
        <v>35</v>
      </c>
      <c r="D218" s="2">
        <v>4.2900000000000001E-2</v>
      </c>
      <c r="E218" s="24">
        <f>+'B-7 2025'!I218</f>
        <v>7066.7780768859075</v>
      </c>
      <c r="F218" s="24">
        <v>157.75995079860778</v>
      </c>
      <c r="G218" s="24">
        <v>-131.64000000000001</v>
      </c>
      <c r="H218" s="24">
        <v>0</v>
      </c>
      <c r="I218" s="24">
        <v>7092.8980276845059</v>
      </c>
      <c r="J218" s="24">
        <v>7088.1772479552828</v>
      </c>
    </row>
    <row r="219" spans="1:10" x14ac:dyDescent="0.3">
      <c r="A219" s="22">
        <f t="shared" si="27"/>
        <v>204</v>
      </c>
      <c r="B219" s="26" t="s">
        <v>215</v>
      </c>
      <c r="C219" s="26" t="s">
        <v>37</v>
      </c>
      <c r="D219" s="2">
        <v>3.5200000000000002E-2</v>
      </c>
      <c r="E219" s="24">
        <f>+'B-7 2025'!I219</f>
        <v>6577.2031674920108</v>
      </c>
      <c r="F219" s="24">
        <v>139.08198449943112</v>
      </c>
      <c r="G219" s="24">
        <v>-0.3600000000000001</v>
      </c>
      <c r="H219" s="24">
        <v>0</v>
      </c>
      <c r="I219" s="24">
        <v>6715.9251519914533</v>
      </c>
      <c r="J219" s="24">
        <v>6653.9160375602269</v>
      </c>
    </row>
    <row r="220" spans="1:10" x14ac:dyDescent="0.3">
      <c r="A220" s="22">
        <f t="shared" si="27"/>
        <v>205</v>
      </c>
      <c r="B220" s="26" t="s">
        <v>216</v>
      </c>
      <c r="C220" s="26" t="s">
        <v>39</v>
      </c>
      <c r="D220" s="2">
        <v>3.3099999999999997E-2</v>
      </c>
      <c r="E220" s="24">
        <f>+'B-7 2025'!I220</f>
        <v>2247.0892534679119</v>
      </c>
      <c r="F220" s="24">
        <v>45.220975328472107</v>
      </c>
      <c r="G220" s="24">
        <v>-3</v>
      </c>
      <c r="H220" s="24">
        <v>0</v>
      </c>
      <c r="I220" s="24">
        <v>2289.3102287963829</v>
      </c>
      <c r="J220" s="24">
        <v>2270.5901232268848</v>
      </c>
    </row>
    <row r="221" spans="1:10" x14ac:dyDescent="0.3">
      <c r="A221" s="22">
        <f t="shared" si="27"/>
        <v>206</v>
      </c>
      <c r="B221" s="23" t="s">
        <v>217</v>
      </c>
      <c r="C221" s="23"/>
      <c r="D221" s="2"/>
      <c r="E221" s="25">
        <f t="shared" ref="E221:J221" si="28">SUM(E215:E220)</f>
        <v>59830.325069999963</v>
      </c>
      <c r="F221" s="25">
        <f t="shared" si="28"/>
        <v>2885.0620800000052</v>
      </c>
      <c r="G221" s="25">
        <f t="shared" si="28"/>
        <v>-467.5200000000001</v>
      </c>
      <c r="H221" s="25">
        <f t="shared" si="28"/>
        <v>0</v>
      </c>
      <c r="I221" s="25">
        <f t="shared" si="28"/>
        <v>62247.867149999984</v>
      </c>
      <c r="J221" s="25">
        <f t="shared" si="28"/>
        <v>61266.355196153818</v>
      </c>
    </row>
    <row r="222" spans="1:10" x14ac:dyDescent="0.3">
      <c r="A222" s="22">
        <f t="shared" si="27"/>
        <v>207</v>
      </c>
      <c r="B222" s="23"/>
      <c r="C222" s="23"/>
      <c r="D222" s="2"/>
      <c r="E222" s="24"/>
      <c r="F222" s="24"/>
      <c r="G222" s="24"/>
      <c r="H222" s="24"/>
      <c r="I222" s="24"/>
      <c r="J222" s="24"/>
    </row>
    <row r="223" spans="1:10" x14ac:dyDescent="0.3">
      <c r="A223" s="22">
        <f t="shared" si="27"/>
        <v>208</v>
      </c>
      <c r="B223" s="30" t="s">
        <v>218</v>
      </c>
      <c r="C223" s="30"/>
      <c r="D223" s="31"/>
      <c r="E223" s="4">
        <f t="shared" ref="E223:J223" si="29">SUM(E128,E137,E145,E154,E164,E172,E176,E185,E194,E202,E211,E221,E213)</f>
        <v>655579.69044684351</v>
      </c>
      <c r="F223" s="4">
        <f t="shared" si="29"/>
        <v>16995.87154090167</v>
      </c>
      <c r="G223" s="4">
        <f t="shared" si="29"/>
        <v>-8862.9659486666769</v>
      </c>
      <c r="H223" s="4">
        <f t="shared" si="29"/>
        <v>0</v>
      </c>
      <c r="I223" s="4">
        <f t="shared" si="29"/>
        <v>663712.59603907855</v>
      </c>
      <c r="J223" s="4">
        <f t="shared" si="29"/>
        <v>656599.20324677776</v>
      </c>
    </row>
    <row r="224" spans="1:10" x14ac:dyDescent="0.3">
      <c r="A224" s="22">
        <f t="shared" si="27"/>
        <v>209</v>
      </c>
      <c r="B224" s="26"/>
      <c r="C224" s="26"/>
      <c r="D224" s="2"/>
      <c r="E224" s="24"/>
      <c r="F224" s="24"/>
      <c r="G224" s="24"/>
      <c r="H224" s="24"/>
      <c r="I224" s="24"/>
      <c r="J224" s="24"/>
    </row>
    <row r="225" spans="1:10" x14ac:dyDescent="0.3">
      <c r="A225" s="22">
        <f t="shared" si="27"/>
        <v>210</v>
      </c>
      <c r="B225" s="26" t="s">
        <v>219</v>
      </c>
      <c r="C225" s="26" t="s">
        <v>28</v>
      </c>
      <c r="D225" s="2">
        <v>3.3500000000000002E-2</v>
      </c>
      <c r="E225" s="24">
        <f>+'B-7 2025'!I225</f>
        <v>8690.7000000000007</v>
      </c>
      <c r="F225" s="24">
        <v>0</v>
      </c>
      <c r="G225" s="24">
        <v>0</v>
      </c>
      <c r="H225" s="24">
        <v>0</v>
      </c>
      <c r="I225" s="24">
        <v>8690.7000000000007</v>
      </c>
      <c r="J225" s="24">
        <v>8690.6999999999989</v>
      </c>
    </row>
    <row r="226" spans="1:10" x14ac:dyDescent="0.3">
      <c r="A226" s="22">
        <f t="shared" si="27"/>
        <v>211</v>
      </c>
      <c r="B226" s="26" t="s">
        <v>220</v>
      </c>
      <c r="C226" s="26" t="s">
        <v>35</v>
      </c>
      <c r="D226" s="2">
        <v>3.3599999999999998E-2</v>
      </c>
      <c r="E226" s="24">
        <f>+'B-7 2025'!I226</f>
        <v>87196.88</v>
      </c>
      <c r="F226" s="24">
        <v>0</v>
      </c>
      <c r="G226" s="24">
        <v>0</v>
      </c>
      <c r="H226" s="24">
        <v>0</v>
      </c>
      <c r="I226" s="24">
        <v>87196.88</v>
      </c>
      <c r="J226" s="24">
        <v>87196.87999999999</v>
      </c>
    </row>
    <row r="227" spans="1:10" x14ac:dyDescent="0.3">
      <c r="A227" s="22">
        <f t="shared" si="27"/>
        <v>212</v>
      </c>
      <c r="B227" s="26" t="s">
        <v>221</v>
      </c>
      <c r="C227" s="26" t="s">
        <v>37</v>
      </c>
      <c r="D227" s="2">
        <v>3.3500000000000002E-2</v>
      </c>
      <c r="E227" s="24">
        <f>+'B-7 2025'!I227</f>
        <v>8985.1200000000008</v>
      </c>
      <c r="F227" s="24">
        <v>0</v>
      </c>
      <c r="G227" s="24">
        <v>0</v>
      </c>
      <c r="H227" s="24">
        <v>0</v>
      </c>
      <c r="I227" s="24">
        <v>8985.1200000000008</v>
      </c>
      <c r="J227" s="24">
        <v>8985.119999999999</v>
      </c>
    </row>
    <row r="228" spans="1:10" x14ac:dyDescent="0.3">
      <c r="A228" s="22">
        <f t="shared" si="27"/>
        <v>213</v>
      </c>
      <c r="B228" s="26" t="s">
        <v>222</v>
      </c>
      <c r="C228" s="26" t="s">
        <v>39</v>
      </c>
      <c r="D228" s="2">
        <v>3.3500000000000002E-2</v>
      </c>
      <c r="E228" s="24">
        <f>+'B-7 2025'!I228</f>
        <v>10.57</v>
      </c>
      <c r="F228" s="24">
        <v>0</v>
      </c>
      <c r="G228" s="24">
        <v>0</v>
      </c>
      <c r="H228" s="24">
        <v>0</v>
      </c>
      <c r="I228" s="24">
        <v>10.57</v>
      </c>
      <c r="J228" s="24">
        <v>10.569999999999997</v>
      </c>
    </row>
    <row r="229" spans="1:10" x14ac:dyDescent="0.3">
      <c r="A229" s="22">
        <f t="shared" si="27"/>
        <v>214</v>
      </c>
      <c r="B229" s="23" t="s">
        <v>223</v>
      </c>
      <c r="C229" s="23"/>
      <c r="D229" s="2"/>
      <c r="E229" s="25">
        <f t="shared" ref="E229:J229" si="30">SUM(E225:E228)</f>
        <v>104883.27</v>
      </c>
      <c r="F229" s="25">
        <f t="shared" si="30"/>
        <v>0</v>
      </c>
      <c r="G229" s="25">
        <f t="shared" si="30"/>
        <v>0</v>
      </c>
      <c r="H229" s="25">
        <f t="shared" si="30"/>
        <v>0</v>
      </c>
      <c r="I229" s="25">
        <f t="shared" si="30"/>
        <v>104883.27</v>
      </c>
      <c r="J229" s="25">
        <f t="shared" si="30"/>
        <v>104883.26999999999</v>
      </c>
    </row>
    <row r="230" spans="1:10" x14ac:dyDescent="0.3">
      <c r="A230" s="22">
        <f t="shared" si="27"/>
        <v>215</v>
      </c>
      <c r="B230" s="26"/>
      <c r="C230" s="26"/>
      <c r="D230" s="2"/>
      <c r="E230" s="24"/>
      <c r="F230" s="24"/>
      <c r="G230" s="24"/>
      <c r="H230" s="24"/>
      <c r="I230" s="24"/>
      <c r="J230" s="24"/>
    </row>
    <row r="231" spans="1:10" x14ac:dyDescent="0.3">
      <c r="A231" s="22">
        <f t="shared" si="27"/>
        <v>216</v>
      </c>
      <c r="B231" s="26" t="s">
        <v>224</v>
      </c>
      <c r="C231" s="26" t="s">
        <v>28</v>
      </c>
      <c r="D231" s="2">
        <v>3.1400000000000004E-2</v>
      </c>
      <c r="E231" s="24">
        <f>+'B-7 2025'!I231</f>
        <v>2569.9299999999998</v>
      </c>
      <c r="F231" s="24">
        <v>0</v>
      </c>
      <c r="G231" s="24">
        <v>0</v>
      </c>
      <c r="H231" s="24">
        <v>0</v>
      </c>
      <c r="I231" s="24">
        <v>2569.9299999999998</v>
      </c>
      <c r="J231" s="24">
        <v>2569.9299999999998</v>
      </c>
    </row>
    <row r="232" spans="1:10" x14ac:dyDescent="0.3">
      <c r="A232" s="22">
        <f t="shared" si="27"/>
        <v>217</v>
      </c>
      <c r="B232" s="26" t="s">
        <v>225</v>
      </c>
      <c r="C232" s="26" t="s">
        <v>35</v>
      </c>
      <c r="D232" s="2">
        <v>3.4000000000000002E-2</v>
      </c>
      <c r="E232" s="24">
        <f>+'B-7 2025'!I232</f>
        <v>96885.37</v>
      </c>
      <c r="F232" s="24">
        <v>0</v>
      </c>
      <c r="G232" s="24">
        <v>0</v>
      </c>
      <c r="H232" s="24">
        <v>0</v>
      </c>
      <c r="I232" s="24">
        <v>96885.37</v>
      </c>
      <c r="J232" s="24">
        <v>96885.37000000001</v>
      </c>
    </row>
    <row r="233" spans="1:10" x14ac:dyDescent="0.3">
      <c r="A233" s="22">
        <f t="shared" si="27"/>
        <v>218</v>
      </c>
      <c r="B233" s="26" t="s">
        <v>226</v>
      </c>
      <c r="C233" s="26" t="s">
        <v>37</v>
      </c>
      <c r="D233" s="2">
        <v>3.4000000000000002E-2</v>
      </c>
      <c r="E233" s="24">
        <f>+'B-7 2025'!I233</f>
        <v>10731.81</v>
      </c>
      <c r="F233" s="24">
        <v>0</v>
      </c>
      <c r="G233" s="24">
        <v>0</v>
      </c>
      <c r="H233" s="24">
        <v>0</v>
      </c>
      <c r="I233" s="24">
        <v>10731.81</v>
      </c>
      <c r="J233" s="24">
        <v>10731.81</v>
      </c>
    </row>
    <row r="234" spans="1:10" x14ac:dyDescent="0.3">
      <c r="A234" s="22">
        <f t="shared" si="27"/>
        <v>219</v>
      </c>
      <c r="B234" s="26" t="s">
        <v>227</v>
      </c>
      <c r="C234" s="26" t="s">
        <v>39</v>
      </c>
      <c r="D234" s="2">
        <v>3.4000000000000002E-2</v>
      </c>
      <c r="E234" s="24">
        <f>+'B-7 2025'!I234</f>
        <v>799.38724999999999</v>
      </c>
      <c r="F234" s="24">
        <v>414.13575000000003</v>
      </c>
      <c r="G234" s="24">
        <v>0</v>
      </c>
      <c r="H234" s="24">
        <v>0</v>
      </c>
      <c r="I234" s="24">
        <v>1213.5229999999999</v>
      </c>
      <c r="J234" s="24">
        <v>831.24384615384599</v>
      </c>
    </row>
    <row r="235" spans="1:10" x14ac:dyDescent="0.3">
      <c r="A235" s="22">
        <f t="shared" si="27"/>
        <v>220</v>
      </c>
      <c r="B235" s="23" t="s">
        <v>228</v>
      </c>
      <c r="C235" s="23"/>
      <c r="D235" s="2"/>
      <c r="E235" s="25">
        <f t="shared" ref="E235:J235" si="31">SUM(E231:E234)</f>
        <v>110986.49724999999</v>
      </c>
      <c r="F235" s="25">
        <f t="shared" si="31"/>
        <v>414.13575000000003</v>
      </c>
      <c r="G235" s="25">
        <f t="shared" si="31"/>
        <v>0</v>
      </c>
      <c r="H235" s="25">
        <f t="shared" si="31"/>
        <v>0</v>
      </c>
      <c r="I235" s="25">
        <f t="shared" si="31"/>
        <v>111400.63299999999</v>
      </c>
      <c r="J235" s="25">
        <f t="shared" si="31"/>
        <v>111018.35384615384</v>
      </c>
    </row>
    <row r="236" spans="1:10" x14ac:dyDescent="0.3">
      <c r="A236" s="22">
        <f t="shared" si="27"/>
        <v>221</v>
      </c>
      <c r="B236" s="26"/>
      <c r="C236" s="26"/>
      <c r="D236" s="2"/>
      <c r="E236" s="24"/>
      <c r="F236" s="24"/>
      <c r="G236" s="24"/>
      <c r="H236" s="24"/>
      <c r="I236" s="24"/>
      <c r="J236" s="24"/>
    </row>
    <row r="237" spans="1:10" x14ac:dyDescent="0.3">
      <c r="A237" s="22">
        <f t="shared" si="27"/>
        <v>222</v>
      </c>
      <c r="B237" s="26" t="s">
        <v>229</v>
      </c>
      <c r="C237" s="26" t="s">
        <v>28</v>
      </c>
      <c r="D237" s="2">
        <v>3.3599999999999998E-2</v>
      </c>
      <c r="E237" s="24">
        <f>+'B-7 2025'!I237</f>
        <v>2406.6</v>
      </c>
      <c r="F237" s="24">
        <v>0</v>
      </c>
      <c r="G237" s="24">
        <v>0</v>
      </c>
      <c r="H237" s="24">
        <v>0</v>
      </c>
      <c r="I237" s="24">
        <v>2406.6</v>
      </c>
      <c r="J237" s="24">
        <v>2406.5999999999995</v>
      </c>
    </row>
    <row r="238" spans="1:10" x14ac:dyDescent="0.3">
      <c r="A238" s="22">
        <f t="shared" si="27"/>
        <v>223</v>
      </c>
      <c r="B238" s="26" t="s">
        <v>230</v>
      </c>
      <c r="C238" s="26" t="s">
        <v>35</v>
      </c>
      <c r="D238" s="2">
        <v>3.3599999999999998E-2</v>
      </c>
      <c r="E238" s="24">
        <f>+'B-7 2025'!I238</f>
        <v>74033.929999999993</v>
      </c>
      <c r="F238" s="24">
        <v>0</v>
      </c>
      <c r="G238" s="24">
        <v>0</v>
      </c>
      <c r="H238" s="24">
        <v>0</v>
      </c>
      <c r="I238" s="24">
        <v>74033.929999999993</v>
      </c>
      <c r="J238" s="24">
        <v>74033.929999999964</v>
      </c>
    </row>
    <row r="239" spans="1:10" x14ac:dyDescent="0.3">
      <c r="A239" s="22">
        <f t="shared" si="27"/>
        <v>224</v>
      </c>
      <c r="B239" s="26" t="s">
        <v>231</v>
      </c>
      <c r="C239" s="26" t="s">
        <v>37</v>
      </c>
      <c r="D239" s="2">
        <v>3.3599999999999998E-2</v>
      </c>
      <c r="E239" s="24">
        <f>+'B-7 2025'!I239</f>
        <v>10721.27</v>
      </c>
      <c r="F239" s="24">
        <v>0</v>
      </c>
      <c r="G239" s="24">
        <v>0</v>
      </c>
      <c r="H239" s="24">
        <v>0</v>
      </c>
      <c r="I239" s="24">
        <v>10721.27</v>
      </c>
      <c r="J239" s="24">
        <v>10721.270000000002</v>
      </c>
    </row>
    <row r="240" spans="1:10" x14ac:dyDescent="0.3">
      <c r="A240" s="22">
        <f t="shared" si="27"/>
        <v>225</v>
      </c>
      <c r="B240" s="23" t="s">
        <v>232</v>
      </c>
      <c r="C240" s="23"/>
      <c r="D240" s="2"/>
      <c r="E240" s="25">
        <f t="shared" ref="E240:J240" si="32">SUM(E237:E239)</f>
        <v>87161.8</v>
      </c>
      <c r="F240" s="25">
        <f t="shared" si="32"/>
        <v>0</v>
      </c>
      <c r="G240" s="25">
        <f t="shared" si="32"/>
        <v>0</v>
      </c>
      <c r="H240" s="25">
        <f t="shared" si="32"/>
        <v>0</v>
      </c>
      <c r="I240" s="25">
        <f t="shared" si="32"/>
        <v>87161.8</v>
      </c>
      <c r="J240" s="25">
        <f t="shared" si="32"/>
        <v>87161.799999999974</v>
      </c>
    </row>
    <row r="241" spans="1:10" x14ac:dyDescent="0.3">
      <c r="A241" s="22">
        <f t="shared" si="27"/>
        <v>226</v>
      </c>
      <c r="B241" s="26"/>
      <c r="C241" s="26"/>
      <c r="D241" s="2"/>
      <c r="E241" s="24"/>
      <c r="F241" s="24"/>
      <c r="G241" s="24"/>
      <c r="H241" s="24"/>
      <c r="I241" s="24"/>
      <c r="J241" s="24"/>
    </row>
    <row r="242" spans="1:10" x14ac:dyDescent="0.3">
      <c r="A242" s="22">
        <f t="shared" si="27"/>
        <v>227</v>
      </c>
      <c r="B242" s="26" t="s">
        <v>233</v>
      </c>
      <c r="C242" s="26" t="s">
        <v>28</v>
      </c>
      <c r="D242" s="2">
        <v>3.4000000000000002E-2</v>
      </c>
      <c r="E242" s="24">
        <f>+'B-7 2025'!I242</f>
        <v>6242.04</v>
      </c>
      <c r="F242" s="24">
        <v>0</v>
      </c>
      <c r="G242" s="24">
        <v>0</v>
      </c>
      <c r="H242" s="24">
        <v>0</v>
      </c>
      <c r="I242" s="24">
        <v>6242.04</v>
      </c>
      <c r="J242" s="24">
        <v>6242.0399999999991</v>
      </c>
    </row>
    <row r="243" spans="1:10" x14ac:dyDescent="0.3">
      <c r="A243" s="22">
        <f t="shared" si="27"/>
        <v>228</v>
      </c>
      <c r="B243" s="26" t="s">
        <v>234</v>
      </c>
      <c r="C243" s="26" t="s">
        <v>35</v>
      </c>
      <c r="D243" s="2">
        <v>3.4000000000000002E-2</v>
      </c>
      <c r="E243" s="24">
        <f>+'B-7 2025'!I243</f>
        <v>75345.22</v>
      </c>
      <c r="F243" s="24">
        <v>0</v>
      </c>
      <c r="G243" s="24">
        <v>0</v>
      </c>
      <c r="H243" s="24">
        <v>0</v>
      </c>
      <c r="I243" s="24">
        <v>75345.22</v>
      </c>
      <c r="J243" s="24">
        <v>75345.219999999987</v>
      </c>
    </row>
    <row r="244" spans="1:10" x14ac:dyDescent="0.3">
      <c r="A244" s="22">
        <f t="shared" si="27"/>
        <v>229</v>
      </c>
      <c r="B244" s="26" t="s">
        <v>235</v>
      </c>
      <c r="C244" s="26" t="s">
        <v>37</v>
      </c>
      <c r="D244" s="2">
        <v>3.4000000000000002E-2</v>
      </c>
      <c r="E244" s="24">
        <f>+'B-7 2025'!I244</f>
        <v>15840.88</v>
      </c>
      <c r="F244" s="24">
        <v>0</v>
      </c>
      <c r="G244" s="24">
        <v>0</v>
      </c>
      <c r="H244" s="24">
        <v>0</v>
      </c>
      <c r="I244" s="24">
        <v>15840.88</v>
      </c>
      <c r="J244" s="24">
        <v>15840.880000000003</v>
      </c>
    </row>
    <row r="245" spans="1:10" x14ac:dyDescent="0.3">
      <c r="A245" s="22">
        <f t="shared" si="27"/>
        <v>230</v>
      </c>
      <c r="B245" s="26" t="s">
        <v>236</v>
      </c>
      <c r="C245" s="26" t="s">
        <v>39</v>
      </c>
      <c r="D245" s="2">
        <v>3.4000000000000002E-2</v>
      </c>
      <c r="E245" s="24">
        <f>+'B-7 2025'!I245</f>
        <v>64.879999999999896</v>
      </c>
      <c r="F245" s="24">
        <v>0</v>
      </c>
      <c r="G245" s="24">
        <v>0</v>
      </c>
      <c r="H245" s="24">
        <v>0</v>
      </c>
      <c r="I245" s="24">
        <v>64.879999999999896</v>
      </c>
      <c r="J245" s="24">
        <v>64.879999999999896</v>
      </c>
    </row>
    <row r="246" spans="1:10" x14ac:dyDescent="0.3">
      <c r="A246" s="22">
        <f t="shared" si="27"/>
        <v>231</v>
      </c>
      <c r="B246" s="23" t="s">
        <v>237</v>
      </c>
      <c r="C246" s="23"/>
      <c r="D246" s="2"/>
      <c r="E246" s="25">
        <f t="shared" ref="E246:J246" si="33">SUM(E242:E245)</f>
        <v>97493.02</v>
      </c>
      <c r="F246" s="25">
        <f t="shared" si="33"/>
        <v>0</v>
      </c>
      <c r="G246" s="25">
        <f t="shared" si="33"/>
        <v>0</v>
      </c>
      <c r="H246" s="25">
        <f t="shared" si="33"/>
        <v>0</v>
      </c>
      <c r="I246" s="25">
        <f t="shared" si="33"/>
        <v>97493.02</v>
      </c>
      <c r="J246" s="25">
        <f t="shared" si="33"/>
        <v>97493.01999999999</v>
      </c>
    </row>
    <row r="247" spans="1:10" x14ac:dyDescent="0.3">
      <c r="A247" s="22">
        <f t="shared" si="27"/>
        <v>232</v>
      </c>
      <c r="B247" s="26"/>
      <c r="C247" s="26"/>
      <c r="D247" s="2"/>
      <c r="E247" s="24"/>
      <c r="F247" s="24"/>
      <c r="G247" s="24"/>
      <c r="H247" s="24"/>
      <c r="I247" s="24"/>
      <c r="J247" s="24"/>
    </row>
    <row r="248" spans="1:10" x14ac:dyDescent="0.3">
      <c r="A248" s="22">
        <f t="shared" si="27"/>
        <v>233</v>
      </c>
      <c r="B248" s="26" t="s">
        <v>238</v>
      </c>
      <c r="C248" s="26" t="s">
        <v>28</v>
      </c>
      <c r="D248" s="2">
        <v>3.39E-2</v>
      </c>
      <c r="E248" s="24">
        <f>+'B-7 2025'!I248</f>
        <v>2613.4</v>
      </c>
      <c r="F248" s="24">
        <v>0</v>
      </c>
      <c r="G248" s="24">
        <v>0</v>
      </c>
      <c r="H248" s="24">
        <v>0</v>
      </c>
      <c r="I248" s="24">
        <v>2613.4</v>
      </c>
      <c r="J248" s="24">
        <v>2613.4000000000005</v>
      </c>
    </row>
    <row r="249" spans="1:10" x14ac:dyDescent="0.3">
      <c r="A249" s="22">
        <f t="shared" si="27"/>
        <v>234</v>
      </c>
      <c r="B249" s="26" t="s">
        <v>239</v>
      </c>
      <c r="C249" s="26" t="s">
        <v>35</v>
      </c>
      <c r="D249" s="2">
        <v>3.39E-2</v>
      </c>
      <c r="E249" s="24">
        <f>+'B-7 2025'!I249</f>
        <v>45157.99</v>
      </c>
      <c r="F249" s="24">
        <v>0</v>
      </c>
      <c r="G249" s="24">
        <v>0</v>
      </c>
      <c r="H249" s="24">
        <v>0</v>
      </c>
      <c r="I249" s="24">
        <v>45157.99</v>
      </c>
      <c r="J249" s="24">
        <v>45157.99</v>
      </c>
    </row>
    <row r="250" spans="1:10" x14ac:dyDescent="0.3">
      <c r="A250" s="22">
        <f t="shared" si="27"/>
        <v>235</v>
      </c>
      <c r="B250" s="26" t="s">
        <v>240</v>
      </c>
      <c r="C250" s="26" t="s">
        <v>37</v>
      </c>
      <c r="D250" s="2">
        <v>3.39E-2</v>
      </c>
      <c r="E250" s="24">
        <f>+'B-7 2025'!I250</f>
        <v>11603.52</v>
      </c>
      <c r="F250" s="24">
        <v>0</v>
      </c>
      <c r="G250" s="24">
        <v>0</v>
      </c>
      <c r="H250" s="24">
        <v>0</v>
      </c>
      <c r="I250" s="24">
        <v>11603.52</v>
      </c>
      <c r="J250" s="24">
        <v>11603.52</v>
      </c>
    </row>
    <row r="251" spans="1:10" x14ac:dyDescent="0.3">
      <c r="A251" s="22">
        <f t="shared" si="27"/>
        <v>236</v>
      </c>
      <c r="B251" s="23" t="s">
        <v>241</v>
      </c>
      <c r="C251" s="23"/>
      <c r="D251" s="2"/>
      <c r="E251" s="25">
        <f t="shared" ref="E251:J251" si="34">SUM(E248:E250)</f>
        <v>59374.91</v>
      </c>
      <c r="F251" s="25">
        <f t="shared" si="34"/>
        <v>0</v>
      </c>
      <c r="G251" s="25">
        <f t="shared" si="34"/>
        <v>0</v>
      </c>
      <c r="H251" s="25">
        <f t="shared" si="34"/>
        <v>0</v>
      </c>
      <c r="I251" s="25">
        <f t="shared" si="34"/>
        <v>59374.91</v>
      </c>
      <c r="J251" s="25">
        <f t="shared" si="34"/>
        <v>59374.91</v>
      </c>
    </row>
    <row r="252" spans="1:10" x14ac:dyDescent="0.3">
      <c r="A252" s="22">
        <f t="shared" si="27"/>
        <v>237</v>
      </c>
      <c r="B252" s="26"/>
      <c r="C252" s="26"/>
      <c r="D252" s="2"/>
      <c r="E252" s="24"/>
      <c r="F252" s="24"/>
      <c r="G252" s="24"/>
      <c r="H252" s="24"/>
      <c r="I252" s="24"/>
      <c r="J252" s="24"/>
    </row>
    <row r="253" spans="1:10" x14ac:dyDescent="0.3">
      <c r="A253" s="22">
        <f t="shared" si="27"/>
        <v>238</v>
      </c>
      <c r="B253" s="26" t="s">
        <v>242</v>
      </c>
      <c r="C253" s="26" t="s">
        <v>28</v>
      </c>
      <c r="D253" s="2">
        <v>3.3300000000000003E-2</v>
      </c>
      <c r="E253" s="24">
        <f>+'B-7 2025'!I253</f>
        <v>8908.52</v>
      </c>
      <c r="F253" s="24">
        <v>0</v>
      </c>
      <c r="G253" s="24">
        <v>0</v>
      </c>
      <c r="H253" s="24">
        <v>0</v>
      </c>
      <c r="I253" s="24">
        <v>8908.52</v>
      </c>
      <c r="J253" s="24">
        <v>8908.5200000000023</v>
      </c>
    </row>
    <row r="254" spans="1:10" x14ac:dyDescent="0.3">
      <c r="A254" s="22">
        <f t="shared" si="27"/>
        <v>239</v>
      </c>
      <c r="B254" s="26" t="s">
        <v>243</v>
      </c>
      <c r="C254" s="26" t="s">
        <v>35</v>
      </c>
      <c r="D254" s="2">
        <v>3.3300000000000003E-2</v>
      </c>
      <c r="E254" s="24">
        <f>+'B-7 2025'!I254</f>
        <v>73197.119999999995</v>
      </c>
      <c r="F254" s="24">
        <v>0</v>
      </c>
      <c r="G254" s="24">
        <v>0</v>
      </c>
      <c r="H254" s="24">
        <v>0</v>
      </c>
      <c r="I254" s="24">
        <v>73197.119999999995</v>
      </c>
      <c r="J254" s="24">
        <v>73197.119999999995</v>
      </c>
    </row>
    <row r="255" spans="1:10" x14ac:dyDescent="0.3">
      <c r="A255" s="22">
        <f t="shared" si="27"/>
        <v>240</v>
      </c>
      <c r="B255" s="26" t="s">
        <v>244</v>
      </c>
      <c r="C255" s="26" t="s">
        <v>37</v>
      </c>
      <c r="D255" s="2">
        <v>3.3300000000000003E-2</v>
      </c>
      <c r="E255" s="24">
        <f>+'B-7 2025'!I255</f>
        <v>15970.194845716869</v>
      </c>
      <c r="F255" s="24">
        <v>0</v>
      </c>
      <c r="G255" s="24">
        <v>0</v>
      </c>
      <c r="H255" s="24">
        <v>0</v>
      </c>
      <c r="I255" s="24">
        <v>15970.194845716869</v>
      </c>
      <c r="J255" s="24">
        <v>15970.194845716875</v>
      </c>
    </row>
    <row r="256" spans="1:10" x14ac:dyDescent="0.3">
      <c r="A256" s="22">
        <f t="shared" si="27"/>
        <v>241</v>
      </c>
      <c r="B256" s="23" t="s">
        <v>245</v>
      </c>
      <c r="C256" s="23"/>
      <c r="D256" s="2"/>
      <c r="E256" s="25">
        <f t="shared" ref="E256:J256" si="35">SUM(E253:E255)</f>
        <v>98075.834845716861</v>
      </c>
      <c r="F256" s="25">
        <f t="shared" si="35"/>
        <v>0</v>
      </c>
      <c r="G256" s="25">
        <f t="shared" si="35"/>
        <v>0</v>
      </c>
      <c r="H256" s="25">
        <f t="shared" si="35"/>
        <v>0</v>
      </c>
      <c r="I256" s="25">
        <f t="shared" si="35"/>
        <v>98075.834845716861</v>
      </c>
      <c r="J256" s="25">
        <f t="shared" si="35"/>
        <v>98075.834845716876</v>
      </c>
    </row>
    <row r="257" spans="1:10" x14ac:dyDescent="0.3">
      <c r="A257" s="22">
        <f t="shared" si="27"/>
        <v>242</v>
      </c>
      <c r="B257" s="26"/>
      <c r="C257" s="26"/>
      <c r="D257" s="2"/>
      <c r="E257" s="24"/>
      <c r="F257" s="24"/>
      <c r="G257" s="24"/>
      <c r="H257" s="24"/>
      <c r="I257" s="24"/>
      <c r="J257" s="24"/>
    </row>
    <row r="258" spans="1:10" x14ac:dyDescent="0.3">
      <c r="A258" s="22">
        <f t="shared" si="27"/>
        <v>243</v>
      </c>
      <c r="B258" s="26" t="s">
        <v>246</v>
      </c>
      <c r="C258" s="26" t="s">
        <v>28</v>
      </c>
      <c r="D258" s="2">
        <v>3.3300000000000003E-2</v>
      </c>
      <c r="E258" s="24">
        <f>+'B-7 2025'!I258</f>
        <v>6931.89</v>
      </c>
      <c r="F258" s="24">
        <v>0</v>
      </c>
      <c r="G258" s="24">
        <v>0</v>
      </c>
      <c r="H258" s="24">
        <v>0</v>
      </c>
      <c r="I258" s="24">
        <v>6931.89</v>
      </c>
      <c r="J258" s="24">
        <v>6931.89</v>
      </c>
    </row>
    <row r="259" spans="1:10" x14ac:dyDescent="0.3">
      <c r="A259" s="22">
        <f t="shared" si="27"/>
        <v>244</v>
      </c>
      <c r="B259" s="26" t="s">
        <v>247</v>
      </c>
      <c r="C259" s="26" t="s">
        <v>35</v>
      </c>
      <c r="D259" s="2">
        <v>3.3300000000000003E-2</v>
      </c>
      <c r="E259" s="24">
        <f>+'B-7 2025'!I259</f>
        <v>83728.38</v>
      </c>
      <c r="F259" s="24">
        <v>0</v>
      </c>
      <c r="G259" s="24">
        <v>0</v>
      </c>
      <c r="H259" s="24">
        <v>0</v>
      </c>
      <c r="I259" s="24">
        <v>83728.38</v>
      </c>
      <c r="J259" s="24">
        <v>83728.37999999999</v>
      </c>
    </row>
    <row r="260" spans="1:10" x14ac:dyDescent="0.3">
      <c r="A260" s="22">
        <f t="shared" si="27"/>
        <v>245</v>
      </c>
      <c r="B260" s="26" t="s">
        <v>248</v>
      </c>
      <c r="C260" s="26" t="s">
        <v>37</v>
      </c>
      <c r="D260" s="2">
        <v>3.3300000000000003E-2</v>
      </c>
      <c r="E260" s="24">
        <f>+'B-7 2025'!I260</f>
        <v>7251.59</v>
      </c>
      <c r="F260" s="24">
        <v>0</v>
      </c>
      <c r="G260" s="24">
        <v>0</v>
      </c>
      <c r="H260" s="24">
        <v>0</v>
      </c>
      <c r="I260" s="24">
        <v>7251.59</v>
      </c>
      <c r="J260" s="24">
        <v>7251.5899999999974</v>
      </c>
    </row>
    <row r="261" spans="1:10" x14ac:dyDescent="0.3">
      <c r="A261" s="22">
        <f t="shared" si="27"/>
        <v>246</v>
      </c>
      <c r="B261" s="23" t="s">
        <v>249</v>
      </c>
      <c r="C261" s="23"/>
      <c r="D261" s="2"/>
      <c r="E261" s="25">
        <f t="shared" ref="E261:J261" si="36">SUM(E258:E260)</f>
        <v>97911.86</v>
      </c>
      <c r="F261" s="25">
        <f t="shared" si="36"/>
        <v>0</v>
      </c>
      <c r="G261" s="25">
        <f t="shared" si="36"/>
        <v>0</v>
      </c>
      <c r="H261" s="25">
        <f t="shared" si="36"/>
        <v>0</v>
      </c>
      <c r="I261" s="25">
        <f t="shared" si="36"/>
        <v>97911.86</v>
      </c>
      <c r="J261" s="25">
        <f t="shared" si="36"/>
        <v>97911.859999999986</v>
      </c>
    </row>
    <row r="262" spans="1:10" x14ac:dyDescent="0.3">
      <c r="A262" s="22">
        <f t="shared" si="27"/>
        <v>247</v>
      </c>
      <c r="B262" s="26"/>
      <c r="C262" s="26"/>
      <c r="D262" s="2"/>
      <c r="E262" s="24"/>
      <c r="F262" s="24"/>
      <c r="G262" s="24"/>
      <c r="H262" s="24"/>
      <c r="I262" s="24"/>
      <c r="J262" s="24"/>
    </row>
    <row r="263" spans="1:10" x14ac:dyDescent="0.3">
      <c r="A263" s="22">
        <f t="shared" si="27"/>
        <v>248</v>
      </c>
      <c r="B263" s="26" t="s">
        <v>250</v>
      </c>
      <c r="C263" s="26" t="s">
        <v>119</v>
      </c>
      <c r="D263" s="2">
        <v>3.3300000000000003E-2</v>
      </c>
      <c r="E263" s="24">
        <f>+'B-7 2025'!I263</f>
        <v>19.73</v>
      </c>
      <c r="F263" s="24">
        <v>0</v>
      </c>
      <c r="G263" s="24">
        <v>0</v>
      </c>
      <c r="H263" s="24">
        <v>0</v>
      </c>
      <c r="I263" s="24">
        <v>19.73</v>
      </c>
      <c r="J263" s="24">
        <v>19.729999999999997</v>
      </c>
    </row>
    <row r="264" spans="1:10" x14ac:dyDescent="0.3">
      <c r="A264" s="22">
        <f t="shared" si="27"/>
        <v>249</v>
      </c>
      <c r="B264" s="26" t="s">
        <v>251</v>
      </c>
      <c r="C264" s="26" t="s">
        <v>28</v>
      </c>
      <c r="D264" s="2">
        <v>3.3300000000000003E-2</v>
      </c>
      <c r="E264" s="24">
        <f>+'B-7 2025'!I264</f>
        <v>10043.4</v>
      </c>
      <c r="F264" s="24">
        <v>0</v>
      </c>
      <c r="G264" s="24">
        <v>0</v>
      </c>
      <c r="H264" s="24">
        <v>0</v>
      </c>
      <c r="I264" s="24">
        <v>10043.4</v>
      </c>
      <c r="J264" s="24">
        <v>10043.399999999998</v>
      </c>
    </row>
    <row r="265" spans="1:10" x14ac:dyDescent="0.3">
      <c r="A265" s="22">
        <f t="shared" si="27"/>
        <v>250</v>
      </c>
      <c r="B265" s="26" t="s">
        <v>252</v>
      </c>
      <c r="C265" s="26" t="s">
        <v>35</v>
      </c>
      <c r="D265" s="2">
        <v>3.3300000000000003E-2</v>
      </c>
      <c r="E265" s="24">
        <f>+'B-7 2025'!I265</f>
        <v>84537.37</v>
      </c>
      <c r="F265" s="24">
        <v>0</v>
      </c>
      <c r="G265" s="24">
        <v>0</v>
      </c>
      <c r="H265" s="24">
        <v>0</v>
      </c>
      <c r="I265" s="24">
        <v>84537.37</v>
      </c>
      <c r="J265" s="24">
        <v>84537.37000000001</v>
      </c>
    </row>
    <row r="266" spans="1:10" x14ac:dyDescent="0.3">
      <c r="A266" s="22">
        <f t="shared" si="27"/>
        <v>251</v>
      </c>
      <c r="B266" s="26" t="s">
        <v>253</v>
      </c>
      <c r="C266" s="26" t="s">
        <v>37</v>
      </c>
      <c r="D266" s="2">
        <v>3.3300000000000003E-2</v>
      </c>
      <c r="E266" s="24">
        <f>+'B-7 2025'!I266</f>
        <v>8805.82</v>
      </c>
      <c r="F266" s="24">
        <v>0</v>
      </c>
      <c r="G266" s="24">
        <v>0</v>
      </c>
      <c r="H266" s="24">
        <v>0</v>
      </c>
      <c r="I266" s="24">
        <v>8805.82</v>
      </c>
      <c r="J266" s="24">
        <v>8805.8200000000033</v>
      </c>
    </row>
    <row r="267" spans="1:10" x14ac:dyDescent="0.3">
      <c r="A267" s="22">
        <f t="shared" si="27"/>
        <v>252</v>
      </c>
      <c r="B267" s="23" t="s">
        <v>254</v>
      </c>
      <c r="C267" s="23"/>
      <c r="D267" s="2"/>
      <c r="E267" s="25">
        <f t="shared" ref="E267:J267" si="37">SUM(E263:E266)</f>
        <v>103406.32</v>
      </c>
      <c r="F267" s="25">
        <f t="shared" si="37"/>
        <v>0</v>
      </c>
      <c r="G267" s="25">
        <f t="shared" si="37"/>
        <v>0</v>
      </c>
      <c r="H267" s="25">
        <f t="shared" si="37"/>
        <v>0</v>
      </c>
      <c r="I267" s="25">
        <f t="shared" si="37"/>
        <v>103406.32</v>
      </c>
      <c r="J267" s="25">
        <f t="shared" si="37"/>
        <v>103406.32</v>
      </c>
    </row>
    <row r="268" spans="1:10" x14ac:dyDescent="0.3">
      <c r="A268" s="22">
        <f t="shared" si="27"/>
        <v>253</v>
      </c>
      <c r="B268" s="26"/>
      <c r="C268" s="26"/>
      <c r="D268" s="2"/>
      <c r="E268" s="24"/>
      <c r="F268" s="24"/>
      <c r="G268" s="24"/>
      <c r="H268" s="24"/>
      <c r="I268" s="24"/>
      <c r="J268" s="24"/>
    </row>
    <row r="269" spans="1:10" x14ac:dyDescent="0.3">
      <c r="A269" s="22">
        <f t="shared" si="27"/>
        <v>254</v>
      </c>
      <c r="B269" s="26" t="s">
        <v>255</v>
      </c>
      <c r="C269" s="26" t="s">
        <v>28</v>
      </c>
      <c r="D269" s="2">
        <v>3.3300000000000003E-2</v>
      </c>
      <c r="E269" s="24">
        <f>+'B-7 2025'!I269</f>
        <v>8845.44</v>
      </c>
      <c r="F269" s="24">
        <v>0</v>
      </c>
      <c r="G269" s="24">
        <v>0</v>
      </c>
      <c r="H269" s="24">
        <v>0</v>
      </c>
      <c r="I269" s="24">
        <v>8845.44</v>
      </c>
      <c r="J269" s="24">
        <v>8845.44</v>
      </c>
    </row>
    <row r="270" spans="1:10" x14ac:dyDescent="0.3">
      <c r="A270" s="22">
        <f t="shared" si="27"/>
        <v>255</v>
      </c>
      <c r="B270" s="26" t="s">
        <v>256</v>
      </c>
      <c r="C270" s="26" t="s">
        <v>35</v>
      </c>
      <c r="D270" s="2">
        <v>3.3300000000000003E-2</v>
      </c>
      <c r="E270" s="24">
        <f>+'B-7 2025'!I270</f>
        <v>74453.84</v>
      </c>
      <c r="F270" s="24">
        <v>0</v>
      </c>
      <c r="G270" s="24">
        <v>0</v>
      </c>
      <c r="H270" s="24">
        <v>0</v>
      </c>
      <c r="I270" s="24">
        <v>74453.84</v>
      </c>
      <c r="J270" s="24">
        <v>74453.839999999982</v>
      </c>
    </row>
    <row r="271" spans="1:10" x14ac:dyDescent="0.3">
      <c r="A271" s="22">
        <f t="shared" si="27"/>
        <v>256</v>
      </c>
      <c r="B271" s="26" t="s">
        <v>257</v>
      </c>
      <c r="C271" s="26" t="s">
        <v>37</v>
      </c>
      <c r="D271" s="2">
        <v>3.3300000000000003E-2</v>
      </c>
      <c r="E271" s="24">
        <f>+'B-7 2025'!I271</f>
        <v>7755.47</v>
      </c>
      <c r="F271" s="24">
        <v>0</v>
      </c>
      <c r="G271" s="24">
        <v>0</v>
      </c>
      <c r="H271" s="24">
        <v>0</v>
      </c>
      <c r="I271" s="24">
        <v>7755.47</v>
      </c>
      <c r="J271" s="24">
        <v>7755.47</v>
      </c>
    </row>
    <row r="272" spans="1:10" x14ac:dyDescent="0.3">
      <c r="A272" s="22">
        <f t="shared" si="27"/>
        <v>257</v>
      </c>
      <c r="B272" s="23" t="s">
        <v>258</v>
      </c>
      <c r="C272" s="23"/>
      <c r="D272" s="2"/>
      <c r="E272" s="25">
        <f t="shared" ref="E272:J272" si="38">SUM(E269:E271)</f>
        <v>91054.75</v>
      </c>
      <c r="F272" s="25">
        <f t="shared" si="38"/>
        <v>0</v>
      </c>
      <c r="G272" s="25">
        <f t="shared" si="38"/>
        <v>0</v>
      </c>
      <c r="H272" s="25">
        <f t="shared" si="38"/>
        <v>0</v>
      </c>
      <c r="I272" s="25">
        <f t="shared" si="38"/>
        <v>91054.75</v>
      </c>
      <c r="J272" s="25">
        <f t="shared" si="38"/>
        <v>91054.749999999985</v>
      </c>
    </row>
    <row r="273" spans="1:10" x14ac:dyDescent="0.3">
      <c r="A273" s="22">
        <f t="shared" si="27"/>
        <v>258</v>
      </c>
      <c r="B273" s="26"/>
      <c r="C273" s="26"/>
      <c r="D273" s="2"/>
      <c r="E273" s="24"/>
      <c r="F273" s="24"/>
      <c r="G273" s="24"/>
      <c r="H273" s="24"/>
      <c r="I273" s="24"/>
      <c r="J273" s="24"/>
    </row>
    <row r="274" spans="1:10" x14ac:dyDescent="0.3">
      <c r="A274" s="22">
        <f t="shared" si="27"/>
        <v>259</v>
      </c>
      <c r="B274" s="26" t="s">
        <v>259</v>
      </c>
      <c r="C274" s="26" t="s">
        <v>28</v>
      </c>
      <c r="D274" s="2">
        <v>3.3300000000000003E-2</v>
      </c>
      <c r="E274" s="24">
        <f>+'B-7 2025'!I274</f>
        <v>7305.87</v>
      </c>
      <c r="F274" s="24">
        <v>0</v>
      </c>
      <c r="G274" s="24">
        <v>0</v>
      </c>
      <c r="H274" s="24">
        <v>0</v>
      </c>
      <c r="I274" s="24">
        <v>7305.87</v>
      </c>
      <c r="J274" s="24">
        <v>7305.869999999999</v>
      </c>
    </row>
    <row r="275" spans="1:10" x14ac:dyDescent="0.3">
      <c r="A275" s="22">
        <f t="shared" si="27"/>
        <v>260</v>
      </c>
      <c r="B275" s="26" t="s">
        <v>260</v>
      </c>
      <c r="C275" s="26" t="s">
        <v>35</v>
      </c>
      <c r="D275" s="2">
        <v>3.3300000000000003E-2</v>
      </c>
      <c r="E275" s="24">
        <f>+'B-7 2025'!I275</f>
        <v>67787.98</v>
      </c>
      <c r="F275" s="24">
        <v>0</v>
      </c>
      <c r="G275" s="24">
        <v>0</v>
      </c>
      <c r="H275" s="24">
        <v>0</v>
      </c>
      <c r="I275" s="24">
        <v>67787.98</v>
      </c>
      <c r="J275" s="24">
        <v>67787.98</v>
      </c>
    </row>
    <row r="276" spans="1:10" x14ac:dyDescent="0.3">
      <c r="A276" s="22">
        <f t="shared" ref="A276:A339" si="39">+A275+1</f>
        <v>261</v>
      </c>
      <c r="B276" s="26" t="s">
        <v>261</v>
      </c>
      <c r="C276" s="26" t="s">
        <v>37</v>
      </c>
      <c r="D276" s="2">
        <v>3.3300000000000003E-2</v>
      </c>
      <c r="E276" s="24">
        <f>+'B-7 2025'!I276</f>
        <v>19089.169999999998</v>
      </c>
      <c r="F276" s="24">
        <v>0</v>
      </c>
      <c r="G276" s="24">
        <v>0</v>
      </c>
      <c r="H276" s="24">
        <v>0</v>
      </c>
      <c r="I276" s="24">
        <v>19089.169999999998</v>
      </c>
      <c r="J276" s="24">
        <v>19089.169999999991</v>
      </c>
    </row>
    <row r="277" spans="1:10" x14ac:dyDescent="0.3">
      <c r="A277" s="22">
        <f t="shared" si="39"/>
        <v>262</v>
      </c>
      <c r="B277" s="23" t="s">
        <v>262</v>
      </c>
      <c r="C277" s="23"/>
      <c r="D277" s="2"/>
      <c r="E277" s="25">
        <f t="shared" ref="E277:J277" si="40">SUM(E274:E276)</f>
        <v>94183.01999999999</v>
      </c>
      <c r="F277" s="25">
        <f t="shared" si="40"/>
        <v>0</v>
      </c>
      <c r="G277" s="25">
        <f t="shared" si="40"/>
        <v>0</v>
      </c>
      <c r="H277" s="25">
        <f t="shared" si="40"/>
        <v>0</v>
      </c>
      <c r="I277" s="25">
        <f t="shared" si="40"/>
        <v>94183.01999999999</v>
      </c>
      <c r="J277" s="25">
        <f t="shared" si="40"/>
        <v>94183.01999999999</v>
      </c>
    </row>
    <row r="278" spans="1:10" x14ac:dyDescent="0.3">
      <c r="A278" s="22">
        <f t="shared" si="39"/>
        <v>263</v>
      </c>
      <c r="B278" s="26"/>
      <c r="C278" s="26"/>
      <c r="D278" s="2"/>
      <c r="E278" s="24"/>
      <c r="F278" s="24"/>
      <c r="G278" s="24"/>
      <c r="H278" s="24"/>
      <c r="I278" s="24"/>
      <c r="J278" s="24"/>
    </row>
    <row r="279" spans="1:10" x14ac:dyDescent="0.3">
      <c r="A279" s="22">
        <f t="shared" si="39"/>
        <v>264</v>
      </c>
      <c r="B279" s="26" t="s">
        <v>263</v>
      </c>
      <c r="C279" s="26" t="s">
        <v>28</v>
      </c>
      <c r="D279" s="2">
        <v>0.2077</v>
      </c>
      <c r="E279" s="24">
        <f>+'B-7 2025'!I279</f>
        <v>85.63</v>
      </c>
      <c r="F279" s="24">
        <v>0</v>
      </c>
      <c r="G279" s="24">
        <v>0</v>
      </c>
      <c r="H279" s="24">
        <v>0</v>
      </c>
      <c r="I279" s="24">
        <v>85.63</v>
      </c>
      <c r="J279" s="24">
        <v>85.63000000000001</v>
      </c>
    </row>
    <row r="280" spans="1:10" x14ac:dyDescent="0.3">
      <c r="A280" s="22">
        <f t="shared" si="39"/>
        <v>265</v>
      </c>
      <c r="B280" s="26" t="s">
        <v>264</v>
      </c>
      <c r="C280" s="26" t="s">
        <v>35</v>
      </c>
      <c r="D280" s="2">
        <v>3.3300000000000003E-2</v>
      </c>
      <c r="E280" s="24">
        <f>+'B-7 2025'!I280</f>
        <v>6415.28</v>
      </c>
      <c r="F280" s="24">
        <v>0</v>
      </c>
      <c r="G280" s="24">
        <v>-3.9600000000000004</v>
      </c>
      <c r="H280" s="24">
        <v>0</v>
      </c>
      <c r="I280" s="24">
        <v>6411.32</v>
      </c>
      <c r="J280" s="24">
        <v>6413.2999999999993</v>
      </c>
    </row>
    <row r="281" spans="1:10" x14ac:dyDescent="0.3">
      <c r="A281" s="22">
        <f t="shared" si="39"/>
        <v>266</v>
      </c>
      <c r="B281" s="26" t="s">
        <v>265</v>
      </c>
      <c r="C281" s="26" t="s">
        <v>37</v>
      </c>
      <c r="D281" s="2">
        <v>3.3300000000000003E-2</v>
      </c>
      <c r="E281" s="24">
        <f>+'B-7 2025'!I281</f>
        <v>1106.23</v>
      </c>
      <c r="F281" s="24">
        <v>0</v>
      </c>
      <c r="G281" s="24">
        <v>0</v>
      </c>
      <c r="H281" s="24">
        <v>0</v>
      </c>
      <c r="I281" s="24">
        <v>1106.23</v>
      </c>
      <c r="J281" s="24">
        <v>1106.2299999999998</v>
      </c>
    </row>
    <row r="282" spans="1:10" x14ac:dyDescent="0.3">
      <c r="A282" s="22">
        <f t="shared" si="39"/>
        <v>267</v>
      </c>
      <c r="B282" s="23" t="s">
        <v>266</v>
      </c>
      <c r="C282" s="23"/>
      <c r="D282" s="2"/>
      <c r="E282" s="25">
        <f t="shared" ref="E282:J282" si="41">SUM(E279:E281)</f>
        <v>7607.1399999999994</v>
      </c>
      <c r="F282" s="25">
        <f t="shared" si="41"/>
        <v>0</v>
      </c>
      <c r="G282" s="25">
        <f t="shared" si="41"/>
        <v>-3.9600000000000004</v>
      </c>
      <c r="H282" s="25">
        <f t="shared" si="41"/>
        <v>0</v>
      </c>
      <c r="I282" s="25">
        <f t="shared" si="41"/>
        <v>7603.18</v>
      </c>
      <c r="J282" s="25">
        <f t="shared" si="41"/>
        <v>7605.1599999999989</v>
      </c>
    </row>
    <row r="283" spans="1:10" x14ac:dyDescent="0.3">
      <c r="A283" s="22">
        <f t="shared" si="39"/>
        <v>268</v>
      </c>
      <c r="B283" s="26"/>
      <c r="C283" s="26"/>
      <c r="D283" s="2"/>
      <c r="E283" s="24"/>
      <c r="F283" s="24"/>
      <c r="G283" s="24"/>
      <c r="H283" s="24"/>
      <c r="I283" s="24"/>
      <c r="J283" s="24"/>
    </row>
    <row r="284" spans="1:10" x14ac:dyDescent="0.3">
      <c r="A284" s="22">
        <f t="shared" si="39"/>
        <v>269</v>
      </c>
      <c r="B284" s="26" t="s">
        <v>267</v>
      </c>
      <c r="C284" s="26" t="s">
        <v>28</v>
      </c>
      <c r="D284" s="2">
        <v>3.7999999999999999E-2</v>
      </c>
      <c r="E284" s="24">
        <f>+'B-7 2025'!I284</f>
        <v>346.78</v>
      </c>
      <c r="F284" s="24">
        <v>0</v>
      </c>
      <c r="G284" s="24">
        <v>0</v>
      </c>
      <c r="H284" s="24">
        <v>0</v>
      </c>
      <c r="I284" s="24">
        <v>346.78</v>
      </c>
      <c r="J284" s="24">
        <v>346.77999999999986</v>
      </c>
    </row>
    <row r="285" spans="1:10" x14ac:dyDescent="0.3">
      <c r="A285" s="22">
        <f t="shared" si="39"/>
        <v>270</v>
      </c>
      <c r="B285" s="26" t="s">
        <v>268</v>
      </c>
      <c r="C285" s="26" t="s">
        <v>35</v>
      </c>
      <c r="D285" s="2">
        <v>3.3599999999999998E-2</v>
      </c>
      <c r="E285" s="24">
        <f>+'B-7 2025'!I285</f>
        <v>9270.67</v>
      </c>
      <c r="F285" s="24">
        <v>0</v>
      </c>
      <c r="G285" s="24">
        <v>0</v>
      </c>
      <c r="H285" s="24">
        <v>0</v>
      </c>
      <c r="I285" s="24">
        <v>9270.67</v>
      </c>
      <c r="J285" s="24">
        <v>9270.67</v>
      </c>
    </row>
    <row r="286" spans="1:10" x14ac:dyDescent="0.3">
      <c r="A286" s="22">
        <f t="shared" si="39"/>
        <v>271</v>
      </c>
      <c r="B286" s="26" t="s">
        <v>269</v>
      </c>
      <c r="C286" s="26" t="s">
        <v>37</v>
      </c>
      <c r="D286" s="2">
        <v>3.3599999999999998E-2</v>
      </c>
      <c r="E286" s="24">
        <f>+'B-7 2025'!I286</f>
        <v>1495.67</v>
      </c>
      <c r="F286" s="24">
        <v>0</v>
      </c>
      <c r="G286" s="24">
        <v>0</v>
      </c>
      <c r="H286" s="24">
        <v>0</v>
      </c>
      <c r="I286" s="24">
        <v>1495.67</v>
      </c>
      <c r="J286" s="24">
        <v>1495.6699999999998</v>
      </c>
    </row>
    <row r="287" spans="1:10" x14ac:dyDescent="0.3">
      <c r="A287" s="22">
        <f t="shared" si="39"/>
        <v>272</v>
      </c>
      <c r="B287" s="26" t="s">
        <v>270</v>
      </c>
      <c r="C287" s="26" t="s">
        <v>39</v>
      </c>
      <c r="D287" s="2">
        <v>3.5499999999999997E-2</v>
      </c>
      <c r="E287" s="24">
        <f>+'B-7 2025'!I287</f>
        <v>14.56</v>
      </c>
      <c r="F287" s="24">
        <v>0</v>
      </c>
      <c r="G287" s="24">
        <v>0</v>
      </c>
      <c r="H287" s="24">
        <v>0</v>
      </c>
      <c r="I287" s="24">
        <v>14.56</v>
      </c>
      <c r="J287" s="24">
        <v>14.56</v>
      </c>
    </row>
    <row r="288" spans="1:10" x14ac:dyDescent="0.3">
      <c r="A288" s="22">
        <f t="shared" si="39"/>
        <v>273</v>
      </c>
      <c r="B288" s="23" t="s">
        <v>271</v>
      </c>
      <c r="C288" s="23"/>
      <c r="D288" s="2"/>
      <c r="E288" s="25">
        <f t="shared" ref="E288:J288" si="42">SUM(E284:E287)</f>
        <v>11127.68</v>
      </c>
      <c r="F288" s="25">
        <f t="shared" si="42"/>
        <v>0</v>
      </c>
      <c r="G288" s="25">
        <f t="shared" si="42"/>
        <v>0</v>
      </c>
      <c r="H288" s="25">
        <f t="shared" si="42"/>
        <v>0</v>
      </c>
      <c r="I288" s="25">
        <f t="shared" si="42"/>
        <v>11127.68</v>
      </c>
      <c r="J288" s="25">
        <f t="shared" si="42"/>
        <v>11127.68</v>
      </c>
    </row>
    <row r="289" spans="1:10" x14ac:dyDescent="0.3">
      <c r="A289" s="22">
        <f t="shared" si="39"/>
        <v>274</v>
      </c>
      <c r="B289" s="26"/>
      <c r="C289" s="26"/>
      <c r="D289" s="2"/>
      <c r="E289" s="24"/>
      <c r="F289" s="24"/>
      <c r="G289" s="24"/>
      <c r="H289" s="24"/>
      <c r="I289" s="24"/>
      <c r="J289" s="24"/>
    </row>
    <row r="290" spans="1:10" x14ac:dyDescent="0.3">
      <c r="A290" s="22">
        <f t="shared" si="39"/>
        <v>275</v>
      </c>
      <c r="B290" s="26" t="s">
        <v>272</v>
      </c>
      <c r="C290" s="26" t="s">
        <v>35</v>
      </c>
      <c r="D290" s="2">
        <v>3.39E-2</v>
      </c>
      <c r="E290" s="24">
        <f>+'B-7 2025'!I290</f>
        <v>1452.08</v>
      </c>
      <c r="F290" s="24">
        <v>0</v>
      </c>
      <c r="G290" s="24">
        <v>0</v>
      </c>
      <c r="H290" s="24">
        <v>0</v>
      </c>
      <c r="I290" s="24">
        <v>1452.08</v>
      </c>
      <c r="J290" s="24">
        <v>1452.0800000000002</v>
      </c>
    </row>
    <row r="291" spans="1:10" x14ac:dyDescent="0.3">
      <c r="A291" s="22">
        <f t="shared" si="39"/>
        <v>276</v>
      </c>
      <c r="B291" s="26" t="s">
        <v>273</v>
      </c>
      <c r="C291" s="26" t="s">
        <v>37</v>
      </c>
      <c r="D291" s="2">
        <v>3.39E-2</v>
      </c>
      <c r="E291" s="24">
        <f>+'B-7 2025'!I291</f>
        <v>93.67</v>
      </c>
      <c r="F291" s="24">
        <v>0</v>
      </c>
      <c r="G291" s="24">
        <v>0</v>
      </c>
      <c r="H291" s="24">
        <v>0</v>
      </c>
      <c r="I291" s="24">
        <v>93.67</v>
      </c>
      <c r="J291" s="24">
        <v>93.67</v>
      </c>
    </row>
    <row r="292" spans="1:10" x14ac:dyDescent="0.3">
      <c r="A292" s="22">
        <f t="shared" si="39"/>
        <v>277</v>
      </c>
      <c r="B292" s="23" t="s">
        <v>274</v>
      </c>
      <c r="C292" s="23"/>
      <c r="D292" s="2"/>
      <c r="E292" s="25">
        <f t="shared" ref="E292:J292" si="43">SUM(E290:E291)</f>
        <v>1545.75</v>
      </c>
      <c r="F292" s="25">
        <f t="shared" si="43"/>
        <v>0</v>
      </c>
      <c r="G292" s="25">
        <f t="shared" si="43"/>
        <v>0</v>
      </c>
      <c r="H292" s="25">
        <f t="shared" si="43"/>
        <v>0</v>
      </c>
      <c r="I292" s="25">
        <f t="shared" si="43"/>
        <v>1545.75</v>
      </c>
      <c r="J292" s="25">
        <f t="shared" si="43"/>
        <v>1545.7500000000002</v>
      </c>
    </row>
    <row r="293" spans="1:10" x14ac:dyDescent="0.3">
      <c r="A293" s="22">
        <f t="shared" si="39"/>
        <v>278</v>
      </c>
      <c r="B293" s="26"/>
      <c r="C293" s="26"/>
      <c r="D293" s="2"/>
      <c r="E293" s="24"/>
      <c r="F293" s="24"/>
      <c r="G293" s="24"/>
      <c r="H293" s="24"/>
      <c r="I293" s="24"/>
      <c r="J293" s="24"/>
    </row>
    <row r="294" spans="1:10" x14ac:dyDescent="0.3">
      <c r="A294" s="22">
        <f t="shared" si="39"/>
        <v>279</v>
      </c>
      <c r="B294" s="26" t="s">
        <v>275</v>
      </c>
      <c r="C294" s="26" t="s">
        <v>28</v>
      </c>
      <c r="D294" s="2">
        <v>3.4000000000000002E-2</v>
      </c>
      <c r="E294" s="24">
        <f>+'B-7 2025'!I294</f>
        <v>60.1</v>
      </c>
      <c r="F294" s="24">
        <v>0</v>
      </c>
      <c r="G294" s="24">
        <v>0</v>
      </c>
      <c r="H294" s="24">
        <v>0</v>
      </c>
      <c r="I294" s="24">
        <v>60.1</v>
      </c>
      <c r="J294" s="24">
        <v>60.100000000000016</v>
      </c>
    </row>
    <row r="295" spans="1:10" x14ac:dyDescent="0.3">
      <c r="A295" s="22">
        <f t="shared" si="39"/>
        <v>280</v>
      </c>
      <c r="B295" s="26" t="s">
        <v>276</v>
      </c>
      <c r="C295" s="26" t="s">
        <v>35</v>
      </c>
      <c r="D295" s="2">
        <v>3.39E-2</v>
      </c>
      <c r="E295" s="24">
        <f>+'B-7 2025'!I295</f>
        <v>14110.95</v>
      </c>
      <c r="F295" s="24">
        <v>0</v>
      </c>
      <c r="G295" s="24">
        <v>0</v>
      </c>
      <c r="H295" s="24">
        <v>0</v>
      </c>
      <c r="I295" s="24">
        <v>14110.95</v>
      </c>
      <c r="J295" s="24">
        <v>14110.950000000003</v>
      </c>
    </row>
    <row r="296" spans="1:10" x14ac:dyDescent="0.3">
      <c r="A296" s="22">
        <f t="shared" si="39"/>
        <v>281</v>
      </c>
      <c r="B296" s="26" t="s">
        <v>277</v>
      </c>
      <c r="C296" s="26" t="s">
        <v>37</v>
      </c>
      <c r="D296" s="2">
        <v>3.3799999999999997E-2</v>
      </c>
      <c r="E296" s="24">
        <f>+'B-7 2025'!I296</f>
        <v>2543.84</v>
      </c>
      <c r="F296" s="24">
        <v>0</v>
      </c>
      <c r="G296" s="24">
        <v>0</v>
      </c>
      <c r="H296" s="24">
        <v>0</v>
      </c>
      <c r="I296" s="24">
        <v>2543.84</v>
      </c>
      <c r="J296" s="24">
        <v>2543.8399999999997</v>
      </c>
    </row>
    <row r="297" spans="1:10" x14ac:dyDescent="0.3">
      <c r="A297" s="22">
        <f t="shared" si="39"/>
        <v>282</v>
      </c>
      <c r="B297" s="23" t="s">
        <v>278</v>
      </c>
      <c r="C297" s="23"/>
      <c r="D297" s="2"/>
      <c r="E297" s="25">
        <f t="shared" ref="E297:J297" si="44">SUM(E294:E296)</f>
        <v>16714.89</v>
      </c>
      <c r="F297" s="25">
        <f t="shared" si="44"/>
        <v>0</v>
      </c>
      <c r="G297" s="25">
        <f t="shared" si="44"/>
        <v>0</v>
      </c>
      <c r="H297" s="25">
        <f t="shared" si="44"/>
        <v>0</v>
      </c>
      <c r="I297" s="25">
        <f t="shared" si="44"/>
        <v>16714.89</v>
      </c>
      <c r="J297" s="25">
        <f t="shared" si="44"/>
        <v>16714.890000000003</v>
      </c>
    </row>
    <row r="298" spans="1:10" x14ac:dyDescent="0.3">
      <c r="A298" s="22">
        <f t="shared" si="39"/>
        <v>283</v>
      </c>
      <c r="B298" s="26"/>
      <c r="C298" s="26"/>
      <c r="D298" s="2"/>
      <c r="E298" s="24"/>
      <c r="F298" s="24"/>
      <c r="G298" s="24"/>
      <c r="H298" s="24"/>
      <c r="I298" s="24"/>
      <c r="J298" s="24"/>
    </row>
    <row r="299" spans="1:10" x14ac:dyDescent="0.3">
      <c r="A299" s="22">
        <f t="shared" si="39"/>
        <v>284</v>
      </c>
      <c r="B299" s="26" t="s">
        <v>279</v>
      </c>
      <c r="C299" s="26" t="s">
        <v>28</v>
      </c>
      <c r="D299" s="2">
        <v>3.3300000000000003E-2</v>
      </c>
      <c r="E299" s="24">
        <f>+'B-7 2025'!I299</f>
        <v>13057.22</v>
      </c>
      <c r="F299" s="24">
        <v>0</v>
      </c>
      <c r="G299" s="24">
        <v>0</v>
      </c>
      <c r="H299" s="24">
        <v>0</v>
      </c>
      <c r="I299" s="24">
        <v>13057.22</v>
      </c>
      <c r="J299" s="24">
        <v>13057.22</v>
      </c>
    </row>
    <row r="300" spans="1:10" x14ac:dyDescent="0.3">
      <c r="A300" s="22">
        <f t="shared" si="39"/>
        <v>285</v>
      </c>
      <c r="B300" s="26" t="s">
        <v>280</v>
      </c>
      <c r="C300" s="26" t="s">
        <v>35</v>
      </c>
      <c r="D300" s="2">
        <v>3.3300000000000003E-2</v>
      </c>
      <c r="E300" s="24">
        <f>+'B-7 2025'!I300</f>
        <v>67565.179999999993</v>
      </c>
      <c r="F300" s="24">
        <v>0</v>
      </c>
      <c r="G300" s="24">
        <v>0</v>
      </c>
      <c r="H300" s="24">
        <v>0</v>
      </c>
      <c r="I300" s="24">
        <v>67565.179999999993</v>
      </c>
      <c r="J300" s="24">
        <v>67565.179999999964</v>
      </c>
    </row>
    <row r="301" spans="1:10" x14ac:dyDescent="0.3">
      <c r="A301" s="22">
        <f t="shared" si="39"/>
        <v>286</v>
      </c>
      <c r="B301" s="26" t="s">
        <v>281</v>
      </c>
      <c r="C301" s="26" t="s">
        <v>37</v>
      </c>
      <c r="D301" s="2">
        <v>3.3300000000000003E-2</v>
      </c>
      <c r="E301" s="24">
        <f>+'B-7 2025'!I301</f>
        <v>26988.43</v>
      </c>
      <c r="F301" s="24">
        <v>0</v>
      </c>
      <c r="G301" s="24">
        <v>0</v>
      </c>
      <c r="H301" s="24">
        <v>0</v>
      </c>
      <c r="I301" s="24">
        <v>26988.43</v>
      </c>
      <c r="J301" s="24">
        <v>26988.429999999997</v>
      </c>
    </row>
    <row r="302" spans="1:10" x14ac:dyDescent="0.3">
      <c r="A302" s="22">
        <f t="shared" si="39"/>
        <v>287</v>
      </c>
      <c r="B302" s="23" t="s">
        <v>282</v>
      </c>
      <c r="C302" s="23"/>
      <c r="D302" s="2"/>
      <c r="E302" s="25">
        <f t="shared" ref="E302:J302" si="45">SUM(E299:E301)</f>
        <v>107610.82999999999</v>
      </c>
      <c r="F302" s="25">
        <f t="shared" si="45"/>
        <v>0</v>
      </c>
      <c r="G302" s="25">
        <f t="shared" si="45"/>
        <v>0</v>
      </c>
      <c r="H302" s="25">
        <f t="shared" si="45"/>
        <v>0</v>
      </c>
      <c r="I302" s="25">
        <f t="shared" si="45"/>
        <v>107610.82999999999</v>
      </c>
      <c r="J302" s="25">
        <f t="shared" si="45"/>
        <v>107610.82999999996</v>
      </c>
    </row>
    <row r="303" spans="1:10" x14ac:dyDescent="0.3">
      <c r="A303" s="22">
        <f t="shared" si="39"/>
        <v>288</v>
      </c>
      <c r="B303" s="26"/>
      <c r="C303" s="26"/>
      <c r="D303" s="2"/>
      <c r="E303" s="24"/>
      <c r="F303" s="24"/>
      <c r="G303" s="24"/>
      <c r="H303" s="24"/>
      <c r="I303" s="24"/>
      <c r="J303" s="24"/>
    </row>
    <row r="304" spans="1:10" x14ac:dyDescent="0.3">
      <c r="A304" s="22">
        <f t="shared" si="39"/>
        <v>289</v>
      </c>
      <c r="B304" s="26" t="s">
        <v>283</v>
      </c>
      <c r="C304" s="26" t="s">
        <v>28</v>
      </c>
      <c r="D304" s="2">
        <v>3.3300000000000003E-2</v>
      </c>
      <c r="E304" s="24">
        <f>+'B-7 2025'!I304</f>
        <v>10321.959999999999</v>
      </c>
      <c r="F304" s="24">
        <v>0</v>
      </c>
      <c r="G304" s="24">
        <v>0</v>
      </c>
      <c r="H304" s="24">
        <v>0</v>
      </c>
      <c r="I304" s="24">
        <v>10321.959999999999</v>
      </c>
      <c r="J304" s="24">
        <v>10321.959999999995</v>
      </c>
    </row>
    <row r="305" spans="1:10" x14ac:dyDescent="0.3">
      <c r="A305" s="22">
        <f t="shared" si="39"/>
        <v>290</v>
      </c>
      <c r="B305" s="26" t="s">
        <v>284</v>
      </c>
      <c r="C305" s="26" t="s">
        <v>35</v>
      </c>
      <c r="D305" s="2">
        <v>3.3300000000000003E-2</v>
      </c>
      <c r="E305" s="24">
        <f>+'B-7 2025'!I305</f>
        <v>86882.07</v>
      </c>
      <c r="F305" s="24">
        <v>0</v>
      </c>
      <c r="G305" s="24">
        <v>0</v>
      </c>
      <c r="H305" s="24">
        <v>0</v>
      </c>
      <c r="I305" s="24">
        <v>86882.07</v>
      </c>
      <c r="J305" s="24">
        <v>86882.070000000036</v>
      </c>
    </row>
    <row r="306" spans="1:10" x14ac:dyDescent="0.3">
      <c r="A306" s="22">
        <f t="shared" si="39"/>
        <v>291</v>
      </c>
      <c r="B306" s="26" t="s">
        <v>285</v>
      </c>
      <c r="C306" s="26" t="s">
        <v>37</v>
      </c>
      <c r="D306" s="2">
        <v>3.3300000000000003E-2</v>
      </c>
      <c r="E306" s="24">
        <f>+'B-7 2025'!I306</f>
        <v>9050.06</v>
      </c>
      <c r="F306" s="24">
        <v>0</v>
      </c>
      <c r="G306" s="24">
        <v>0</v>
      </c>
      <c r="H306" s="24">
        <v>0</v>
      </c>
      <c r="I306" s="24">
        <v>9050.06</v>
      </c>
      <c r="J306" s="24">
        <v>9050.06</v>
      </c>
    </row>
    <row r="307" spans="1:10" x14ac:dyDescent="0.3">
      <c r="A307" s="22">
        <f t="shared" si="39"/>
        <v>292</v>
      </c>
      <c r="B307" s="23" t="s">
        <v>286</v>
      </c>
      <c r="C307" s="23"/>
      <c r="D307" s="2"/>
      <c r="E307" s="25">
        <f t="shared" ref="E307:J307" si="46">SUM(E304:E306)</f>
        <v>106254.09</v>
      </c>
      <c r="F307" s="25">
        <f t="shared" si="46"/>
        <v>0</v>
      </c>
      <c r="G307" s="25">
        <f t="shared" si="46"/>
        <v>0</v>
      </c>
      <c r="H307" s="25">
        <f t="shared" si="46"/>
        <v>0</v>
      </c>
      <c r="I307" s="25">
        <f t="shared" si="46"/>
        <v>106254.09</v>
      </c>
      <c r="J307" s="25">
        <f t="shared" si="46"/>
        <v>106254.09000000003</v>
      </c>
    </row>
    <row r="308" spans="1:10" x14ac:dyDescent="0.3">
      <c r="A308" s="22">
        <f t="shared" si="39"/>
        <v>293</v>
      </c>
      <c r="B308" s="26"/>
      <c r="C308" s="26"/>
      <c r="D308" s="2"/>
      <c r="E308" s="24"/>
      <c r="F308" s="24"/>
      <c r="G308" s="24"/>
      <c r="H308" s="24"/>
      <c r="I308" s="24"/>
      <c r="J308" s="24"/>
    </row>
    <row r="309" spans="1:10" x14ac:dyDescent="0.3">
      <c r="A309" s="22">
        <f t="shared" si="39"/>
        <v>294</v>
      </c>
      <c r="B309" s="23" t="s">
        <v>287</v>
      </c>
      <c r="C309" s="23" t="s">
        <v>35</v>
      </c>
      <c r="D309" s="2">
        <v>3.3300000000000003E-2</v>
      </c>
      <c r="E309" s="24">
        <f>+'B-7 2025'!I309</f>
        <v>1590122.5249031701</v>
      </c>
      <c r="F309" s="24">
        <v>458182.00000000017</v>
      </c>
      <c r="G309" s="24">
        <v>0</v>
      </c>
      <c r="H309" s="24">
        <v>0</v>
      </c>
      <c r="I309" s="24">
        <v>2048304.5249031701</v>
      </c>
      <c r="J309" s="24">
        <v>1805996.7364416332</v>
      </c>
    </row>
    <row r="310" spans="1:10" x14ac:dyDescent="0.3">
      <c r="A310" s="22">
        <f t="shared" si="39"/>
        <v>295</v>
      </c>
      <c r="B310" s="23"/>
      <c r="C310" s="23"/>
      <c r="D310" s="2"/>
      <c r="E310" s="24"/>
      <c r="F310" s="24"/>
      <c r="G310" s="24"/>
      <c r="H310" s="24"/>
      <c r="I310" s="24"/>
      <c r="J310" s="24"/>
    </row>
    <row r="311" spans="1:10" x14ac:dyDescent="0.3">
      <c r="A311" s="22">
        <f t="shared" si="39"/>
        <v>296</v>
      </c>
      <c r="B311" s="30" t="s">
        <v>288</v>
      </c>
      <c r="C311" s="30"/>
      <c r="D311" s="31"/>
      <c r="E311" s="4">
        <f t="shared" ref="E311:J311" si="47">SUM(E309,E307,E302,E297,E292,E288,E282,E277,E272,E267,E261,E256,E251,E246,E240,E235,E229)</f>
        <v>2785514.186998887</v>
      </c>
      <c r="F311" s="4">
        <f t="shared" si="47"/>
        <v>458596.13575000019</v>
      </c>
      <c r="G311" s="4">
        <f t="shared" si="47"/>
        <v>-3.9600000000000004</v>
      </c>
      <c r="H311" s="4">
        <f t="shared" si="47"/>
        <v>0</v>
      </c>
      <c r="I311" s="4">
        <f t="shared" si="47"/>
        <v>3244106.3627488874</v>
      </c>
      <c r="J311" s="4">
        <f t="shared" si="47"/>
        <v>3001418.2751335031</v>
      </c>
    </row>
    <row r="312" spans="1:10" x14ac:dyDescent="0.3">
      <c r="A312" s="22">
        <f t="shared" si="39"/>
        <v>297</v>
      </c>
      <c r="B312" s="23"/>
      <c r="C312" s="23"/>
      <c r="D312" s="2"/>
      <c r="E312" s="24"/>
      <c r="F312" s="24"/>
      <c r="G312" s="24"/>
      <c r="H312" s="24"/>
      <c r="I312" s="24"/>
      <c r="J312" s="24"/>
    </row>
    <row r="313" spans="1:10" x14ac:dyDescent="0.3">
      <c r="A313" s="22">
        <f t="shared" si="39"/>
        <v>298</v>
      </c>
      <c r="B313" s="34" t="s">
        <v>289</v>
      </c>
      <c r="C313" s="34"/>
      <c r="D313" s="35"/>
      <c r="E313" s="36">
        <f t="shared" ref="E313:J313" si="48">SUM(E311,E223,E126,E108)</f>
        <v>11119625.911895871</v>
      </c>
      <c r="F313" s="36">
        <f t="shared" si="48"/>
        <v>673906.99174672214</v>
      </c>
      <c r="G313" s="36">
        <f t="shared" si="48"/>
        <v>-86073.454761285073</v>
      </c>
      <c r="H313" s="36">
        <f t="shared" si="48"/>
        <v>0</v>
      </c>
      <c r="I313" s="36">
        <f t="shared" si="48"/>
        <v>11707459.448881309</v>
      </c>
      <c r="J313" s="36">
        <f t="shared" si="48"/>
        <v>11357222.701893259</v>
      </c>
    </row>
    <row r="314" spans="1:10" x14ac:dyDescent="0.3">
      <c r="A314" s="22">
        <f t="shared" si="39"/>
        <v>299</v>
      </c>
      <c r="B314" s="23"/>
      <c r="C314" s="23"/>
      <c r="D314" s="2"/>
      <c r="E314" s="24"/>
      <c r="F314" s="24"/>
      <c r="G314" s="24"/>
      <c r="H314" s="24"/>
      <c r="I314" s="24"/>
      <c r="J314" s="24"/>
    </row>
    <row r="315" spans="1:10" x14ac:dyDescent="0.3">
      <c r="A315" s="22">
        <f t="shared" si="39"/>
        <v>300</v>
      </c>
      <c r="B315" s="23" t="s">
        <v>290</v>
      </c>
      <c r="C315" s="23" t="s">
        <v>291</v>
      </c>
      <c r="D315" s="2">
        <v>0</v>
      </c>
      <c r="E315" s="24">
        <f>+'B-7 2025'!I315</f>
        <v>86548.221999999703</v>
      </c>
      <c r="F315" s="24">
        <v>0</v>
      </c>
      <c r="G315" s="24">
        <v>-223.19999999999996</v>
      </c>
      <c r="H315" s="24">
        <v>0</v>
      </c>
      <c r="I315" s="24">
        <v>86325.021999999706</v>
      </c>
      <c r="J315" s="24">
        <v>86436.621999999712</v>
      </c>
    </row>
    <row r="316" spans="1:10" x14ac:dyDescent="0.3">
      <c r="A316" s="22">
        <f t="shared" si="39"/>
        <v>301</v>
      </c>
      <c r="B316" s="26" t="s">
        <v>292</v>
      </c>
      <c r="C316" s="26" t="s">
        <v>293</v>
      </c>
      <c r="D316" s="2">
        <v>1.2169811320754717E-2</v>
      </c>
      <c r="E316" s="24">
        <f>+'B-7 2025'!I316</f>
        <v>142827.0272059461</v>
      </c>
      <c r="F316" s="24">
        <v>18520.885504985308</v>
      </c>
      <c r="G316" s="24">
        <v>-0.23999999999999996</v>
      </c>
      <c r="H316" s="24">
        <v>0</v>
      </c>
      <c r="I316" s="24">
        <v>161347.67271093142</v>
      </c>
      <c r="J316" s="24">
        <v>153452.92640628907</v>
      </c>
    </row>
    <row r="317" spans="1:10" x14ac:dyDescent="0.3">
      <c r="A317" s="22">
        <f t="shared" si="39"/>
        <v>302</v>
      </c>
      <c r="B317" s="26" t="s">
        <v>294</v>
      </c>
      <c r="C317" s="26" t="s">
        <v>28</v>
      </c>
      <c r="D317" s="2">
        <v>1.4431578947368422E-2</v>
      </c>
      <c r="E317" s="24">
        <f>+'B-7 2025'!I317</f>
        <v>103433.23</v>
      </c>
      <c r="F317" s="24">
        <v>0</v>
      </c>
      <c r="G317" s="24">
        <v>0</v>
      </c>
      <c r="H317" s="24">
        <v>0</v>
      </c>
      <c r="I317" s="24">
        <v>103433.23</v>
      </c>
      <c r="J317" s="24">
        <v>103433.23</v>
      </c>
    </row>
    <row r="318" spans="1:10" x14ac:dyDescent="0.3">
      <c r="A318" s="22">
        <f t="shared" si="39"/>
        <v>303</v>
      </c>
      <c r="B318" s="23" t="s">
        <v>295</v>
      </c>
      <c r="C318" s="23" t="s">
        <v>296</v>
      </c>
      <c r="D318" s="2">
        <v>1.8139534883720932E-2</v>
      </c>
      <c r="E318" s="24">
        <f>+'B-7 2025'!I318</f>
        <v>2465364.0577249988</v>
      </c>
      <c r="F318" s="24">
        <v>71842.438519602845</v>
      </c>
      <c r="G318" s="24">
        <v>-6346.44</v>
      </c>
      <c r="H318" s="24">
        <v>0</v>
      </c>
      <c r="I318" s="24">
        <v>2530860.0562446024</v>
      </c>
      <c r="J318" s="24">
        <v>2489027.2672059881</v>
      </c>
    </row>
    <row r="319" spans="1:10" x14ac:dyDescent="0.3">
      <c r="A319" s="22">
        <f t="shared" si="39"/>
        <v>304</v>
      </c>
      <c r="B319" s="23" t="s">
        <v>297</v>
      </c>
      <c r="C319" s="23" t="s">
        <v>296</v>
      </c>
      <c r="D319" s="2">
        <v>1.8E-3</v>
      </c>
      <c r="E319" s="24">
        <f>+'B-7 2025'!I319</f>
        <v>-54754.397772500801</v>
      </c>
      <c r="F319" s="24">
        <v>0</v>
      </c>
      <c r="G319" s="24">
        <v>-5948.3558519602848</v>
      </c>
      <c r="H319" s="24">
        <v>0</v>
      </c>
      <c r="I319" s="24">
        <v>-60702.753624461096</v>
      </c>
      <c r="J319" s="24">
        <v>-57342.972412907395</v>
      </c>
    </row>
    <row r="320" spans="1:10" x14ac:dyDescent="0.3">
      <c r="A320" s="22">
        <f t="shared" si="39"/>
        <v>305</v>
      </c>
      <c r="B320" s="23" t="s">
        <v>298</v>
      </c>
      <c r="C320" s="23" t="s">
        <v>296</v>
      </c>
      <c r="D320" s="2">
        <v>1.8139534883720932E-2</v>
      </c>
      <c r="E320" s="24">
        <f>+'B-7 2025'!I320</f>
        <v>85341.94</v>
      </c>
      <c r="F320" s="24">
        <v>0</v>
      </c>
      <c r="G320" s="24">
        <v>0</v>
      </c>
      <c r="H320" s="24">
        <v>0</v>
      </c>
      <c r="I320" s="24">
        <v>85341.94</v>
      </c>
      <c r="J320" s="24">
        <v>85341.939999999973</v>
      </c>
    </row>
    <row r="321" spans="1:10" x14ac:dyDescent="0.3">
      <c r="A321" s="22">
        <f t="shared" si="39"/>
        <v>306</v>
      </c>
      <c r="B321" s="23" t="s">
        <v>299</v>
      </c>
      <c r="C321" s="23" t="s">
        <v>300</v>
      </c>
      <c r="D321" s="2">
        <v>1.1388888888888903E-2</v>
      </c>
      <c r="E321" s="24">
        <f>+'B-7 2025'!I321</f>
        <v>59549.55520563999</v>
      </c>
      <c r="F321" s="24">
        <v>0</v>
      </c>
      <c r="G321" s="24">
        <v>0</v>
      </c>
      <c r="H321" s="24">
        <v>0</v>
      </c>
      <c r="I321" s="24">
        <v>59549.55520563999</v>
      </c>
      <c r="J321" s="24">
        <v>59549.555205639997</v>
      </c>
    </row>
    <row r="322" spans="1:10" x14ac:dyDescent="0.3">
      <c r="A322" s="22">
        <f t="shared" si="39"/>
        <v>307</v>
      </c>
      <c r="B322" s="23" t="s">
        <v>301</v>
      </c>
      <c r="C322" s="23" t="s">
        <v>302</v>
      </c>
      <c r="D322" s="2">
        <v>1.8139534883720932E-2</v>
      </c>
      <c r="E322" s="24">
        <f>+'B-7 2025'!I322</f>
        <v>47.51</v>
      </c>
      <c r="F322" s="24">
        <v>0</v>
      </c>
      <c r="G322" s="24">
        <v>0</v>
      </c>
      <c r="H322" s="24">
        <v>0</v>
      </c>
      <c r="I322" s="24">
        <v>47.51</v>
      </c>
      <c r="J322" s="24">
        <v>47.51</v>
      </c>
    </row>
    <row r="323" spans="1:10" x14ac:dyDescent="0.3">
      <c r="A323" s="22">
        <f t="shared" si="39"/>
        <v>308</v>
      </c>
      <c r="B323" s="26" t="s">
        <v>303</v>
      </c>
      <c r="C323" s="26" t="s">
        <v>304</v>
      </c>
      <c r="D323" s="2">
        <v>1.316451612903226E-2</v>
      </c>
      <c r="E323" s="24">
        <f>+'B-7 2025'!I323</f>
        <v>81443.649999999994</v>
      </c>
      <c r="F323" s="24">
        <v>0</v>
      </c>
      <c r="G323" s="24">
        <v>0</v>
      </c>
      <c r="H323" s="24">
        <v>0</v>
      </c>
      <c r="I323" s="24">
        <v>81443.649999999994</v>
      </c>
      <c r="J323" s="24">
        <v>81443.650000000009</v>
      </c>
    </row>
    <row r="324" spans="1:10" x14ac:dyDescent="0.3">
      <c r="A324" s="22">
        <f t="shared" si="39"/>
        <v>309</v>
      </c>
      <c r="B324" s="26" t="s">
        <v>305</v>
      </c>
      <c r="C324" s="26" t="s">
        <v>306</v>
      </c>
      <c r="D324" s="2">
        <v>3.2600000000000004E-2</v>
      </c>
      <c r="E324" s="24">
        <f>+'B-7 2025'!I324</f>
        <v>2750500.5603734641</v>
      </c>
      <c r="F324" s="24">
        <v>343721.28987789992</v>
      </c>
      <c r="G324" s="24">
        <v>-34372.128987789984</v>
      </c>
      <c r="H324" s="24">
        <v>0</v>
      </c>
      <c r="I324" s="24">
        <v>3059849.7212635744</v>
      </c>
      <c r="J324" s="24">
        <v>2904402.9990199478</v>
      </c>
    </row>
    <row r="325" spans="1:10" x14ac:dyDescent="0.3">
      <c r="A325" s="22">
        <f t="shared" si="39"/>
        <v>310</v>
      </c>
      <c r="B325" s="26" t="s">
        <v>307</v>
      </c>
      <c r="C325" s="26" t="s">
        <v>308</v>
      </c>
      <c r="D325" s="2">
        <v>1.8751162790697676E-2</v>
      </c>
      <c r="E325" s="24">
        <f>+'B-7 2025'!I325</f>
        <v>1400281.0748718262</v>
      </c>
      <c r="F325" s="24">
        <v>164700.51513246703</v>
      </c>
      <c r="G325" s="24">
        <v>-16470.051513246704</v>
      </c>
      <c r="H325" s="24">
        <v>0</v>
      </c>
      <c r="I325" s="24">
        <v>1548511.5384910461</v>
      </c>
      <c r="J325" s="24">
        <v>1473985.2368360127</v>
      </c>
    </row>
    <row r="326" spans="1:10" x14ac:dyDescent="0.3">
      <c r="A326" s="22">
        <f t="shared" si="39"/>
        <v>311</v>
      </c>
      <c r="B326" s="26" t="s">
        <v>309</v>
      </c>
      <c r="C326" s="26" t="s">
        <v>308</v>
      </c>
      <c r="D326" s="2">
        <v>1.8751162790697676E-2</v>
      </c>
      <c r="E326" s="24">
        <f>+'B-7 2025'!I326</f>
        <v>0.02</v>
      </c>
      <c r="F326" s="24">
        <v>0</v>
      </c>
      <c r="G326" s="24">
        <v>0</v>
      </c>
      <c r="H326" s="24">
        <v>0</v>
      </c>
      <c r="I326" s="24">
        <v>0.02</v>
      </c>
      <c r="J326" s="24">
        <v>1.9999999999999997E-2</v>
      </c>
    </row>
    <row r="327" spans="1:10" x14ac:dyDescent="0.3">
      <c r="A327" s="22">
        <f t="shared" si="39"/>
        <v>312</v>
      </c>
      <c r="B327" s="26" t="s">
        <v>310</v>
      </c>
      <c r="C327" s="26" t="s">
        <v>311</v>
      </c>
      <c r="D327" s="2">
        <v>1.1662721893491126E-2</v>
      </c>
      <c r="E327" s="24">
        <f>+'B-7 2025'!I327</f>
        <v>40652.439999999799</v>
      </c>
      <c r="F327" s="24">
        <v>0</v>
      </c>
      <c r="G327" s="24">
        <v>-278.75999999999993</v>
      </c>
      <c r="H327" s="24">
        <v>0</v>
      </c>
      <c r="I327" s="24">
        <v>40373.679999999797</v>
      </c>
      <c r="J327" s="24">
        <v>40513.059999999794</v>
      </c>
    </row>
    <row r="328" spans="1:10" x14ac:dyDescent="0.3">
      <c r="A328" s="22">
        <f t="shared" si="39"/>
        <v>313</v>
      </c>
      <c r="B328" s="26" t="s">
        <v>312</v>
      </c>
      <c r="C328" s="26" t="s">
        <v>313</v>
      </c>
      <c r="D328" s="2">
        <v>1.9931914893617023E-2</v>
      </c>
      <c r="E328" s="24">
        <f>+'B-7 2025'!I328</f>
        <v>87773.14</v>
      </c>
      <c r="F328" s="24">
        <v>0</v>
      </c>
      <c r="G328" s="24">
        <v>0</v>
      </c>
      <c r="H328" s="24">
        <v>0</v>
      </c>
      <c r="I328" s="24">
        <v>87773.14</v>
      </c>
      <c r="J328" s="24">
        <v>87773.139999999985</v>
      </c>
    </row>
    <row r="329" spans="1:10" x14ac:dyDescent="0.3">
      <c r="A329" s="22">
        <f t="shared" si="39"/>
        <v>314</v>
      </c>
      <c r="B329" s="26" t="s">
        <v>314</v>
      </c>
      <c r="C329" s="26" t="s">
        <v>315</v>
      </c>
      <c r="D329" s="2">
        <v>9.3028985507246382E-3</v>
      </c>
      <c r="E329" s="24">
        <f>+'B-7 2025'!I329</f>
        <v>49871.01</v>
      </c>
      <c r="F329" s="24">
        <v>0</v>
      </c>
      <c r="G329" s="24">
        <v>0</v>
      </c>
      <c r="H329" s="24">
        <v>0</v>
      </c>
      <c r="I329" s="24">
        <v>49871.01</v>
      </c>
      <c r="J329" s="24">
        <v>49871.01</v>
      </c>
    </row>
    <row r="330" spans="1:10" x14ac:dyDescent="0.3">
      <c r="A330" s="22">
        <f t="shared" si="39"/>
        <v>315</v>
      </c>
      <c r="B330" s="34" t="s">
        <v>316</v>
      </c>
      <c r="C330" s="34"/>
      <c r="D330" s="35"/>
      <c r="E330" s="36">
        <f t="shared" ref="E330:J330" si="49">SUM(E315:E329)</f>
        <v>7298879.0396093726</v>
      </c>
      <c r="F330" s="36">
        <f t="shared" si="49"/>
        <v>598785.12903495505</v>
      </c>
      <c r="G330" s="36">
        <f t="shared" si="49"/>
        <v>-63639.176352996976</v>
      </c>
      <c r="H330" s="36">
        <f t="shared" si="49"/>
        <v>0</v>
      </c>
      <c r="I330" s="36">
        <f t="shared" si="49"/>
        <v>7834024.9922913313</v>
      </c>
      <c r="J330" s="36">
        <f t="shared" si="49"/>
        <v>7557935.1942609679</v>
      </c>
    </row>
    <row r="331" spans="1:10" x14ac:dyDescent="0.3">
      <c r="A331" s="22">
        <f t="shared" si="39"/>
        <v>316</v>
      </c>
      <c r="B331" s="26"/>
      <c r="C331" s="26"/>
      <c r="D331" s="2"/>
      <c r="E331" s="24"/>
      <c r="F331" s="24"/>
      <c r="G331" s="24"/>
      <c r="H331" s="24"/>
      <c r="I331" s="24"/>
      <c r="J331" s="24"/>
    </row>
    <row r="332" spans="1:10" x14ac:dyDescent="0.3">
      <c r="A332" s="22">
        <f t="shared" si="39"/>
        <v>317</v>
      </c>
      <c r="B332" s="23" t="s">
        <v>317</v>
      </c>
      <c r="C332" s="23" t="s">
        <v>318</v>
      </c>
      <c r="D332" s="2">
        <v>0</v>
      </c>
      <c r="E332" s="24">
        <f>+'B-7 2025'!I332</f>
        <v>57213.402999999802</v>
      </c>
      <c r="F332" s="24">
        <v>0</v>
      </c>
      <c r="G332" s="24">
        <v>-109.91999999999997</v>
      </c>
      <c r="H332" s="24">
        <v>0</v>
      </c>
      <c r="I332" s="24">
        <v>57103.482999999796</v>
      </c>
      <c r="J332" s="24">
        <v>57158.442999999803</v>
      </c>
    </row>
    <row r="333" spans="1:10" x14ac:dyDescent="0.3">
      <c r="A333" s="22">
        <f t="shared" si="39"/>
        <v>318</v>
      </c>
      <c r="B333" s="26" t="s">
        <v>319</v>
      </c>
      <c r="C333" s="26" t="s">
        <v>318</v>
      </c>
      <c r="D333" s="2">
        <v>1.3785074626865672E-2</v>
      </c>
      <c r="E333" s="24">
        <f>+'B-7 2025'!I333</f>
        <v>103583.40703468681</v>
      </c>
      <c r="F333" s="24">
        <v>4000.0000000038599</v>
      </c>
      <c r="G333" s="24">
        <v>0</v>
      </c>
      <c r="H333" s="24">
        <v>0</v>
      </c>
      <c r="I333" s="24">
        <v>107583.40703469071</v>
      </c>
      <c r="J333" s="24">
        <v>103891.09934238117</v>
      </c>
    </row>
    <row r="334" spans="1:10" x14ac:dyDescent="0.3">
      <c r="A334" s="22">
        <f t="shared" si="39"/>
        <v>319</v>
      </c>
      <c r="B334" s="26" t="s">
        <v>320</v>
      </c>
      <c r="C334" s="26" t="s">
        <v>28</v>
      </c>
      <c r="D334" s="2">
        <v>1.4209375E-2</v>
      </c>
      <c r="E334" s="24">
        <f>+'B-7 2025'!I334</f>
        <v>23039.109999999899</v>
      </c>
      <c r="F334" s="24">
        <v>0</v>
      </c>
      <c r="G334" s="24">
        <v>-1852.8000000000004</v>
      </c>
      <c r="H334" s="24">
        <v>0</v>
      </c>
      <c r="I334" s="24">
        <v>21186.309999999899</v>
      </c>
      <c r="J334" s="24">
        <v>22112.709999999897</v>
      </c>
    </row>
    <row r="335" spans="1:10" x14ac:dyDescent="0.3">
      <c r="A335" s="22">
        <f t="shared" si="39"/>
        <v>320</v>
      </c>
      <c r="B335" s="26" t="s">
        <v>321</v>
      </c>
      <c r="C335" s="26" t="s">
        <v>296</v>
      </c>
      <c r="D335" s="2">
        <v>1.7999999999999999E-2</v>
      </c>
      <c r="E335" s="24">
        <f>+'B-7 2025'!I335</f>
        <v>1926836.1862780671</v>
      </c>
      <c r="F335" s="24">
        <v>149350.2441565257</v>
      </c>
      <c r="G335" s="24">
        <v>-20713.873707757077</v>
      </c>
      <c r="H335" s="24">
        <v>0</v>
      </c>
      <c r="I335" s="24">
        <v>2055472.5567268331</v>
      </c>
      <c r="J335" s="24">
        <v>1981614.9645474912</v>
      </c>
    </row>
    <row r="336" spans="1:10" x14ac:dyDescent="0.3">
      <c r="A336" s="22">
        <f t="shared" si="39"/>
        <v>321</v>
      </c>
      <c r="B336" s="26" t="s">
        <v>322</v>
      </c>
      <c r="C336" s="26" t="s">
        <v>323</v>
      </c>
      <c r="D336" s="2">
        <v>6.8400000000000002E-2</v>
      </c>
      <c r="E336" s="24">
        <f>+'B-7 2025'!I336</f>
        <v>84990</v>
      </c>
      <c r="F336" s="24">
        <v>0</v>
      </c>
      <c r="G336" s="24">
        <v>0</v>
      </c>
      <c r="H336" s="24">
        <v>0</v>
      </c>
      <c r="I336" s="24">
        <v>84990</v>
      </c>
      <c r="J336" s="24">
        <v>84990</v>
      </c>
    </row>
    <row r="337" spans="1:10" x14ac:dyDescent="0.3">
      <c r="A337" s="22">
        <f t="shared" si="39"/>
        <v>322</v>
      </c>
      <c r="B337" s="23" t="s">
        <v>324</v>
      </c>
      <c r="C337" s="23" t="s">
        <v>325</v>
      </c>
      <c r="D337" s="3">
        <v>4.2047872340425535E-2</v>
      </c>
      <c r="E337" s="24">
        <f>+'B-7 2025'!I337</f>
        <v>1604657.4458654861</v>
      </c>
      <c r="F337" s="24">
        <v>150592.37605892384</v>
      </c>
      <c r="G337" s="24">
        <v>-20772.003772190401</v>
      </c>
      <c r="H337" s="24">
        <v>0</v>
      </c>
      <c r="I337" s="24">
        <v>1734477.8181522198</v>
      </c>
      <c r="J337" s="24">
        <v>1645696.7740226185</v>
      </c>
    </row>
    <row r="338" spans="1:10" x14ac:dyDescent="0.3">
      <c r="A338" s="22">
        <f t="shared" si="39"/>
        <v>323</v>
      </c>
      <c r="B338" s="23" t="s">
        <v>326</v>
      </c>
      <c r="C338" s="23" t="s">
        <v>308</v>
      </c>
      <c r="D338" s="3">
        <v>2.7303703703703705E-2</v>
      </c>
      <c r="E338" s="24">
        <f>+'B-7 2025'!I338</f>
        <v>1918482.9799262281</v>
      </c>
      <c r="F338" s="24">
        <v>155201.06302613241</v>
      </c>
      <c r="G338" s="24">
        <v>-21504.231720632379</v>
      </c>
      <c r="H338" s="24">
        <v>0</v>
      </c>
      <c r="I338" s="24">
        <v>2052179.811231731</v>
      </c>
      <c r="J338" s="24">
        <v>1959158.2110402263</v>
      </c>
    </row>
    <row r="339" spans="1:10" x14ac:dyDescent="0.3">
      <c r="A339" s="22">
        <f t="shared" si="39"/>
        <v>324</v>
      </c>
      <c r="B339" s="23" t="s">
        <v>327</v>
      </c>
      <c r="C339" s="23" t="s">
        <v>328</v>
      </c>
      <c r="D339" s="3">
        <v>2.7303703703703705E-2</v>
      </c>
      <c r="E339" s="24">
        <f>+'B-7 2025'!I339</f>
        <v>12246.45</v>
      </c>
      <c r="F339" s="24">
        <v>0</v>
      </c>
      <c r="G339" s="24">
        <v>0</v>
      </c>
      <c r="H339" s="24">
        <v>0</v>
      </c>
      <c r="I339" s="24">
        <v>12246.45</v>
      </c>
      <c r="J339" s="24">
        <v>12246.45</v>
      </c>
    </row>
    <row r="340" spans="1:10" x14ac:dyDescent="0.3">
      <c r="A340" s="22">
        <f t="shared" ref="A340:A392" si="50">+A339+1</f>
        <v>325</v>
      </c>
      <c r="B340" s="26" t="s">
        <v>329</v>
      </c>
      <c r="C340" s="26" t="s">
        <v>311</v>
      </c>
      <c r="D340" s="2">
        <v>1.5739285714285713E-2</v>
      </c>
      <c r="E340" s="24">
        <f>+'B-7 2025'!I340</f>
        <v>559822.40223334415</v>
      </c>
      <c r="F340" s="24">
        <v>26911.650994942804</v>
      </c>
      <c r="G340" s="24">
        <v>-3740.7194882970512</v>
      </c>
      <c r="H340" s="24">
        <v>0</v>
      </c>
      <c r="I340" s="24">
        <v>582993.3337399899</v>
      </c>
      <c r="J340" s="24">
        <v>570398.33975322777</v>
      </c>
    </row>
    <row r="341" spans="1:10" x14ac:dyDescent="0.3">
      <c r="A341" s="22">
        <f t="shared" si="50"/>
        <v>326</v>
      </c>
      <c r="B341" s="23" t="s">
        <v>330</v>
      </c>
      <c r="C341" s="23" t="s">
        <v>313</v>
      </c>
      <c r="D341" s="3">
        <v>2.9520000000000001E-2</v>
      </c>
      <c r="E341" s="24">
        <f>+'B-7 2025'!I341</f>
        <v>1514140.5456710069</v>
      </c>
      <c r="F341" s="24">
        <v>81399.048795300638</v>
      </c>
      <c r="G341" s="24">
        <v>-11291.561972546788</v>
      </c>
      <c r="H341" s="24">
        <v>0</v>
      </c>
      <c r="I341" s="24">
        <v>1584248.032493758</v>
      </c>
      <c r="J341" s="24">
        <v>1546077.5079568182</v>
      </c>
    </row>
    <row r="342" spans="1:10" x14ac:dyDescent="0.3">
      <c r="A342" s="22">
        <f t="shared" si="50"/>
        <v>327</v>
      </c>
      <c r="B342" s="26" t="s">
        <v>331</v>
      </c>
      <c r="C342" s="26" t="s">
        <v>332</v>
      </c>
      <c r="D342" s="2">
        <v>2.8899999999999995E-2</v>
      </c>
      <c r="E342" s="24">
        <f>+'B-7 2025'!I342</f>
        <v>1609514.66670822</v>
      </c>
      <c r="F342" s="24">
        <v>134276.55754869201</v>
      </c>
      <c r="G342" s="24">
        <v>-18389.58011926819</v>
      </c>
      <c r="H342" s="24">
        <v>0</v>
      </c>
      <c r="I342" s="24">
        <v>1725401.644137644</v>
      </c>
      <c r="J342" s="24">
        <v>1644053.4833016943</v>
      </c>
    </row>
    <row r="343" spans="1:10" x14ac:dyDescent="0.3">
      <c r="A343" s="22">
        <f t="shared" si="50"/>
        <v>328</v>
      </c>
      <c r="B343" s="26" t="s">
        <v>333</v>
      </c>
      <c r="C343" s="26" t="s">
        <v>334</v>
      </c>
      <c r="D343" s="2">
        <v>2.2317142857142858E-2</v>
      </c>
      <c r="E343" s="24">
        <f>+'B-7 2025'!I343</f>
        <v>517655.91332294559</v>
      </c>
      <c r="F343" s="24">
        <v>16381.532999999999</v>
      </c>
      <c r="G343" s="24">
        <v>-2277.0330869999998</v>
      </c>
      <c r="H343" s="24">
        <v>0</v>
      </c>
      <c r="I343" s="24">
        <v>531760.41323594563</v>
      </c>
      <c r="J343" s="24">
        <v>524523.92669874732</v>
      </c>
    </row>
    <row r="344" spans="1:10" x14ac:dyDescent="0.3">
      <c r="A344" s="22">
        <f t="shared" si="50"/>
        <v>329</v>
      </c>
      <c r="B344" s="23" t="s">
        <v>335</v>
      </c>
      <c r="C344" s="23" t="s">
        <v>336</v>
      </c>
      <c r="D344" s="2">
        <v>4.0493506493506498E-2</v>
      </c>
      <c r="E344" s="24">
        <f>+'B-7 2025'!I344</f>
        <v>202135.65162403471</v>
      </c>
      <c r="F344" s="24">
        <v>21445.437786293576</v>
      </c>
      <c r="G344" s="24">
        <v>-2980.9158522948064</v>
      </c>
      <c r="H344" s="24">
        <v>0</v>
      </c>
      <c r="I344" s="24">
        <v>220600.17355803328</v>
      </c>
      <c r="J344" s="24">
        <v>210133.293668678</v>
      </c>
    </row>
    <row r="345" spans="1:10" x14ac:dyDescent="0.3">
      <c r="A345" s="22">
        <f t="shared" si="50"/>
        <v>330</v>
      </c>
      <c r="B345" s="26" t="s">
        <v>337</v>
      </c>
      <c r="C345" s="26" t="s">
        <v>338</v>
      </c>
      <c r="D345" s="2">
        <v>5.970370370370371E-2</v>
      </c>
      <c r="E345" s="24">
        <f>+'B-7 2025'!I345</f>
        <v>19805.297223128502</v>
      </c>
      <c r="F345" s="24">
        <v>0</v>
      </c>
      <c r="G345" s="24">
        <v>-3270.691814832312</v>
      </c>
      <c r="H345" s="24">
        <v>0</v>
      </c>
      <c r="I345" s="24">
        <v>16534.6054082962</v>
      </c>
      <c r="J345" s="24">
        <v>18493.420027040804</v>
      </c>
    </row>
    <row r="346" spans="1:10" x14ac:dyDescent="0.3">
      <c r="A346" s="22">
        <f t="shared" si="50"/>
        <v>331</v>
      </c>
      <c r="B346" s="26" t="s">
        <v>339</v>
      </c>
      <c r="C346" s="26" t="s">
        <v>338</v>
      </c>
      <c r="D346" s="2">
        <v>5.970370370370371E-2</v>
      </c>
      <c r="E346" s="24">
        <f>+'B-7 2025'!I346</f>
        <v>59877.645876772702</v>
      </c>
      <c r="F346" s="24">
        <v>23530.156941239653</v>
      </c>
      <c r="G346" s="24">
        <v>0</v>
      </c>
      <c r="H346" s="24">
        <v>0</v>
      </c>
      <c r="I346" s="24">
        <v>83407.802818012395</v>
      </c>
      <c r="J346" s="24">
        <v>69315.611316252514</v>
      </c>
    </row>
    <row r="347" spans="1:10" x14ac:dyDescent="0.3">
      <c r="A347" s="22">
        <f t="shared" si="50"/>
        <v>332</v>
      </c>
      <c r="B347" s="26" t="s">
        <v>340</v>
      </c>
      <c r="C347" s="26" t="s">
        <v>341</v>
      </c>
      <c r="D347" s="2">
        <v>6.6666666666666666E-2</v>
      </c>
      <c r="E347" s="24">
        <f>+'B-7 2025'!I347</f>
        <v>373066.97011874377</v>
      </c>
      <c r="F347" s="24">
        <v>17677.778091458105</v>
      </c>
      <c r="G347" s="24">
        <v>0</v>
      </c>
      <c r="H347" s="24">
        <v>0</v>
      </c>
      <c r="I347" s="24">
        <v>390744.74821020191</v>
      </c>
      <c r="J347" s="24">
        <v>381790.80410827359</v>
      </c>
    </row>
    <row r="348" spans="1:10" x14ac:dyDescent="0.3">
      <c r="A348" s="22">
        <f t="shared" si="50"/>
        <v>333</v>
      </c>
      <c r="B348" s="23" t="s">
        <v>342</v>
      </c>
      <c r="C348" s="23" t="s">
        <v>343</v>
      </c>
      <c r="D348" s="2">
        <v>2.0500000000000001E-2</v>
      </c>
      <c r="E348" s="24">
        <f>+'B-7 2025'!I348</f>
        <v>4654.83</v>
      </c>
      <c r="F348" s="24">
        <v>0</v>
      </c>
      <c r="G348" s="24">
        <v>0</v>
      </c>
      <c r="H348" s="24">
        <v>0</v>
      </c>
      <c r="I348" s="24">
        <v>4654.83</v>
      </c>
      <c r="J348" s="24">
        <v>4654.8300000000008</v>
      </c>
    </row>
    <row r="349" spans="1:10" x14ac:dyDescent="0.3">
      <c r="A349" s="22">
        <f t="shared" si="50"/>
        <v>334</v>
      </c>
      <c r="B349" s="23" t="s">
        <v>344</v>
      </c>
      <c r="C349" s="23" t="s">
        <v>345</v>
      </c>
      <c r="D349" s="2">
        <v>6.6666666666666666E-2</v>
      </c>
      <c r="E349" s="24">
        <f>+'B-7 2025'!I349</f>
        <v>174216.06760607901</v>
      </c>
      <c r="F349" s="24">
        <v>41141.786906983085</v>
      </c>
      <c r="G349" s="24">
        <v>0</v>
      </c>
      <c r="H349" s="24">
        <v>0</v>
      </c>
      <c r="I349" s="24">
        <v>215357.85451306199</v>
      </c>
      <c r="J349" s="24">
        <v>189358.108625469</v>
      </c>
    </row>
    <row r="350" spans="1:10" x14ac:dyDescent="0.3">
      <c r="A350" s="22">
        <f t="shared" si="50"/>
        <v>335</v>
      </c>
      <c r="B350" s="23" t="s">
        <v>346</v>
      </c>
      <c r="C350" s="23" t="s">
        <v>347</v>
      </c>
      <c r="D350" s="2">
        <v>0.1</v>
      </c>
      <c r="E350" s="24">
        <f>+'B-7 2025'!I350</f>
        <v>6852</v>
      </c>
      <c r="F350" s="24">
        <v>9112</v>
      </c>
      <c r="G350" s="24">
        <v>0</v>
      </c>
      <c r="H350" s="24">
        <v>0</v>
      </c>
      <c r="I350" s="24">
        <v>15964</v>
      </c>
      <c r="J350" s="24">
        <v>11407.99999999998</v>
      </c>
    </row>
    <row r="351" spans="1:10" x14ac:dyDescent="0.3">
      <c r="A351" s="22">
        <f t="shared" si="50"/>
        <v>336</v>
      </c>
      <c r="B351" s="23" t="s">
        <v>348</v>
      </c>
      <c r="C351" s="23" t="s">
        <v>349</v>
      </c>
      <c r="D351" s="2">
        <v>3.6306818181818176E-2</v>
      </c>
      <c r="E351" s="24">
        <f>+'B-7 2025'!I351</f>
        <v>11959.065999999981</v>
      </c>
      <c r="F351" s="24">
        <v>0</v>
      </c>
      <c r="G351" s="24">
        <v>-1290.72</v>
      </c>
      <c r="H351" s="24">
        <v>0</v>
      </c>
      <c r="I351" s="24">
        <v>10668.34599999997</v>
      </c>
      <c r="J351" s="24">
        <v>11313.70599999998</v>
      </c>
    </row>
    <row r="352" spans="1:10" x14ac:dyDescent="0.3">
      <c r="A352" s="22">
        <f t="shared" si="50"/>
        <v>337</v>
      </c>
      <c r="B352" s="23" t="s">
        <v>350</v>
      </c>
      <c r="C352" s="23" t="s">
        <v>351</v>
      </c>
      <c r="D352" s="2">
        <v>9.9188116648685459E-2</v>
      </c>
      <c r="E352" s="24">
        <f>+'B-7 2025'!I352</f>
        <v>25895.679999999898</v>
      </c>
      <c r="F352" s="24">
        <v>2601</v>
      </c>
      <c r="G352" s="24">
        <v>0</v>
      </c>
      <c r="H352" s="24">
        <v>0</v>
      </c>
      <c r="I352" s="24">
        <v>28496.679999999898</v>
      </c>
      <c r="J352" s="24">
        <v>27196.180000280976</v>
      </c>
    </row>
    <row r="353" spans="1:10" x14ac:dyDescent="0.3">
      <c r="A353" s="22">
        <f t="shared" si="50"/>
        <v>338</v>
      </c>
      <c r="B353" s="26" t="s">
        <v>352</v>
      </c>
      <c r="C353" s="26" t="s">
        <v>353</v>
      </c>
      <c r="D353" s="2">
        <v>4.2300000000000004E-2</v>
      </c>
      <c r="E353" s="24">
        <f>+'B-7 2025'!I353</f>
        <v>750520.17631644406</v>
      </c>
      <c r="F353" s="24">
        <v>61760.000000000102</v>
      </c>
      <c r="G353" s="24">
        <v>-16003.799999999997</v>
      </c>
      <c r="H353" s="24">
        <v>0</v>
      </c>
      <c r="I353" s="24">
        <v>796276.37631644297</v>
      </c>
      <c r="J353" s="24">
        <v>773962.60703736905</v>
      </c>
    </row>
    <row r="354" spans="1:10" x14ac:dyDescent="0.3">
      <c r="A354" s="22">
        <f t="shared" si="50"/>
        <v>339</v>
      </c>
      <c r="B354" s="34" t="s">
        <v>354</v>
      </c>
      <c r="C354" s="34"/>
      <c r="D354" s="35"/>
      <c r="E354" s="36">
        <f t="shared" ref="E354:J354" si="51">SUM(E332:E353)</f>
        <v>11561165.894805187</v>
      </c>
      <c r="F354" s="36">
        <f t="shared" si="51"/>
        <v>895380.63330649585</v>
      </c>
      <c r="G354" s="36">
        <f t="shared" si="51"/>
        <v>-124197.85153481903</v>
      </c>
      <c r="H354" s="36">
        <f t="shared" si="51"/>
        <v>0</v>
      </c>
      <c r="I354" s="36">
        <f t="shared" si="51"/>
        <v>12332348.67657686</v>
      </c>
      <c r="J354" s="36">
        <f t="shared" si="51"/>
        <v>11849548.470446568</v>
      </c>
    </row>
    <row r="355" spans="1:10" x14ac:dyDescent="0.3">
      <c r="A355" s="22">
        <f t="shared" si="50"/>
        <v>340</v>
      </c>
      <c r="B355" s="26"/>
      <c r="C355" s="26"/>
      <c r="D355" s="2"/>
      <c r="E355" s="24"/>
      <c r="F355" s="24"/>
      <c r="G355" s="24"/>
      <c r="H355" s="24"/>
      <c r="I355" s="24"/>
      <c r="J355" s="24"/>
    </row>
    <row r="356" spans="1:10" x14ac:dyDescent="0.3">
      <c r="A356" s="22">
        <f t="shared" si="50"/>
        <v>341</v>
      </c>
      <c r="B356" s="23" t="s">
        <v>355</v>
      </c>
      <c r="C356" s="23" t="s">
        <v>356</v>
      </c>
      <c r="D356" s="23">
        <v>0</v>
      </c>
      <c r="E356" s="24">
        <f>+'B-7 2025'!I356</f>
        <v>17450.619999999981</v>
      </c>
      <c r="F356" s="24">
        <v>0</v>
      </c>
      <c r="G356" s="24">
        <v>-0.11999999999999998</v>
      </c>
      <c r="H356" s="24">
        <v>0</v>
      </c>
      <c r="I356" s="24">
        <v>17450.499999999971</v>
      </c>
      <c r="J356" s="24">
        <v>17450.559999999976</v>
      </c>
    </row>
    <row r="357" spans="1:10" x14ac:dyDescent="0.3">
      <c r="A357" s="22">
        <f t="shared" si="50"/>
        <v>342</v>
      </c>
      <c r="B357" s="26" t="s">
        <v>357</v>
      </c>
      <c r="C357" s="26" t="s">
        <v>28</v>
      </c>
      <c r="D357" s="2">
        <v>2.9700000000000001E-2</v>
      </c>
      <c r="E357" s="24">
        <f>+'B-7 2025'!I357</f>
        <v>451909.22625710786</v>
      </c>
      <c r="F357" s="24">
        <v>13379.576755828357</v>
      </c>
      <c r="G357" s="24">
        <v>-3848.4</v>
      </c>
      <c r="H357" s="24">
        <v>0</v>
      </c>
      <c r="I357" s="24">
        <v>461440.40301293693</v>
      </c>
      <c r="J357" s="24">
        <v>454543.1806166665</v>
      </c>
    </row>
    <row r="358" spans="1:10" x14ac:dyDescent="0.3">
      <c r="A358" s="22">
        <f t="shared" si="50"/>
        <v>343</v>
      </c>
      <c r="B358" s="23" t="s">
        <v>358</v>
      </c>
      <c r="C358" s="23" t="s">
        <v>359</v>
      </c>
      <c r="D358" s="2">
        <v>1.7160000000000002E-2</v>
      </c>
      <c r="E358" s="24">
        <f>+'B-7 2025'!I358</f>
        <v>94448.772995714244</v>
      </c>
      <c r="F358" s="24">
        <v>8050</v>
      </c>
      <c r="G358" s="24">
        <v>-6331.6285714285723</v>
      </c>
      <c r="H358" s="24">
        <v>0</v>
      </c>
      <c r="I358" s="24">
        <v>96167.144424285652</v>
      </c>
      <c r="J358" s="24">
        <v>91902.189479230743</v>
      </c>
    </row>
    <row r="359" spans="1:10" x14ac:dyDescent="0.3">
      <c r="A359" s="22">
        <f t="shared" si="50"/>
        <v>344</v>
      </c>
      <c r="B359" s="23" t="s">
        <v>360</v>
      </c>
      <c r="C359" s="23" t="s">
        <v>361</v>
      </c>
      <c r="D359" s="2">
        <v>3.1800000000000001E-3</v>
      </c>
      <c r="E359" s="24">
        <f>+'B-7 2025'!I359</f>
        <v>23185.268903376123</v>
      </c>
      <c r="F359" s="24">
        <v>1110.6544232548799</v>
      </c>
      <c r="G359" s="24">
        <v>-339.60000000000008</v>
      </c>
      <c r="H359" s="24">
        <v>0</v>
      </c>
      <c r="I359" s="24">
        <v>23956.323326631002</v>
      </c>
      <c r="J359" s="24">
        <v>23570.796114915833</v>
      </c>
    </row>
    <row r="360" spans="1:10" x14ac:dyDescent="0.3">
      <c r="A360" s="22">
        <f t="shared" si="50"/>
        <v>345</v>
      </c>
      <c r="B360" s="23" t="s">
        <v>362</v>
      </c>
      <c r="C360" s="23" t="s">
        <v>363</v>
      </c>
      <c r="D360" s="2">
        <v>8.3040000000000006E-3</v>
      </c>
      <c r="E360" s="24">
        <f>+'B-7 2025'!I360</f>
        <v>12512.69902995801</v>
      </c>
      <c r="F360" s="24">
        <v>477.28486805164209</v>
      </c>
      <c r="G360" s="24">
        <v>-8.2799999999999976</v>
      </c>
      <c r="H360" s="24">
        <v>0</v>
      </c>
      <c r="I360" s="24">
        <v>12981.703898009651</v>
      </c>
      <c r="J360" s="24">
        <v>12747.20146394613</v>
      </c>
    </row>
    <row r="361" spans="1:10" x14ac:dyDescent="0.3">
      <c r="A361" s="22">
        <f t="shared" si="50"/>
        <v>346</v>
      </c>
      <c r="B361" s="23" t="s">
        <v>364</v>
      </c>
      <c r="C361" s="23" t="s">
        <v>365</v>
      </c>
      <c r="D361" s="2">
        <v>1.6115999999999999E-3</v>
      </c>
      <c r="E361" s="24">
        <f>+'B-7 2025'!I361</f>
        <v>22097.044577893397</v>
      </c>
      <c r="F361" s="24">
        <v>995.76998311480179</v>
      </c>
      <c r="G361" s="24">
        <v>-86.279999999999987</v>
      </c>
      <c r="H361" s="24">
        <v>0</v>
      </c>
      <c r="I361" s="24">
        <v>23006.5345610082</v>
      </c>
      <c r="J361" s="24">
        <v>22551.789569372151</v>
      </c>
    </row>
    <row r="362" spans="1:10" x14ac:dyDescent="0.3">
      <c r="A362" s="22">
        <f t="shared" si="50"/>
        <v>347</v>
      </c>
      <c r="B362" s="23" t="s">
        <v>366</v>
      </c>
      <c r="C362" s="23" t="s">
        <v>367</v>
      </c>
      <c r="D362" s="2">
        <v>5.72968972495727E-3</v>
      </c>
      <c r="E362" s="24">
        <f>+'B-7 2025'!I362</f>
        <v>23829.340757797039</v>
      </c>
      <c r="F362" s="24">
        <v>1031.9381388882714</v>
      </c>
      <c r="G362" s="24">
        <v>-176.52000000000007</v>
      </c>
      <c r="H362" s="24">
        <v>0</v>
      </c>
      <c r="I362" s="24">
        <v>24684.758896685311</v>
      </c>
      <c r="J362" s="24">
        <v>24257.049827159659</v>
      </c>
    </row>
    <row r="363" spans="1:10" x14ac:dyDescent="0.3">
      <c r="A363" s="22">
        <f t="shared" si="50"/>
        <v>348</v>
      </c>
      <c r="B363" s="23" t="s">
        <v>368</v>
      </c>
      <c r="C363" s="23" t="s">
        <v>369</v>
      </c>
      <c r="D363" s="2">
        <v>1.7160000000000002E-2</v>
      </c>
      <c r="E363" s="24">
        <f>+'B-7 2025'!I363</f>
        <v>9551.6239199999818</v>
      </c>
      <c r="F363" s="24">
        <v>1488.1469999999999</v>
      </c>
      <c r="G363" s="24">
        <v>-165.71666666666636</v>
      </c>
      <c r="H363" s="24">
        <v>0</v>
      </c>
      <c r="I363" s="24">
        <v>10874.054253333316</v>
      </c>
      <c r="J363" s="24">
        <v>10212.839086478672</v>
      </c>
    </row>
    <row r="364" spans="1:10" x14ac:dyDescent="0.3">
      <c r="A364" s="22">
        <f t="shared" si="50"/>
        <v>349</v>
      </c>
      <c r="B364" s="23" t="s">
        <v>370</v>
      </c>
      <c r="C364" s="23" t="s">
        <v>371</v>
      </c>
      <c r="D364" s="2">
        <v>1.7160048000000001E-2</v>
      </c>
      <c r="E364" s="24">
        <f>+'B-7 2025'!I364</f>
        <v>114424.13751935971</v>
      </c>
      <c r="F364" s="24">
        <v>4952.1325013999985</v>
      </c>
      <c r="G364" s="24">
        <v>-1298.4000000000001</v>
      </c>
      <c r="H364" s="24">
        <v>0</v>
      </c>
      <c r="I364" s="24">
        <v>118077.8700207597</v>
      </c>
      <c r="J364" s="24">
        <v>116251.00331069955</v>
      </c>
    </row>
    <row r="365" spans="1:10" x14ac:dyDescent="0.3">
      <c r="A365" s="22">
        <f t="shared" si="50"/>
        <v>350</v>
      </c>
      <c r="B365" s="23" t="s">
        <v>372</v>
      </c>
      <c r="C365" s="23" t="s">
        <v>373</v>
      </c>
      <c r="D365" s="2">
        <v>1.7160000000000002E-2</v>
      </c>
      <c r="E365" s="24">
        <f>+'B-7 2025'!I365</f>
        <v>505.78</v>
      </c>
      <c r="F365" s="24">
        <v>0</v>
      </c>
      <c r="G365" s="24">
        <v>0</v>
      </c>
      <c r="H365" s="24">
        <v>0</v>
      </c>
      <c r="I365" s="24">
        <v>505.78</v>
      </c>
      <c r="J365" s="24">
        <v>505.7799999999998</v>
      </c>
    </row>
    <row r="366" spans="1:10" x14ac:dyDescent="0.3">
      <c r="A366" s="22">
        <f t="shared" si="50"/>
        <v>351</v>
      </c>
      <c r="B366" s="26" t="s">
        <v>374</v>
      </c>
      <c r="C366" s="26" t="s">
        <v>375</v>
      </c>
      <c r="D366" s="2">
        <v>0.12859999999999999</v>
      </c>
      <c r="E366" s="24">
        <f>+'B-7 2025'!I366</f>
        <v>21510.8357252153</v>
      </c>
      <c r="F366" s="24">
        <v>877.29119209040425</v>
      </c>
      <c r="G366" s="24">
        <v>0</v>
      </c>
      <c r="H366" s="24">
        <v>0</v>
      </c>
      <c r="I366" s="24">
        <v>22388.126917305708</v>
      </c>
      <c r="J366" s="24">
        <v>21949.481321191204</v>
      </c>
    </row>
    <row r="367" spans="1:10" x14ac:dyDescent="0.3">
      <c r="A367" s="22">
        <f t="shared" si="50"/>
        <v>352</v>
      </c>
      <c r="B367" s="23" t="s">
        <v>376</v>
      </c>
      <c r="C367" s="23" t="s">
        <v>377</v>
      </c>
      <c r="D367" s="2">
        <v>1.7160000000000002E-2</v>
      </c>
      <c r="E367" s="24">
        <f>+'B-7 2025'!I367</f>
        <v>116075.83999999962</v>
      </c>
      <c r="F367" s="24">
        <v>0</v>
      </c>
      <c r="G367" s="24">
        <v>-6700.8</v>
      </c>
      <c r="H367" s="24">
        <v>0</v>
      </c>
      <c r="I367" s="24">
        <v>109375.0399999995</v>
      </c>
      <c r="J367" s="24">
        <v>112725.43999999958</v>
      </c>
    </row>
    <row r="368" spans="1:10" x14ac:dyDescent="0.3">
      <c r="A368" s="22">
        <f t="shared" si="50"/>
        <v>353</v>
      </c>
      <c r="B368" s="23" t="s">
        <v>378</v>
      </c>
      <c r="C368" s="23" t="s">
        <v>379</v>
      </c>
      <c r="D368" s="2">
        <v>1.7160048000000001E-2</v>
      </c>
      <c r="E368" s="24">
        <f>+'B-7 2025'!I368</f>
        <v>7706.1099999999897</v>
      </c>
      <c r="F368" s="24">
        <v>0</v>
      </c>
      <c r="G368" s="24">
        <v>-457.56</v>
      </c>
      <c r="H368" s="24">
        <v>0</v>
      </c>
      <c r="I368" s="24">
        <v>7248.5499999999911</v>
      </c>
      <c r="J368" s="24">
        <v>7477.329999999989</v>
      </c>
    </row>
    <row r="369" spans="1:10" x14ac:dyDescent="0.3">
      <c r="A369" s="22">
        <f t="shared" si="50"/>
        <v>354</v>
      </c>
      <c r="B369" s="23" t="s">
        <v>380</v>
      </c>
      <c r="C369" s="23" t="s">
        <v>381</v>
      </c>
      <c r="D369" s="2">
        <v>4.0000000000000001E-3</v>
      </c>
      <c r="E369" s="24">
        <f>+'B-7 2025'!I369</f>
        <v>8450.0300000000007</v>
      </c>
      <c r="F369" s="24">
        <v>0</v>
      </c>
      <c r="G369" s="24">
        <v>0</v>
      </c>
      <c r="H369" s="24">
        <v>0</v>
      </c>
      <c r="I369" s="24">
        <v>8450.0300000000007</v>
      </c>
      <c r="J369" s="24">
        <v>8450.0300000000007</v>
      </c>
    </row>
    <row r="370" spans="1:10" x14ac:dyDescent="0.3">
      <c r="A370" s="22">
        <f t="shared" si="50"/>
        <v>355</v>
      </c>
      <c r="B370" s="23" t="s">
        <v>382</v>
      </c>
      <c r="C370" s="23" t="s">
        <v>383</v>
      </c>
      <c r="D370" s="2">
        <v>2.4E-2</v>
      </c>
      <c r="E370" s="24">
        <f>+'B-7 2025'!I370</f>
        <v>26527.375829999997</v>
      </c>
      <c r="F370" s="24">
        <v>6439</v>
      </c>
      <c r="G370" s="24">
        <v>0</v>
      </c>
      <c r="H370" s="24">
        <v>0</v>
      </c>
      <c r="I370" s="24">
        <v>32966.375829999997</v>
      </c>
      <c r="J370" s="24">
        <v>29290.760445384607</v>
      </c>
    </row>
    <row r="371" spans="1:10" x14ac:dyDescent="0.3">
      <c r="A371" s="22">
        <f t="shared" si="50"/>
        <v>356</v>
      </c>
      <c r="B371" s="23" t="s">
        <v>384</v>
      </c>
      <c r="C371" s="23" t="s">
        <v>385</v>
      </c>
      <c r="D371" s="2">
        <v>8.0999999999999996E-3</v>
      </c>
      <c r="E371" s="24">
        <f>+'B-7 2025'!I371</f>
        <v>90740.723978586699</v>
      </c>
      <c r="F371" s="24">
        <v>172.69018532394395</v>
      </c>
      <c r="G371" s="24">
        <v>0</v>
      </c>
      <c r="H371" s="24">
        <v>0</v>
      </c>
      <c r="I371" s="24">
        <v>90913.414163910638</v>
      </c>
      <c r="J371" s="24">
        <v>90826.583732960251</v>
      </c>
    </row>
    <row r="372" spans="1:10" x14ac:dyDescent="0.3">
      <c r="A372" s="22">
        <f t="shared" si="50"/>
        <v>357</v>
      </c>
      <c r="B372" s="23" t="s">
        <v>386</v>
      </c>
      <c r="C372" s="23" t="s">
        <v>387</v>
      </c>
      <c r="D372" s="2">
        <v>2.4E-2</v>
      </c>
      <c r="E372" s="24">
        <f>+'B-7 2025'!I372</f>
        <v>407649.37943795195</v>
      </c>
      <c r="F372" s="24">
        <v>18319.256173195583</v>
      </c>
      <c r="G372" s="24">
        <v>0</v>
      </c>
      <c r="H372" s="24">
        <v>0</v>
      </c>
      <c r="I372" s="24">
        <v>425968.63561114698</v>
      </c>
      <c r="J372" s="24">
        <v>409058.55298973614</v>
      </c>
    </row>
    <row r="373" spans="1:10" x14ac:dyDescent="0.3">
      <c r="A373" s="22">
        <f t="shared" si="50"/>
        <v>358</v>
      </c>
      <c r="B373" s="34" t="s">
        <v>388</v>
      </c>
      <c r="C373" s="34"/>
      <c r="D373" s="35"/>
      <c r="E373" s="36">
        <f t="shared" ref="E373:J373" si="52">SUM(E356:E372)</f>
        <v>1448574.80893296</v>
      </c>
      <c r="F373" s="36">
        <f t="shared" si="52"/>
        <v>57293.741221147895</v>
      </c>
      <c r="G373" s="36">
        <f t="shared" si="52"/>
        <v>-19413.305238095243</v>
      </c>
      <c r="H373" s="36">
        <f t="shared" si="52"/>
        <v>0</v>
      </c>
      <c r="I373" s="36">
        <f t="shared" si="52"/>
        <v>1486455.2449160125</v>
      </c>
      <c r="J373" s="36">
        <f t="shared" si="52"/>
        <v>1453770.5679577412</v>
      </c>
    </row>
    <row r="374" spans="1:10" x14ac:dyDescent="0.3">
      <c r="A374" s="22">
        <f t="shared" si="50"/>
        <v>359</v>
      </c>
      <c r="B374" s="23"/>
      <c r="C374" s="23"/>
      <c r="D374" s="2"/>
      <c r="E374" s="24"/>
      <c r="F374" s="24"/>
      <c r="G374" s="24"/>
      <c r="H374" s="24"/>
      <c r="I374" s="24"/>
      <c r="J374" s="24"/>
    </row>
    <row r="375" spans="1:10" x14ac:dyDescent="0.3">
      <c r="A375" s="22">
        <f t="shared" si="50"/>
        <v>360</v>
      </c>
      <c r="B375" s="23" t="s">
        <v>389</v>
      </c>
      <c r="C375" s="23" t="s">
        <v>323</v>
      </c>
      <c r="D375" s="2">
        <v>6.8400000000000002E-2</v>
      </c>
      <c r="E375" s="24">
        <f>+'B-7 2025'!I375</f>
        <v>0</v>
      </c>
      <c r="F375" s="24">
        <v>0</v>
      </c>
      <c r="G375" s="24">
        <v>0</v>
      </c>
      <c r="H375" s="24">
        <v>0</v>
      </c>
      <c r="I375" s="24">
        <v>0</v>
      </c>
      <c r="J375" s="24">
        <v>0</v>
      </c>
    </row>
    <row r="376" spans="1:10" x14ac:dyDescent="0.3">
      <c r="A376" s="22">
        <f t="shared" si="50"/>
        <v>361</v>
      </c>
      <c r="B376" s="34" t="s">
        <v>390</v>
      </c>
      <c r="C376" s="34"/>
      <c r="D376" s="35"/>
      <c r="E376" s="36">
        <f t="shared" ref="E376:J376" si="53">SUM(E375)</f>
        <v>0</v>
      </c>
      <c r="F376" s="36">
        <f t="shared" si="53"/>
        <v>0</v>
      </c>
      <c r="G376" s="36">
        <f t="shared" si="53"/>
        <v>0</v>
      </c>
      <c r="H376" s="36">
        <f t="shared" si="53"/>
        <v>0</v>
      </c>
      <c r="I376" s="36">
        <f t="shared" si="53"/>
        <v>0</v>
      </c>
      <c r="J376" s="36">
        <f t="shared" si="53"/>
        <v>0</v>
      </c>
    </row>
    <row r="377" spans="1:10" x14ac:dyDescent="0.3">
      <c r="A377" s="22">
        <f t="shared" si="50"/>
        <v>362</v>
      </c>
      <c r="B377" s="26"/>
      <c r="C377" s="26"/>
      <c r="D377" s="2"/>
      <c r="E377" s="24"/>
      <c r="F377" s="24"/>
      <c r="G377" s="24"/>
      <c r="H377" s="24"/>
      <c r="I377" s="24"/>
      <c r="J377" s="24"/>
    </row>
    <row r="378" spans="1:10" x14ac:dyDescent="0.3">
      <c r="A378" s="22">
        <f t="shared" si="50"/>
        <v>363</v>
      </c>
      <c r="B378" s="23" t="s">
        <v>391</v>
      </c>
      <c r="C378" s="23"/>
      <c r="D378" s="2"/>
      <c r="E378" s="24">
        <f t="shared" ref="E378:J378" si="54">+E313</f>
        <v>11119625.911895871</v>
      </c>
      <c r="F378" s="24">
        <f t="shared" si="54"/>
        <v>673906.99174672214</v>
      </c>
      <c r="G378" s="24">
        <f t="shared" si="54"/>
        <v>-86073.454761285073</v>
      </c>
      <c r="H378" s="24">
        <f t="shared" si="54"/>
        <v>0</v>
      </c>
      <c r="I378" s="24">
        <f t="shared" si="54"/>
        <v>11707459.448881309</v>
      </c>
      <c r="J378" s="24">
        <f t="shared" si="54"/>
        <v>11357222.701893259</v>
      </c>
    </row>
    <row r="379" spans="1:10" x14ac:dyDescent="0.3">
      <c r="A379" s="22">
        <f t="shared" si="50"/>
        <v>364</v>
      </c>
      <c r="B379" s="23" t="s">
        <v>392</v>
      </c>
      <c r="C379" s="23"/>
      <c r="D379" s="2"/>
      <c r="E379" s="24">
        <f t="shared" ref="E379:J379" si="55">+E330</f>
        <v>7298879.0396093726</v>
      </c>
      <c r="F379" s="24">
        <f t="shared" si="55"/>
        <v>598785.12903495505</v>
      </c>
      <c r="G379" s="24">
        <f t="shared" si="55"/>
        <v>-63639.176352996976</v>
      </c>
      <c r="H379" s="24">
        <f t="shared" si="55"/>
        <v>0</v>
      </c>
      <c r="I379" s="24">
        <f t="shared" si="55"/>
        <v>7834024.9922913313</v>
      </c>
      <c r="J379" s="24">
        <f t="shared" si="55"/>
        <v>7557935.1942609679</v>
      </c>
    </row>
    <row r="380" spans="1:10" x14ac:dyDescent="0.3">
      <c r="A380" s="22">
        <f t="shared" si="50"/>
        <v>365</v>
      </c>
      <c r="B380" s="23" t="s">
        <v>393</v>
      </c>
      <c r="C380" s="23"/>
      <c r="D380" s="2"/>
      <c r="E380" s="24">
        <f t="shared" ref="E380:J380" si="56">+E354</f>
        <v>11561165.894805187</v>
      </c>
      <c r="F380" s="24">
        <f t="shared" si="56"/>
        <v>895380.63330649585</v>
      </c>
      <c r="G380" s="24">
        <f t="shared" si="56"/>
        <v>-124197.85153481903</v>
      </c>
      <c r="H380" s="24">
        <f t="shared" si="56"/>
        <v>0</v>
      </c>
      <c r="I380" s="24">
        <f t="shared" si="56"/>
        <v>12332348.67657686</v>
      </c>
      <c r="J380" s="24">
        <f t="shared" si="56"/>
        <v>11849548.470446568</v>
      </c>
    </row>
    <row r="381" spans="1:10" x14ac:dyDescent="0.3">
      <c r="A381" s="22">
        <f t="shared" si="50"/>
        <v>366</v>
      </c>
      <c r="B381" s="23" t="s">
        <v>394</v>
      </c>
      <c r="C381" s="23"/>
      <c r="D381" s="2"/>
      <c r="E381" s="24">
        <f t="shared" ref="E381:J381" si="57">+E373</f>
        <v>1448574.80893296</v>
      </c>
      <c r="F381" s="24">
        <f t="shared" si="57"/>
        <v>57293.741221147895</v>
      </c>
      <c r="G381" s="24">
        <f t="shared" si="57"/>
        <v>-19413.305238095243</v>
      </c>
      <c r="H381" s="24">
        <f t="shared" si="57"/>
        <v>0</v>
      </c>
      <c r="I381" s="24">
        <f t="shared" si="57"/>
        <v>1486455.2449160125</v>
      </c>
      <c r="J381" s="24">
        <f t="shared" si="57"/>
        <v>1453770.5679577412</v>
      </c>
    </row>
    <row r="382" spans="1:10" x14ac:dyDescent="0.3">
      <c r="A382" s="22">
        <f t="shared" si="50"/>
        <v>367</v>
      </c>
      <c r="B382" s="23" t="s">
        <v>395</v>
      </c>
      <c r="C382" s="23"/>
      <c r="D382" s="2"/>
      <c r="E382" s="29">
        <f t="shared" ref="E382:J382" si="58">+E376</f>
        <v>0</v>
      </c>
      <c r="F382" s="29">
        <f t="shared" si="58"/>
        <v>0</v>
      </c>
      <c r="G382" s="29">
        <f t="shared" si="58"/>
        <v>0</v>
      </c>
      <c r="H382" s="29">
        <f t="shared" si="58"/>
        <v>0</v>
      </c>
      <c r="I382" s="29">
        <f t="shared" si="58"/>
        <v>0</v>
      </c>
      <c r="J382" s="29">
        <f t="shared" si="58"/>
        <v>0</v>
      </c>
    </row>
    <row r="383" spans="1:10" s="43" customFormat="1" x14ac:dyDescent="0.3">
      <c r="A383" s="22">
        <f t="shared" si="50"/>
        <v>368</v>
      </c>
      <c r="B383" s="30" t="s">
        <v>396</v>
      </c>
      <c r="C383" s="30"/>
      <c r="D383" s="31"/>
      <c r="E383" s="4">
        <f t="shared" ref="E383:J383" si="59">SUM(E378:E382)</f>
        <v>31428245.655243389</v>
      </c>
      <c r="F383" s="4">
        <f t="shared" si="59"/>
        <v>2225366.4953093212</v>
      </c>
      <c r="G383" s="4">
        <f t="shared" si="59"/>
        <v>-293323.78788719629</v>
      </c>
      <c r="H383" s="4">
        <f t="shared" si="59"/>
        <v>0</v>
      </c>
      <c r="I383" s="4">
        <f t="shared" si="59"/>
        <v>33360288.362665512</v>
      </c>
      <c r="J383" s="4">
        <f t="shared" si="59"/>
        <v>32218476.934558533</v>
      </c>
    </row>
    <row r="384" spans="1:10" x14ac:dyDescent="0.3">
      <c r="A384" s="22">
        <f t="shared" si="50"/>
        <v>369</v>
      </c>
      <c r="B384" s="23"/>
      <c r="C384" s="23"/>
      <c r="D384" s="2"/>
      <c r="E384" s="24"/>
      <c r="F384" s="24"/>
      <c r="G384" s="24"/>
      <c r="H384" s="24"/>
      <c r="I384" s="24"/>
      <c r="J384" s="24"/>
    </row>
    <row r="385" spans="1:10" x14ac:dyDescent="0.3">
      <c r="A385" s="22">
        <f t="shared" si="50"/>
        <v>370</v>
      </c>
      <c r="B385" s="23" t="s">
        <v>397</v>
      </c>
      <c r="C385" s="23" t="s">
        <v>398</v>
      </c>
      <c r="D385" s="2"/>
      <c r="E385" s="24">
        <f>+'B-7 2025'!I385</f>
        <v>235782.33040000001</v>
      </c>
      <c r="F385" s="24">
        <v>0</v>
      </c>
      <c r="G385" s="24">
        <v>0</v>
      </c>
      <c r="H385" s="24">
        <v>0</v>
      </c>
      <c r="I385" s="24">
        <v>235782.33040000001</v>
      </c>
      <c r="J385" s="24">
        <v>235782.33039999998</v>
      </c>
    </row>
    <row r="386" spans="1:10" x14ac:dyDescent="0.3">
      <c r="A386" s="22">
        <f t="shared" si="50"/>
        <v>371</v>
      </c>
      <c r="B386" s="23" t="s">
        <v>399</v>
      </c>
      <c r="C386" s="23" t="s">
        <v>400</v>
      </c>
      <c r="D386" s="2"/>
      <c r="E386" s="24">
        <f>+'B-7 2025'!I386</f>
        <v>422472.18715999904</v>
      </c>
      <c r="F386" s="24">
        <v>0</v>
      </c>
      <c r="G386" s="24">
        <v>0</v>
      </c>
      <c r="H386" s="24">
        <v>0</v>
      </c>
      <c r="I386" s="24">
        <v>422472.18715999904</v>
      </c>
      <c r="J386" s="24">
        <v>422472.18715999922</v>
      </c>
    </row>
    <row r="387" spans="1:10" x14ac:dyDescent="0.3">
      <c r="A387" s="22">
        <f t="shared" si="50"/>
        <v>372</v>
      </c>
      <c r="B387" s="23" t="s">
        <v>401</v>
      </c>
      <c r="C387" s="23" t="s">
        <v>402</v>
      </c>
      <c r="D387" s="2"/>
      <c r="E387" s="24">
        <f>+'B-7 2025'!I387</f>
        <v>68661.460939999903</v>
      </c>
      <c r="F387" s="24">
        <v>0</v>
      </c>
      <c r="G387" s="24">
        <v>0</v>
      </c>
      <c r="H387" s="24">
        <v>0</v>
      </c>
      <c r="I387" s="24">
        <v>68661.460939999903</v>
      </c>
      <c r="J387" s="24">
        <v>68661.460939999903</v>
      </c>
    </row>
    <row r="388" spans="1:10" x14ac:dyDescent="0.3">
      <c r="A388" s="22">
        <f t="shared" si="50"/>
        <v>373</v>
      </c>
      <c r="B388" s="23" t="s">
        <v>403</v>
      </c>
      <c r="C388" s="23" t="s">
        <v>404</v>
      </c>
      <c r="D388" s="2"/>
      <c r="E388" s="24">
        <f>+'B-7 2025'!I388</f>
        <v>-2489.5921600000001</v>
      </c>
      <c r="F388" s="24">
        <v>0</v>
      </c>
      <c r="G388" s="24">
        <v>0</v>
      </c>
      <c r="H388" s="24">
        <v>0</v>
      </c>
      <c r="I388" s="24">
        <v>-2489.5921600000001</v>
      </c>
      <c r="J388" s="24">
        <v>-2489.5921600000001</v>
      </c>
    </row>
    <row r="389" spans="1:10" x14ac:dyDescent="0.3">
      <c r="A389" s="22">
        <f t="shared" si="50"/>
        <v>374</v>
      </c>
      <c r="B389" s="23" t="s">
        <v>405</v>
      </c>
      <c r="C389" s="23" t="s">
        <v>406</v>
      </c>
      <c r="D389" s="2"/>
      <c r="E389" s="24">
        <f>+'B-7 2025'!I389</f>
        <v>-2004.67</v>
      </c>
      <c r="F389" s="24">
        <v>0</v>
      </c>
      <c r="G389" s="24">
        <v>0</v>
      </c>
      <c r="H389" s="24">
        <v>0</v>
      </c>
      <c r="I389" s="24">
        <v>-2004.67</v>
      </c>
      <c r="J389" s="24">
        <v>-2004.6699999999994</v>
      </c>
    </row>
    <row r="390" spans="1:10" x14ac:dyDescent="0.3">
      <c r="A390" s="22">
        <f t="shared" si="50"/>
        <v>375</v>
      </c>
      <c r="B390" s="30" t="s">
        <v>407</v>
      </c>
      <c r="C390" s="30"/>
      <c r="D390" s="31"/>
      <c r="E390" s="4">
        <f t="shared" ref="E390:J390" si="60">SUM(E385:E389)</f>
        <v>722421.71633999888</v>
      </c>
      <c r="F390" s="4">
        <f t="shared" si="60"/>
        <v>0</v>
      </c>
      <c r="G390" s="4">
        <f t="shared" si="60"/>
        <v>0</v>
      </c>
      <c r="H390" s="4">
        <f t="shared" si="60"/>
        <v>0</v>
      </c>
      <c r="I390" s="4">
        <f t="shared" si="60"/>
        <v>722421.71633999888</v>
      </c>
      <c r="J390" s="4">
        <f t="shared" si="60"/>
        <v>722421.71633999899</v>
      </c>
    </row>
    <row r="391" spans="1:10" x14ac:dyDescent="0.3">
      <c r="A391" s="22">
        <f t="shared" si="50"/>
        <v>376</v>
      </c>
      <c r="B391" s="23"/>
      <c r="C391" s="23"/>
      <c r="D391" s="2"/>
      <c r="E391" s="24"/>
      <c r="F391" s="24"/>
      <c r="G391" s="24"/>
      <c r="H391" s="24"/>
      <c r="I391" s="24"/>
      <c r="J391" s="24"/>
    </row>
    <row r="392" spans="1:10" x14ac:dyDescent="0.3">
      <c r="A392" s="22">
        <f t="shared" si="50"/>
        <v>377</v>
      </c>
      <c r="B392" s="32" t="s">
        <v>669</v>
      </c>
      <c r="C392" s="34"/>
      <c r="D392" s="35"/>
      <c r="E392" s="38">
        <f t="shared" ref="E392:J392" si="61">+E383+E390</f>
        <v>32150667.371583387</v>
      </c>
      <c r="F392" s="38">
        <f t="shared" si="61"/>
        <v>2225366.4953093212</v>
      </c>
      <c r="G392" s="38">
        <f t="shared" si="61"/>
        <v>-293323.78788719629</v>
      </c>
      <c r="H392" s="38">
        <f t="shared" si="61"/>
        <v>0</v>
      </c>
      <c r="I392" s="38">
        <f t="shared" si="61"/>
        <v>34082710.07900551</v>
      </c>
      <c r="J392" s="38">
        <f t="shared" si="61"/>
        <v>32940898.650898531</v>
      </c>
    </row>
  </sheetData>
  <autoFilter ref="A15:J392" xr:uid="{CF60E028-1ADD-47FB-8849-3082C95F8320}"/>
  <mergeCells count="1">
    <mergeCell ref="C1:H1"/>
  </mergeCells>
  <pageMargins left="0.5" right="0.5" top="0.75" bottom="0.5" header="0.75" footer="0.3"/>
  <pageSetup scale="59" fitToHeight="0" orientation="landscape" r:id="rId1"/>
  <headerFooter>
    <oddHeader xml:space="preserve">&amp;RDEF’s Response to OPC POD 1 (1-26)
Q7
Page &amp;P of &amp;N
</oddHeader>
    <oddFooter>&amp;LSupporting Schedules: B-11&amp;RRecap Schedules: B-620240025-OPCPOD1-00004217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1BED6-A0C2-4233-BC45-9BF369F1847A}">
  <dimension ref="A1:J392"/>
  <sheetViews>
    <sheetView tabSelected="1" view="pageBreakPreview" zoomScale="80" zoomScaleNormal="70" zoomScaleSheetLayoutView="80" workbookViewId="0">
      <pane xSplit="2" ySplit="15" topLeftCell="C344" activePane="bottomRight" state="frozen"/>
      <selection activeCell="G604" sqref="G604"/>
      <selection pane="topRight" activeCell="G604" sqref="G604"/>
      <selection pane="bottomLeft" activeCell="G604" sqref="G604"/>
      <selection pane="bottomRight" activeCell="G604" sqref="G604"/>
    </sheetView>
  </sheetViews>
  <sheetFormatPr defaultColWidth="8.88671875" defaultRowHeight="13.8" x14ac:dyDescent="0.3"/>
  <cols>
    <col min="1" max="1" width="4.88671875" style="42" customWidth="1"/>
    <col min="2" max="2" width="42.33203125" style="42" bestFit="1" customWidth="1"/>
    <col min="3" max="3" width="52.44140625" style="42" customWidth="1"/>
    <col min="4" max="10" width="16.33203125" style="42" customWidth="1"/>
    <col min="11" max="16384" width="8.88671875" style="42"/>
  </cols>
  <sheetData>
    <row r="1" spans="1:10" s="6" customFormat="1" x14ac:dyDescent="0.3">
      <c r="A1" s="6" t="s">
        <v>0</v>
      </c>
      <c r="B1" s="7"/>
      <c r="C1" s="99" t="s">
        <v>1</v>
      </c>
      <c r="D1" s="99"/>
      <c r="E1" s="99"/>
      <c r="F1" s="99"/>
      <c r="G1" s="99"/>
      <c r="H1" s="99"/>
    </row>
    <row r="2" spans="1:10" s="6" customFormat="1" x14ac:dyDescent="0.3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s="6" customFormat="1" x14ac:dyDescent="0.3">
      <c r="A3" s="6" t="s">
        <v>2</v>
      </c>
      <c r="B3" s="7"/>
      <c r="C3" s="39" t="s">
        <v>666</v>
      </c>
      <c r="D3" s="10"/>
      <c r="E3" s="10"/>
      <c r="F3" s="10"/>
      <c r="H3" s="6" t="s">
        <v>3</v>
      </c>
    </row>
    <row r="4" spans="1:10" s="6" customFormat="1" x14ac:dyDescent="0.3">
      <c r="B4" s="7"/>
      <c r="C4" s="40" t="s">
        <v>668</v>
      </c>
      <c r="D4" s="11"/>
      <c r="E4" s="11"/>
      <c r="F4" s="11"/>
      <c r="G4" s="12" t="s">
        <v>6</v>
      </c>
      <c r="H4" s="6" t="s">
        <v>5</v>
      </c>
      <c r="J4" s="13">
        <v>46752</v>
      </c>
    </row>
    <row r="5" spans="1:10" s="6" customFormat="1" x14ac:dyDescent="0.3">
      <c r="A5" s="6" t="s">
        <v>665</v>
      </c>
      <c r="B5" s="7"/>
      <c r="C5" s="41" t="s">
        <v>667</v>
      </c>
      <c r="D5" s="11"/>
      <c r="E5" s="11"/>
      <c r="F5" s="11"/>
      <c r="G5" s="12" t="s">
        <v>6</v>
      </c>
      <c r="H5" s="14" t="s">
        <v>7</v>
      </c>
      <c r="J5" s="13">
        <v>46387</v>
      </c>
    </row>
    <row r="6" spans="1:10" s="6" customFormat="1" x14ac:dyDescent="0.3">
      <c r="B6" s="7"/>
      <c r="C6" s="11"/>
      <c r="D6" s="11"/>
      <c r="E6" s="11"/>
      <c r="F6" s="11"/>
      <c r="G6" s="12" t="s">
        <v>4</v>
      </c>
      <c r="H6" s="14" t="s">
        <v>8</v>
      </c>
      <c r="J6" s="13">
        <v>46022</v>
      </c>
    </row>
    <row r="7" spans="1:10" s="6" customFormat="1" x14ac:dyDescent="0.3">
      <c r="A7" s="6" t="s">
        <v>9</v>
      </c>
      <c r="B7" s="7"/>
      <c r="C7" s="11"/>
      <c r="D7" s="11"/>
      <c r="E7" s="11"/>
      <c r="F7" s="11"/>
      <c r="G7" s="12" t="s">
        <v>6</v>
      </c>
      <c r="H7" s="14" t="s">
        <v>408</v>
      </c>
      <c r="J7" s="13">
        <v>45657</v>
      </c>
    </row>
    <row r="8" spans="1:10" s="6" customFormat="1" x14ac:dyDescent="0.3">
      <c r="B8" s="7"/>
      <c r="C8" s="11"/>
      <c r="D8" s="11"/>
      <c r="E8" s="11"/>
      <c r="F8" s="11"/>
      <c r="G8" s="12" t="s">
        <v>6</v>
      </c>
      <c r="H8" s="14" t="s">
        <v>10</v>
      </c>
      <c r="J8" s="13">
        <v>45291</v>
      </c>
    </row>
    <row r="9" spans="1:10" s="6" customFormat="1" x14ac:dyDescent="0.3">
      <c r="B9" s="7"/>
      <c r="G9" s="12"/>
      <c r="J9" s="13"/>
    </row>
    <row r="10" spans="1:10" s="6" customFormat="1" x14ac:dyDescent="0.3">
      <c r="B10" s="7"/>
      <c r="D10" s="7" t="s">
        <v>11</v>
      </c>
      <c r="G10" s="15"/>
      <c r="H10" s="15" t="s">
        <v>663</v>
      </c>
      <c r="J10" s="15"/>
    </row>
    <row r="11" spans="1:10" s="6" customFormat="1" x14ac:dyDescent="0.3">
      <c r="B11" s="7"/>
      <c r="F11" s="1"/>
      <c r="H11" s="6" t="s">
        <v>664</v>
      </c>
    </row>
    <row r="12" spans="1:10" s="6" customFormat="1" x14ac:dyDescent="0.3">
      <c r="A12" s="16"/>
      <c r="B12" s="17">
        <v>-1</v>
      </c>
      <c r="C12" s="17">
        <f>+B12-1</f>
        <v>-2</v>
      </c>
      <c r="D12" s="17">
        <f t="shared" ref="D12:J12" si="0">+C12-1</f>
        <v>-3</v>
      </c>
      <c r="E12" s="17">
        <f t="shared" si="0"/>
        <v>-4</v>
      </c>
      <c r="F12" s="17">
        <f t="shared" si="0"/>
        <v>-5</v>
      </c>
      <c r="G12" s="17">
        <f t="shared" si="0"/>
        <v>-6</v>
      </c>
      <c r="H12" s="17">
        <f>+G12-1</f>
        <v>-7</v>
      </c>
      <c r="I12" s="17">
        <f t="shared" si="0"/>
        <v>-8</v>
      </c>
      <c r="J12" s="17">
        <f t="shared" si="0"/>
        <v>-9</v>
      </c>
    </row>
    <row r="13" spans="1:10" s="6" customFormat="1" x14ac:dyDescent="0.3">
      <c r="A13" s="7" t="s">
        <v>12</v>
      </c>
      <c r="B13" s="7" t="s">
        <v>13</v>
      </c>
      <c r="C13" s="7" t="s">
        <v>14</v>
      </c>
      <c r="D13" s="7" t="s">
        <v>15</v>
      </c>
      <c r="E13" s="7" t="s">
        <v>16</v>
      </c>
      <c r="F13" s="7" t="s">
        <v>17</v>
      </c>
      <c r="G13" s="7" t="s">
        <v>17</v>
      </c>
      <c r="H13" s="7" t="s">
        <v>18</v>
      </c>
      <c r="I13" s="7" t="s">
        <v>16</v>
      </c>
      <c r="J13" s="7" t="s">
        <v>19</v>
      </c>
    </row>
    <row r="14" spans="1:10" s="6" customFormat="1" x14ac:dyDescent="0.3">
      <c r="A14" s="18" t="s">
        <v>20</v>
      </c>
      <c r="B14" s="7" t="s">
        <v>21</v>
      </c>
      <c r="C14" s="7" t="s">
        <v>22</v>
      </c>
      <c r="D14" s="7" t="s">
        <v>23</v>
      </c>
      <c r="E14" s="19">
        <v>45657</v>
      </c>
      <c r="F14" s="7" t="s">
        <v>24</v>
      </c>
      <c r="G14" s="7" t="s">
        <v>25</v>
      </c>
      <c r="H14" s="7" t="s">
        <v>26</v>
      </c>
      <c r="I14" s="19">
        <v>46022</v>
      </c>
      <c r="J14" s="19">
        <v>46022</v>
      </c>
    </row>
    <row r="15" spans="1:10" s="6" customFormat="1" ht="12" customHeight="1" x14ac:dyDescent="0.3">
      <c r="A15" s="20"/>
      <c r="B15" s="9"/>
      <c r="C15" s="9"/>
      <c r="D15" s="9"/>
      <c r="E15" s="21"/>
      <c r="F15" s="9"/>
      <c r="G15" s="9"/>
      <c r="H15" s="9"/>
      <c r="I15" s="21"/>
      <c r="J15" s="21"/>
    </row>
    <row r="16" spans="1:10" x14ac:dyDescent="0.3">
      <c r="A16" s="22">
        <v>1</v>
      </c>
      <c r="B16" s="23" t="s">
        <v>27</v>
      </c>
      <c r="C16" s="23" t="s">
        <v>28</v>
      </c>
      <c r="D16" s="2">
        <v>4.3499999999999997E-2</v>
      </c>
      <c r="E16" s="24">
        <f>+'B-7 2024'!I16</f>
        <v>93720.40191558357</v>
      </c>
      <c r="F16" s="24">
        <v>1516.0872373128568</v>
      </c>
      <c r="G16" s="24">
        <v>-438.3599999999999</v>
      </c>
      <c r="H16" s="24">
        <v>0</v>
      </c>
      <c r="I16" s="24">
        <v>94798.129152896436</v>
      </c>
      <c r="J16" s="24">
        <v>93638.498663267455</v>
      </c>
    </row>
    <row r="17" spans="1:10" x14ac:dyDescent="0.3">
      <c r="A17" s="22">
        <f>+A16+1</f>
        <v>2</v>
      </c>
      <c r="B17" s="23" t="s">
        <v>29</v>
      </c>
      <c r="C17" s="23" t="s">
        <v>30</v>
      </c>
      <c r="D17" s="2">
        <v>6.9000000000000006E-2</v>
      </c>
      <c r="E17" s="24">
        <f>+'B-7 2024'!I17</f>
        <v>45199.468811709354</v>
      </c>
      <c r="F17" s="24">
        <v>698.23283392444057</v>
      </c>
      <c r="G17" s="24">
        <v>-414.3599999999999</v>
      </c>
      <c r="H17" s="24">
        <v>0</v>
      </c>
      <c r="I17" s="24">
        <v>45483.341645633787</v>
      </c>
      <c r="J17" s="24">
        <v>45055.511662723919</v>
      </c>
    </row>
    <row r="18" spans="1:10" x14ac:dyDescent="0.3">
      <c r="A18" s="22">
        <f t="shared" ref="A18:A81" si="1">+A17+1</f>
        <v>3</v>
      </c>
      <c r="B18" s="23" t="s">
        <v>31</v>
      </c>
      <c r="C18" s="23" t="s">
        <v>32</v>
      </c>
      <c r="D18" s="2">
        <v>3.2400000000000005E-2</v>
      </c>
      <c r="E18" s="24">
        <f>+'B-7 2024'!I18</f>
        <v>429196.96271976735</v>
      </c>
      <c r="F18" s="24">
        <v>8167.1562629851769</v>
      </c>
      <c r="G18" s="24">
        <v>-3989.3133333333371</v>
      </c>
      <c r="H18" s="24">
        <v>0</v>
      </c>
      <c r="I18" s="24">
        <v>433374.8056494185</v>
      </c>
      <c r="J18" s="24">
        <v>427941.79172875953</v>
      </c>
    </row>
    <row r="19" spans="1:10" x14ac:dyDescent="0.3">
      <c r="A19" s="22">
        <f t="shared" si="1"/>
        <v>4</v>
      </c>
      <c r="B19" s="23" t="s">
        <v>33</v>
      </c>
      <c r="C19" s="23" t="s">
        <v>32</v>
      </c>
      <c r="D19" s="2">
        <v>0.1472</v>
      </c>
      <c r="E19" s="24">
        <f>+'B-7 2024'!I19</f>
        <v>95956.326954999997</v>
      </c>
      <c r="F19" s="24">
        <v>0</v>
      </c>
      <c r="G19" s="24">
        <v>0</v>
      </c>
      <c r="H19" s="24">
        <v>0</v>
      </c>
      <c r="I19" s="24">
        <v>95956.326954999997</v>
      </c>
      <c r="J19" s="24">
        <v>95956.326954999968</v>
      </c>
    </row>
    <row r="20" spans="1:10" x14ac:dyDescent="0.3">
      <c r="A20" s="22">
        <f t="shared" si="1"/>
        <v>5</v>
      </c>
      <c r="B20" s="23" t="s">
        <v>34</v>
      </c>
      <c r="C20" s="23" t="s">
        <v>35</v>
      </c>
      <c r="D20" s="2">
        <v>3.5200000000000002E-2</v>
      </c>
      <c r="E20" s="24">
        <f>+'B-7 2024'!I20</f>
        <v>44532.240285033047</v>
      </c>
      <c r="F20" s="24">
        <v>1117.5152713194932</v>
      </c>
      <c r="G20" s="24">
        <v>-4413</v>
      </c>
      <c r="H20" s="24">
        <v>0</v>
      </c>
      <c r="I20" s="24">
        <v>41236.755556352538</v>
      </c>
      <c r="J20" s="24">
        <v>42422.884991615378</v>
      </c>
    </row>
    <row r="21" spans="1:10" x14ac:dyDescent="0.3">
      <c r="A21" s="22">
        <f t="shared" si="1"/>
        <v>6</v>
      </c>
      <c r="B21" s="23" t="s">
        <v>36</v>
      </c>
      <c r="C21" s="23" t="s">
        <v>37</v>
      </c>
      <c r="D21" s="2">
        <v>2.8399999999999998E-2</v>
      </c>
      <c r="E21" s="24">
        <f>+'B-7 2024'!I21</f>
        <v>40947.937160724017</v>
      </c>
      <c r="F21" s="24">
        <v>655.35560291032164</v>
      </c>
      <c r="G21" s="24">
        <v>-194.64</v>
      </c>
      <c r="H21" s="24">
        <v>0</v>
      </c>
      <c r="I21" s="24">
        <v>41408.652763634331</v>
      </c>
      <c r="J21" s="24">
        <v>40909.961466043453</v>
      </c>
    </row>
    <row r="22" spans="1:10" x14ac:dyDescent="0.3">
      <c r="A22" s="22">
        <f t="shared" si="1"/>
        <v>7</v>
      </c>
      <c r="B22" s="23" t="s">
        <v>38</v>
      </c>
      <c r="C22" s="23" t="s">
        <v>39</v>
      </c>
      <c r="D22" s="2">
        <v>4.0300000000000002E-2</v>
      </c>
      <c r="E22" s="24">
        <f>+'B-7 2024'!I22</f>
        <v>32983.65977970916</v>
      </c>
      <c r="F22" s="24">
        <v>1528.823267703526</v>
      </c>
      <c r="G22" s="24">
        <v>-157.32</v>
      </c>
      <c r="H22" s="24">
        <v>0</v>
      </c>
      <c r="I22" s="24">
        <v>34355.1630474126</v>
      </c>
      <c r="J22" s="24">
        <v>33027.697819247893</v>
      </c>
    </row>
    <row r="23" spans="1:10" x14ac:dyDescent="0.3">
      <c r="A23" s="22">
        <f t="shared" si="1"/>
        <v>8</v>
      </c>
      <c r="B23" s="23" t="s">
        <v>40</v>
      </c>
      <c r="C23" s="23"/>
      <c r="D23" s="2"/>
      <c r="E23" s="25">
        <f t="shared" ref="E23:J23" si="2">SUM(E16:E22)</f>
        <v>782536.99762752641</v>
      </c>
      <c r="F23" s="25">
        <f t="shared" si="2"/>
        <v>13683.170476155816</v>
      </c>
      <c r="G23" s="25">
        <f t="shared" si="2"/>
        <v>-9606.9933333333356</v>
      </c>
      <c r="H23" s="25">
        <f t="shared" si="2"/>
        <v>0</v>
      </c>
      <c r="I23" s="25">
        <f t="shared" si="2"/>
        <v>786613.17477034824</v>
      </c>
      <c r="J23" s="25">
        <f t="shared" si="2"/>
        <v>778952.67328665766</v>
      </c>
    </row>
    <row r="24" spans="1:10" x14ac:dyDescent="0.3">
      <c r="A24" s="22">
        <f t="shared" si="1"/>
        <v>9</v>
      </c>
      <c r="B24" s="23"/>
      <c r="C24" s="23"/>
      <c r="D24" s="2"/>
      <c r="E24" s="24"/>
      <c r="F24" s="24"/>
      <c r="G24" s="24"/>
      <c r="H24" s="24"/>
      <c r="I24" s="24"/>
      <c r="J24" s="24"/>
    </row>
    <row r="25" spans="1:10" x14ac:dyDescent="0.3">
      <c r="A25" s="22">
        <f t="shared" si="1"/>
        <v>10</v>
      </c>
      <c r="B25" s="23" t="s">
        <v>41</v>
      </c>
      <c r="C25" s="23" t="s">
        <v>28</v>
      </c>
      <c r="D25" s="2">
        <v>3.3099999999999997E-2</v>
      </c>
      <c r="E25" s="24">
        <f>+'B-7 2024'!I25</f>
        <v>68493.887329101359</v>
      </c>
      <c r="F25" s="24">
        <v>694.97721714644183</v>
      </c>
      <c r="G25" s="24">
        <v>-245.64</v>
      </c>
      <c r="H25" s="24">
        <v>0</v>
      </c>
      <c r="I25" s="24">
        <v>68943.224546247802</v>
      </c>
      <c r="J25" s="24">
        <v>68552.052234272545</v>
      </c>
    </row>
    <row r="26" spans="1:10" x14ac:dyDescent="0.3">
      <c r="A26" s="22">
        <f t="shared" si="1"/>
        <v>11</v>
      </c>
      <c r="B26" s="23" t="s">
        <v>42</v>
      </c>
      <c r="C26" s="23" t="s">
        <v>30</v>
      </c>
      <c r="D26" s="2">
        <v>1.6500000000000001E-2</v>
      </c>
      <c r="E26" s="24">
        <f>+'B-7 2024'!I26</f>
        <v>19474.760521046268</v>
      </c>
      <c r="F26" s="24">
        <v>198.79713311367723</v>
      </c>
      <c r="G26" s="24">
        <v>-37.68</v>
      </c>
      <c r="H26" s="24">
        <v>0</v>
      </c>
      <c r="I26" s="24">
        <v>19635.877654159947</v>
      </c>
      <c r="J26" s="24">
        <v>19507.690990709551</v>
      </c>
    </row>
    <row r="27" spans="1:10" x14ac:dyDescent="0.3">
      <c r="A27" s="22">
        <f t="shared" si="1"/>
        <v>12</v>
      </c>
      <c r="B27" s="23" t="s">
        <v>43</v>
      </c>
      <c r="C27" s="23" t="s">
        <v>32</v>
      </c>
      <c r="D27" s="2">
        <v>5.7800000000000004E-2</v>
      </c>
      <c r="E27" s="24">
        <f>+'B-7 2024'!I27</f>
        <v>214754.51186143878</v>
      </c>
      <c r="F27" s="24">
        <v>2625.1453480709588</v>
      </c>
      <c r="G27" s="24">
        <v>-1207.9733333333281</v>
      </c>
      <c r="H27" s="24">
        <v>0</v>
      </c>
      <c r="I27" s="24">
        <v>216171.6838761768</v>
      </c>
      <c r="J27" s="24">
        <v>214834.16209903374</v>
      </c>
    </row>
    <row r="28" spans="1:10" x14ac:dyDescent="0.3">
      <c r="A28" s="22">
        <f t="shared" si="1"/>
        <v>13</v>
      </c>
      <c r="B28" s="23" t="s">
        <v>44</v>
      </c>
      <c r="C28" s="23" t="s">
        <v>32</v>
      </c>
      <c r="D28" s="2">
        <v>0.13200000000000001</v>
      </c>
      <c r="E28" s="24">
        <f>+'B-7 2024'!I28</f>
        <v>91643.839999999997</v>
      </c>
      <c r="F28" s="24">
        <v>0</v>
      </c>
      <c r="G28" s="24">
        <v>-4457.94801707029</v>
      </c>
      <c r="H28" s="24">
        <v>0</v>
      </c>
      <c r="I28" s="24">
        <v>87185.891982929708</v>
      </c>
      <c r="J28" s="24">
        <v>90441.702513936005</v>
      </c>
    </row>
    <row r="29" spans="1:10" x14ac:dyDescent="0.3">
      <c r="A29" s="22">
        <f t="shared" si="1"/>
        <v>14</v>
      </c>
      <c r="B29" s="23" t="s">
        <v>45</v>
      </c>
      <c r="C29" s="23" t="s">
        <v>35</v>
      </c>
      <c r="D29" s="2">
        <v>2.1299999999999999E-2</v>
      </c>
      <c r="E29" s="24">
        <f>+'B-7 2024'!I29</f>
        <v>48657.527414632947</v>
      </c>
      <c r="F29" s="24">
        <v>495.20768489686867</v>
      </c>
      <c r="G29" s="24">
        <v>-23.399999999999995</v>
      </c>
      <c r="H29" s="24">
        <v>0</v>
      </c>
      <c r="I29" s="24">
        <v>49129.335099529912</v>
      </c>
      <c r="J29" s="24">
        <v>48774.788801709241</v>
      </c>
    </row>
    <row r="30" spans="1:10" x14ac:dyDescent="0.3">
      <c r="A30" s="22">
        <f t="shared" si="1"/>
        <v>15</v>
      </c>
      <c r="B30" s="23" t="s">
        <v>46</v>
      </c>
      <c r="C30" s="23" t="s">
        <v>37</v>
      </c>
      <c r="D30" s="2">
        <v>3.8699999999999998E-2</v>
      </c>
      <c r="E30" s="24">
        <f>+'B-7 2024'!I30</f>
        <v>59828.131255900902</v>
      </c>
      <c r="F30" s="24">
        <v>938.54040868815162</v>
      </c>
      <c r="G30" s="24">
        <v>-53.16</v>
      </c>
      <c r="H30" s="24">
        <v>0</v>
      </c>
      <c r="I30" s="24">
        <v>60713.51166458911</v>
      </c>
      <c r="J30" s="24">
        <v>60058.78017599132</v>
      </c>
    </row>
    <row r="31" spans="1:10" x14ac:dyDescent="0.3">
      <c r="A31" s="22">
        <f t="shared" si="1"/>
        <v>16</v>
      </c>
      <c r="B31" s="23" t="s">
        <v>47</v>
      </c>
      <c r="C31" s="23" t="s">
        <v>39</v>
      </c>
      <c r="D31" s="2">
        <v>6.0999999999999999E-2</v>
      </c>
      <c r="E31" s="24">
        <f>+'B-7 2024'!I31</f>
        <v>11510.368629530318</v>
      </c>
      <c r="F31" s="24">
        <v>114.6376254958877</v>
      </c>
      <c r="G31" s="24">
        <v>-15.479999999999997</v>
      </c>
      <c r="H31" s="24">
        <v>0</v>
      </c>
      <c r="I31" s="24">
        <v>11609.526255026207</v>
      </c>
      <c r="J31" s="24">
        <v>11532.4822736196</v>
      </c>
    </row>
    <row r="32" spans="1:10" x14ac:dyDescent="0.3">
      <c r="A32" s="22">
        <f t="shared" si="1"/>
        <v>17</v>
      </c>
      <c r="B32" s="23" t="s">
        <v>48</v>
      </c>
      <c r="C32" s="23"/>
      <c r="D32" s="2"/>
      <c r="E32" s="25">
        <f t="shared" ref="E32:J32" si="3">SUM(E25:E31)</f>
        <v>514363.02701165056</v>
      </c>
      <c r="F32" s="25">
        <f t="shared" si="3"/>
        <v>5067.3054174119852</v>
      </c>
      <c r="G32" s="25">
        <f t="shared" si="3"/>
        <v>-6041.2813504036167</v>
      </c>
      <c r="H32" s="25">
        <f t="shared" si="3"/>
        <v>0</v>
      </c>
      <c r="I32" s="25">
        <f t="shared" si="3"/>
        <v>513389.05107865954</v>
      </c>
      <c r="J32" s="25">
        <f t="shared" si="3"/>
        <v>513701.65908927203</v>
      </c>
    </row>
    <row r="33" spans="1:10" x14ac:dyDescent="0.3">
      <c r="A33" s="22">
        <f t="shared" si="1"/>
        <v>18</v>
      </c>
      <c r="B33" s="23"/>
      <c r="C33" s="23"/>
      <c r="D33" s="2"/>
      <c r="E33" s="24"/>
      <c r="F33" s="24"/>
      <c r="G33" s="24"/>
      <c r="H33" s="24"/>
      <c r="I33" s="24"/>
      <c r="J33" s="24"/>
    </row>
    <row r="34" spans="1:10" x14ac:dyDescent="0.3">
      <c r="A34" s="22">
        <f t="shared" si="1"/>
        <v>19</v>
      </c>
      <c r="B34" s="23" t="s">
        <v>49</v>
      </c>
      <c r="C34" s="23" t="s">
        <v>28</v>
      </c>
      <c r="D34" s="2">
        <v>9.5999999999999992E-3</v>
      </c>
      <c r="E34" s="24">
        <f>+'B-7 2024'!I34</f>
        <v>21325.635785652299</v>
      </c>
      <c r="F34" s="24">
        <v>3772.8541351341178</v>
      </c>
      <c r="G34" s="24">
        <v>-23.28</v>
      </c>
      <c r="H34" s="24">
        <v>0</v>
      </c>
      <c r="I34" s="24">
        <v>25075.209920786419</v>
      </c>
      <c r="J34" s="24">
        <v>22710.594298556509</v>
      </c>
    </row>
    <row r="35" spans="1:10" x14ac:dyDescent="0.3">
      <c r="A35" s="22">
        <f t="shared" si="1"/>
        <v>20</v>
      </c>
      <c r="B35" s="23" t="s">
        <v>50</v>
      </c>
      <c r="C35" s="23" t="s">
        <v>30</v>
      </c>
      <c r="D35" s="2">
        <v>2.3900000000000001E-2</v>
      </c>
      <c r="E35" s="24">
        <f>+'B-7 2024'!I35</f>
        <v>12989.945659487614</v>
      </c>
      <c r="F35" s="24">
        <v>1072.6408036449254</v>
      </c>
      <c r="G35" s="24">
        <v>-4.5599999999999996</v>
      </c>
      <c r="H35" s="24">
        <v>0</v>
      </c>
      <c r="I35" s="24">
        <v>14058.026463132539</v>
      </c>
      <c r="J35" s="24">
        <v>13370.617576493854</v>
      </c>
    </row>
    <row r="36" spans="1:10" x14ac:dyDescent="0.3">
      <c r="A36" s="22">
        <f t="shared" si="1"/>
        <v>21</v>
      </c>
      <c r="B36" s="23" t="s">
        <v>51</v>
      </c>
      <c r="C36" s="23" t="s">
        <v>32</v>
      </c>
      <c r="D36" s="2">
        <v>5.5500000000000001E-2</v>
      </c>
      <c r="E36" s="24">
        <f>+'B-7 2024'!I36</f>
        <v>110382.49128072389</v>
      </c>
      <c r="F36" s="24">
        <v>13055.382741695094</v>
      </c>
      <c r="G36" s="24">
        <v>-1879.0466666666637</v>
      </c>
      <c r="H36" s="24">
        <v>0</v>
      </c>
      <c r="I36" s="24">
        <v>121558.8273557519</v>
      </c>
      <c r="J36" s="24">
        <v>114103.97350916365</v>
      </c>
    </row>
    <row r="37" spans="1:10" x14ac:dyDescent="0.3">
      <c r="A37" s="22">
        <f t="shared" si="1"/>
        <v>22</v>
      </c>
      <c r="B37" s="23" t="s">
        <v>52</v>
      </c>
      <c r="C37" s="23" t="s">
        <v>32</v>
      </c>
      <c r="D37" s="2">
        <v>0.1244</v>
      </c>
      <c r="E37" s="24">
        <f>+'B-7 2024'!I37</f>
        <v>66184.58</v>
      </c>
      <c r="F37" s="24">
        <v>4953.2755745225495</v>
      </c>
      <c r="G37" s="24">
        <v>0</v>
      </c>
      <c r="H37" s="24">
        <v>0</v>
      </c>
      <c r="I37" s="24">
        <v>71137.855574522546</v>
      </c>
      <c r="J37" s="24">
        <v>67520.288317848826</v>
      </c>
    </row>
    <row r="38" spans="1:10" x14ac:dyDescent="0.3">
      <c r="A38" s="22">
        <f t="shared" si="1"/>
        <v>23</v>
      </c>
      <c r="B38" s="23" t="s">
        <v>53</v>
      </c>
      <c r="C38" s="23" t="s">
        <v>35</v>
      </c>
      <c r="D38" s="2">
        <v>2.9399999999999999E-2</v>
      </c>
      <c r="E38" s="24">
        <f>+'B-7 2024'!I38</f>
        <v>37907.792163725346</v>
      </c>
      <c r="F38" s="24">
        <v>3158.5129544430201</v>
      </c>
      <c r="G38" s="24">
        <v>-89.279999999999987</v>
      </c>
      <c r="H38" s="24">
        <v>0</v>
      </c>
      <c r="I38" s="24">
        <v>40977.025118168363</v>
      </c>
      <c r="J38" s="24">
        <v>38990.797871227231</v>
      </c>
    </row>
    <row r="39" spans="1:10" x14ac:dyDescent="0.3">
      <c r="A39" s="22">
        <f t="shared" si="1"/>
        <v>24</v>
      </c>
      <c r="B39" s="23" t="s">
        <v>54</v>
      </c>
      <c r="C39" s="23" t="s">
        <v>37</v>
      </c>
      <c r="D39" s="2">
        <v>3.7599999999999995E-2</v>
      </c>
      <c r="E39" s="24">
        <f>+'B-7 2024'!I39</f>
        <v>19333.716522777609</v>
      </c>
      <c r="F39" s="24">
        <v>1608.8621512201807</v>
      </c>
      <c r="G39" s="24">
        <v>-77.519999999999982</v>
      </c>
      <c r="H39" s="24">
        <v>0</v>
      </c>
      <c r="I39" s="24">
        <v>20865.058673997777</v>
      </c>
      <c r="J39" s="24">
        <v>19869.349142836341</v>
      </c>
    </row>
    <row r="40" spans="1:10" x14ac:dyDescent="0.3">
      <c r="A40" s="22">
        <f t="shared" si="1"/>
        <v>25</v>
      </c>
      <c r="B40" s="23" t="s">
        <v>55</v>
      </c>
      <c r="C40" s="23" t="s">
        <v>39</v>
      </c>
      <c r="D40" s="2">
        <v>3.5200000000000002E-2</v>
      </c>
      <c r="E40" s="24">
        <f>+'B-7 2024'!I40</f>
        <v>3052.1784962791371</v>
      </c>
      <c r="F40" s="24">
        <v>252.4210317554674</v>
      </c>
      <c r="G40" s="24">
        <v>-3.24</v>
      </c>
      <c r="H40" s="24">
        <v>0</v>
      </c>
      <c r="I40" s="24">
        <v>3301.3595280346049</v>
      </c>
      <c r="J40" s="24">
        <v>3140.6772727915959</v>
      </c>
    </row>
    <row r="41" spans="1:10" x14ac:dyDescent="0.3">
      <c r="A41" s="22">
        <f t="shared" si="1"/>
        <v>26</v>
      </c>
      <c r="B41" s="23" t="s">
        <v>56</v>
      </c>
      <c r="C41" s="23"/>
      <c r="D41" s="2"/>
      <c r="E41" s="25">
        <f t="shared" ref="E41:J41" si="4">SUM(E34:E40)</f>
        <v>271176.3399086459</v>
      </c>
      <c r="F41" s="25">
        <f t="shared" si="4"/>
        <v>27873.949392415358</v>
      </c>
      <c r="G41" s="25">
        <f t="shared" si="4"/>
        <v>-2076.9266666666636</v>
      </c>
      <c r="H41" s="25">
        <f t="shared" si="4"/>
        <v>0</v>
      </c>
      <c r="I41" s="25">
        <f t="shared" si="4"/>
        <v>296973.36263439409</v>
      </c>
      <c r="J41" s="25">
        <f t="shared" si="4"/>
        <v>279706.29798891803</v>
      </c>
    </row>
    <row r="42" spans="1:10" x14ac:dyDescent="0.3">
      <c r="A42" s="22">
        <f t="shared" si="1"/>
        <v>27</v>
      </c>
      <c r="B42" s="23"/>
      <c r="C42" s="23"/>
      <c r="D42" s="2"/>
      <c r="E42" s="24"/>
      <c r="F42" s="24"/>
      <c r="G42" s="24"/>
      <c r="H42" s="24"/>
      <c r="I42" s="24"/>
      <c r="J42" s="24"/>
    </row>
    <row r="43" spans="1:10" x14ac:dyDescent="0.3">
      <c r="A43" s="22">
        <f t="shared" si="1"/>
        <v>28</v>
      </c>
      <c r="B43" s="23" t="s">
        <v>57</v>
      </c>
      <c r="C43" s="23" t="s">
        <v>28</v>
      </c>
      <c r="D43" s="2">
        <v>1.77E-2</v>
      </c>
      <c r="E43" s="24">
        <f>+'B-7 2024'!I43</f>
        <v>11336.17419469619</v>
      </c>
      <c r="F43" s="24">
        <v>309.38995933574233</v>
      </c>
      <c r="G43" s="24">
        <v>-10.32</v>
      </c>
      <c r="H43" s="24">
        <v>0</v>
      </c>
      <c r="I43" s="24">
        <v>11635.244154031932</v>
      </c>
      <c r="J43" s="24">
        <v>11354.813422337404</v>
      </c>
    </row>
    <row r="44" spans="1:10" x14ac:dyDescent="0.3">
      <c r="A44" s="22">
        <f t="shared" si="1"/>
        <v>29</v>
      </c>
      <c r="B44" s="23" t="s">
        <v>58</v>
      </c>
      <c r="C44" s="23" t="s">
        <v>30</v>
      </c>
      <c r="D44" s="2">
        <v>-4.8899999999999999E-2</v>
      </c>
      <c r="E44" s="24">
        <f>+'B-7 2024'!I44</f>
        <v>15089.461137735028</v>
      </c>
      <c r="F44" s="24">
        <v>411.66871167796336</v>
      </c>
      <c r="G44" s="24">
        <v>-9.9599999999999991</v>
      </c>
      <c r="H44" s="24">
        <v>0</v>
      </c>
      <c r="I44" s="24">
        <v>15491.169849412992</v>
      </c>
      <c r="J44" s="24">
        <v>15116.147961710256</v>
      </c>
    </row>
    <row r="45" spans="1:10" x14ac:dyDescent="0.3">
      <c r="A45" s="22">
        <f t="shared" si="1"/>
        <v>30</v>
      </c>
      <c r="B45" s="23" t="s">
        <v>59</v>
      </c>
      <c r="C45" s="23" t="s">
        <v>32</v>
      </c>
      <c r="D45" s="2">
        <v>5.7999999999999996E-2</v>
      </c>
      <c r="E45" s="24">
        <f>+'B-7 2024'!I45</f>
        <v>128203.89795263371</v>
      </c>
      <c r="F45" s="24">
        <v>3059.7853092741366</v>
      </c>
      <c r="G45" s="24">
        <v>-110.05000000000005</v>
      </c>
      <c r="H45" s="24">
        <v>0</v>
      </c>
      <c r="I45" s="24">
        <v>131153.63326190785</v>
      </c>
      <c r="J45" s="24">
        <v>128384.24105334742</v>
      </c>
    </row>
    <row r="46" spans="1:10" x14ac:dyDescent="0.3">
      <c r="A46" s="22">
        <f t="shared" si="1"/>
        <v>31</v>
      </c>
      <c r="B46" s="23" t="s">
        <v>60</v>
      </c>
      <c r="C46" s="23" t="s">
        <v>32</v>
      </c>
      <c r="D46" s="2">
        <v>0.15229999999999999</v>
      </c>
      <c r="E46" s="24">
        <f>+'B-7 2024'!I46</f>
        <v>15094.248573999999</v>
      </c>
      <c r="F46" s="24">
        <v>0</v>
      </c>
      <c r="G46" s="24">
        <v>0</v>
      </c>
      <c r="H46" s="24">
        <v>0</v>
      </c>
      <c r="I46" s="24">
        <v>15094.248573999999</v>
      </c>
      <c r="J46" s="24">
        <v>15094.248573999999</v>
      </c>
    </row>
    <row r="47" spans="1:10" x14ac:dyDescent="0.3">
      <c r="A47" s="22">
        <f t="shared" si="1"/>
        <v>32</v>
      </c>
      <c r="B47" s="23" t="s">
        <v>61</v>
      </c>
      <c r="C47" s="23" t="s">
        <v>35</v>
      </c>
      <c r="D47" s="2">
        <v>2.1499999999999998E-2</v>
      </c>
      <c r="E47" s="24">
        <f>+'B-7 2024'!I47</f>
        <v>54825.568138035647</v>
      </c>
      <c r="F47" s="24">
        <v>1493.9997866828071</v>
      </c>
      <c r="G47" s="24">
        <v>-2.8800000000000008</v>
      </c>
      <c r="H47" s="24">
        <v>0</v>
      </c>
      <c r="I47" s="24">
        <v>56316.687924718462</v>
      </c>
      <c r="J47" s="24">
        <v>54939.051198549721</v>
      </c>
    </row>
    <row r="48" spans="1:10" x14ac:dyDescent="0.3">
      <c r="A48" s="22">
        <f t="shared" si="1"/>
        <v>33</v>
      </c>
      <c r="B48" s="23" t="s">
        <v>62</v>
      </c>
      <c r="C48" s="23" t="s">
        <v>37</v>
      </c>
      <c r="D48" s="2">
        <v>1.8500000000000003E-2</v>
      </c>
      <c r="E48" s="24">
        <f>+'B-7 2024'!I48</f>
        <v>23403.935072701923</v>
      </c>
      <c r="F48" s="24">
        <v>638.62730802800206</v>
      </c>
      <c r="G48" s="24">
        <v>-14.640000000000002</v>
      </c>
      <c r="H48" s="24">
        <v>0</v>
      </c>
      <c r="I48" s="24">
        <v>24027.92238072992</v>
      </c>
      <c r="J48" s="24">
        <v>23445.740250242532</v>
      </c>
    </row>
    <row r="49" spans="1:10" x14ac:dyDescent="0.3">
      <c r="A49" s="22">
        <f t="shared" si="1"/>
        <v>34</v>
      </c>
      <c r="B49" s="23" t="s">
        <v>63</v>
      </c>
      <c r="C49" s="23" t="s">
        <v>39</v>
      </c>
      <c r="D49" s="2">
        <v>3.1300000000000001E-2</v>
      </c>
      <c r="E49" s="24">
        <f>+'B-7 2024'!I49</f>
        <v>2666.131426276278</v>
      </c>
      <c r="F49" s="24">
        <v>106.42021163304679</v>
      </c>
      <c r="G49" s="24">
        <v>-9.8400000000000016</v>
      </c>
      <c r="H49" s="24">
        <v>0</v>
      </c>
      <c r="I49" s="24">
        <v>2762.7116379093254</v>
      </c>
      <c r="J49" s="24">
        <v>2669.3975964018973</v>
      </c>
    </row>
    <row r="50" spans="1:10" x14ac:dyDescent="0.3">
      <c r="A50" s="22">
        <f t="shared" si="1"/>
        <v>35</v>
      </c>
      <c r="B50" s="23" t="s">
        <v>64</v>
      </c>
      <c r="C50" s="23"/>
      <c r="D50" s="2"/>
      <c r="E50" s="25">
        <f t="shared" ref="E50:J50" si="5">SUM(E43:E49)</f>
        <v>250619.41649607877</v>
      </c>
      <c r="F50" s="25">
        <f t="shared" si="5"/>
        <v>6019.8912866316987</v>
      </c>
      <c r="G50" s="25">
        <f t="shared" si="5"/>
        <v>-157.69000000000005</v>
      </c>
      <c r="H50" s="25">
        <f t="shared" si="5"/>
        <v>0</v>
      </c>
      <c r="I50" s="25">
        <f t="shared" si="5"/>
        <v>256481.61778271047</v>
      </c>
      <c r="J50" s="25">
        <f t="shared" si="5"/>
        <v>251003.64005658921</v>
      </c>
    </row>
    <row r="51" spans="1:10" x14ac:dyDescent="0.3">
      <c r="A51" s="22">
        <f t="shared" si="1"/>
        <v>36</v>
      </c>
      <c r="B51" s="23"/>
      <c r="C51" s="23"/>
      <c r="D51" s="2"/>
      <c r="E51" s="24"/>
      <c r="F51" s="24"/>
      <c r="G51" s="24"/>
      <c r="H51" s="24"/>
      <c r="I51" s="24"/>
      <c r="J51" s="24"/>
    </row>
    <row r="52" spans="1:10" x14ac:dyDescent="0.3">
      <c r="A52" s="22">
        <f t="shared" si="1"/>
        <v>37</v>
      </c>
      <c r="B52" s="23" t="s">
        <v>65</v>
      </c>
      <c r="C52" s="23" t="s">
        <v>28</v>
      </c>
      <c r="D52" s="2">
        <v>1.9799999999999998E-2</v>
      </c>
      <c r="E52" s="24">
        <f>+'B-7 2024'!I52</f>
        <v>15099.83021543641</v>
      </c>
      <c r="F52" s="24">
        <v>1055.9261593383469</v>
      </c>
      <c r="G52" s="24">
        <v>-23.520000000000007</v>
      </c>
      <c r="H52" s="24">
        <v>0</v>
      </c>
      <c r="I52" s="24">
        <v>16132.23637477476</v>
      </c>
      <c r="J52" s="24">
        <v>15341.720929053834</v>
      </c>
    </row>
    <row r="53" spans="1:10" x14ac:dyDescent="0.3">
      <c r="A53" s="22">
        <f t="shared" si="1"/>
        <v>38</v>
      </c>
      <c r="B53" s="23" t="s">
        <v>66</v>
      </c>
      <c r="C53" s="23" t="s">
        <v>30</v>
      </c>
      <c r="D53" s="2">
        <v>2.3E-2</v>
      </c>
      <c r="E53" s="24">
        <f>+'B-7 2024'!I53</f>
        <v>7787.851901782913</v>
      </c>
      <c r="F53" s="24">
        <v>438.03985847153263</v>
      </c>
      <c r="G53" s="24">
        <v>-12.96</v>
      </c>
      <c r="H53" s="24">
        <v>0</v>
      </c>
      <c r="I53" s="24">
        <v>8212.9317602544452</v>
      </c>
      <c r="J53" s="24">
        <v>7899.6256634538795</v>
      </c>
    </row>
    <row r="54" spans="1:10" x14ac:dyDescent="0.3">
      <c r="A54" s="22">
        <f t="shared" si="1"/>
        <v>39</v>
      </c>
      <c r="B54" s="23" t="s">
        <v>67</v>
      </c>
      <c r="C54" s="23" t="s">
        <v>32</v>
      </c>
      <c r="D54" s="2">
        <v>4.0599999999999997E-2</v>
      </c>
      <c r="E54" s="24">
        <f>+'B-7 2024'!I54</f>
        <v>153428.71773547062</v>
      </c>
      <c r="F54" s="24">
        <v>7946.3861147773005</v>
      </c>
      <c r="G54" s="24">
        <v>-953.03999999999985</v>
      </c>
      <c r="H54" s="24">
        <v>0</v>
      </c>
      <c r="I54" s="24">
        <v>160422.06385024788</v>
      </c>
      <c r="J54" s="24">
        <v>155097.42019369843</v>
      </c>
    </row>
    <row r="55" spans="1:10" x14ac:dyDescent="0.3">
      <c r="A55" s="22">
        <f t="shared" si="1"/>
        <v>40</v>
      </c>
      <c r="B55" s="23" t="s">
        <v>68</v>
      </c>
      <c r="C55" s="23" t="s">
        <v>32</v>
      </c>
      <c r="D55" s="2">
        <v>0.12369999999999999</v>
      </c>
      <c r="E55" s="24">
        <f>+'B-7 2024'!I55</f>
        <v>57837.10714</v>
      </c>
      <c r="F55" s="24">
        <v>0</v>
      </c>
      <c r="G55" s="24">
        <v>0</v>
      </c>
      <c r="H55" s="24">
        <v>0</v>
      </c>
      <c r="I55" s="24">
        <v>57837.10714</v>
      </c>
      <c r="J55" s="24">
        <v>57837.107139999986</v>
      </c>
    </row>
    <row r="56" spans="1:10" x14ac:dyDescent="0.3">
      <c r="A56" s="22">
        <f t="shared" si="1"/>
        <v>41</v>
      </c>
      <c r="B56" s="23" t="s">
        <v>69</v>
      </c>
      <c r="C56" s="23" t="s">
        <v>35</v>
      </c>
      <c r="D56" s="2">
        <v>2.8999999999999998E-2</v>
      </c>
      <c r="E56" s="24">
        <f>+'B-7 2024'!I56</f>
        <v>47487.802884481403</v>
      </c>
      <c r="F56" s="24">
        <v>2661.2978552427307</v>
      </c>
      <c r="G56" s="24">
        <v>0</v>
      </c>
      <c r="H56" s="24">
        <v>0</v>
      </c>
      <c r="I56" s="24">
        <v>50149.100739724126</v>
      </c>
      <c r="J56" s="24">
        <v>48206.251117773121</v>
      </c>
    </row>
    <row r="57" spans="1:10" x14ac:dyDescent="0.3">
      <c r="A57" s="22">
        <f t="shared" si="1"/>
        <v>42</v>
      </c>
      <c r="B57" s="23" t="s">
        <v>70</v>
      </c>
      <c r="C57" s="23" t="s">
        <v>37</v>
      </c>
      <c r="D57" s="2">
        <v>2.6200000000000001E-2</v>
      </c>
      <c r="E57" s="24">
        <f>+'B-7 2024'!I57</f>
        <v>26914.930746232742</v>
      </c>
      <c r="F57" s="24">
        <v>1508.0114486021769</v>
      </c>
      <c r="G57" s="24">
        <v>-2.7600000000000002</v>
      </c>
      <c r="H57" s="24">
        <v>0</v>
      </c>
      <c r="I57" s="24">
        <v>28420.18219483491</v>
      </c>
      <c r="J57" s="24">
        <v>27320.656042105853</v>
      </c>
    </row>
    <row r="58" spans="1:10" x14ac:dyDescent="0.3">
      <c r="A58" s="22">
        <f t="shared" si="1"/>
        <v>43</v>
      </c>
      <c r="B58" s="23" t="s">
        <v>71</v>
      </c>
      <c r="C58" s="23" t="s">
        <v>39</v>
      </c>
      <c r="D58" s="2">
        <v>3.4599999999999999E-2</v>
      </c>
      <c r="E58" s="24">
        <f>+'B-7 2024'!I58</f>
        <v>8174.4502662092773</v>
      </c>
      <c r="F58" s="24">
        <v>500.86638396263703</v>
      </c>
      <c r="G58" s="24">
        <v>-253.80000000000004</v>
      </c>
      <c r="H58" s="24">
        <v>0</v>
      </c>
      <c r="I58" s="24">
        <v>8421.516650171925</v>
      </c>
      <c r="J58" s="24">
        <v>8182.7657852893281</v>
      </c>
    </row>
    <row r="59" spans="1:10" x14ac:dyDescent="0.3">
      <c r="A59" s="22">
        <f t="shared" si="1"/>
        <v>44</v>
      </c>
      <c r="B59" s="23" t="s">
        <v>72</v>
      </c>
      <c r="C59" s="23"/>
      <c r="D59" s="2"/>
      <c r="E59" s="25">
        <f t="shared" ref="E59:J59" si="6">SUM(E52:E58)</f>
        <v>316730.69088961335</v>
      </c>
      <c r="F59" s="25">
        <f t="shared" si="6"/>
        <v>14110.527820394725</v>
      </c>
      <c r="G59" s="25">
        <f t="shared" si="6"/>
        <v>-1246.08</v>
      </c>
      <c r="H59" s="25">
        <f t="shared" si="6"/>
        <v>0</v>
      </c>
      <c r="I59" s="25">
        <f t="shared" si="6"/>
        <v>329595.13871000812</v>
      </c>
      <c r="J59" s="25">
        <f t="shared" si="6"/>
        <v>319885.54687137448</v>
      </c>
    </row>
    <row r="60" spans="1:10" x14ac:dyDescent="0.3">
      <c r="A60" s="22">
        <f t="shared" si="1"/>
        <v>45</v>
      </c>
      <c r="B60" s="23"/>
      <c r="C60" s="23"/>
      <c r="D60" s="2"/>
      <c r="E60" s="24"/>
      <c r="F60" s="24"/>
      <c r="G60" s="24"/>
      <c r="H60" s="24"/>
      <c r="I60" s="24"/>
      <c r="J60" s="24"/>
    </row>
    <row r="61" spans="1:10" x14ac:dyDescent="0.3">
      <c r="A61" s="22">
        <f t="shared" si="1"/>
        <v>46</v>
      </c>
      <c r="B61" s="23" t="s">
        <v>73</v>
      </c>
      <c r="C61" s="23" t="s">
        <v>30</v>
      </c>
      <c r="D61" s="2">
        <v>0</v>
      </c>
      <c r="E61" s="24">
        <f>+'B-7 2024'!I61</f>
        <v>1026.72</v>
      </c>
      <c r="F61" s="24">
        <v>0</v>
      </c>
      <c r="G61" s="24">
        <v>-3.24</v>
      </c>
      <c r="H61" s="24">
        <v>0</v>
      </c>
      <c r="I61" s="24">
        <v>1023.48</v>
      </c>
      <c r="J61" s="24">
        <v>1025.0999999999999</v>
      </c>
    </row>
    <row r="62" spans="1:10" x14ac:dyDescent="0.3">
      <c r="A62" s="22">
        <f t="shared" si="1"/>
        <v>47</v>
      </c>
      <c r="B62" s="23"/>
      <c r="C62" s="23"/>
      <c r="D62" s="2"/>
      <c r="E62" s="24"/>
      <c r="F62" s="24"/>
      <c r="G62" s="24"/>
      <c r="H62" s="24"/>
      <c r="I62" s="24"/>
      <c r="J62" s="24"/>
    </row>
    <row r="63" spans="1:10" x14ac:dyDescent="0.3">
      <c r="A63" s="22">
        <f t="shared" si="1"/>
        <v>48</v>
      </c>
      <c r="B63" s="23" t="s">
        <v>74</v>
      </c>
      <c r="C63" s="23" t="s">
        <v>28</v>
      </c>
      <c r="D63" s="2">
        <v>2.69E-2</v>
      </c>
      <c r="E63" s="24">
        <f>+'B-7 2024'!I63</f>
        <v>128195.63150664479</v>
      </c>
      <c r="F63" s="24">
        <v>2365.1288284285956</v>
      </c>
      <c r="G63" s="24">
        <v>-94.679999999999993</v>
      </c>
      <c r="H63" s="24">
        <v>0</v>
      </c>
      <c r="I63" s="24">
        <v>130466.08033507338</v>
      </c>
      <c r="J63" s="24">
        <v>128608.38979094011</v>
      </c>
    </row>
    <row r="64" spans="1:10" x14ac:dyDescent="0.3">
      <c r="A64" s="22">
        <f t="shared" si="1"/>
        <v>49</v>
      </c>
      <c r="B64" s="23" t="s">
        <v>75</v>
      </c>
      <c r="C64" s="23" t="s">
        <v>30</v>
      </c>
      <c r="D64" s="2">
        <v>0.03</v>
      </c>
      <c r="E64" s="24">
        <f>+'B-7 2024'!I64</f>
        <v>221420.26336885765</v>
      </c>
      <c r="F64" s="24">
        <v>12014.132854715263</v>
      </c>
      <c r="G64" s="24">
        <v>-51.120000000000005</v>
      </c>
      <c r="H64" s="24">
        <v>0</v>
      </c>
      <c r="I64" s="24">
        <v>233383.2762235729</v>
      </c>
      <c r="J64" s="24">
        <v>223962.1900916005</v>
      </c>
    </row>
    <row r="65" spans="1:10" x14ac:dyDescent="0.3">
      <c r="A65" s="22">
        <f t="shared" si="1"/>
        <v>50</v>
      </c>
      <c r="B65" s="23" t="s">
        <v>76</v>
      </c>
      <c r="C65" s="23" t="s">
        <v>32</v>
      </c>
      <c r="D65" s="2">
        <v>3.2199999999999999E-2</v>
      </c>
      <c r="E65" s="24">
        <f>+'B-7 2024'!I65</f>
        <v>741297.56481106079</v>
      </c>
      <c r="F65" s="24">
        <v>14224.045196989966</v>
      </c>
      <c r="G65" s="24">
        <v>-446.16000000000008</v>
      </c>
      <c r="H65" s="24">
        <v>0</v>
      </c>
      <c r="I65" s="24">
        <v>755075.45000805066</v>
      </c>
      <c r="J65" s="24">
        <v>743831.69961602998</v>
      </c>
    </row>
    <row r="66" spans="1:10" x14ac:dyDescent="0.3">
      <c r="A66" s="22">
        <f t="shared" si="1"/>
        <v>51</v>
      </c>
      <c r="B66" s="23" t="s">
        <v>77</v>
      </c>
      <c r="C66" s="23" t="s">
        <v>32</v>
      </c>
      <c r="D66" s="2">
        <v>9.1799999999999993E-2</v>
      </c>
      <c r="E66" s="24">
        <f>+'B-7 2024'!I66</f>
        <v>183280.96489317328</v>
      </c>
      <c r="F66" s="24">
        <v>45170.661090474568</v>
      </c>
      <c r="G66" s="24">
        <v>-40653.594981427101</v>
      </c>
      <c r="H66" s="24">
        <v>0</v>
      </c>
      <c r="I66" s="24">
        <v>187798.03100222061</v>
      </c>
      <c r="J66" s="24">
        <v>184670.83138826475</v>
      </c>
    </row>
    <row r="67" spans="1:10" x14ac:dyDescent="0.3">
      <c r="A67" s="22">
        <f t="shared" si="1"/>
        <v>52</v>
      </c>
      <c r="B67" s="23" t="s">
        <v>78</v>
      </c>
      <c r="C67" s="23" t="s">
        <v>35</v>
      </c>
      <c r="D67" s="2">
        <v>2.7900000000000001E-2</v>
      </c>
      <c r="E67" s="24">
        <f>+'B-7 2024'!I67</f>
        <v>16200.759448402547</v>
      </c>
      <c r="F67" s="24">
        <v>342.06370821656839</v>
      </c>
      <c r="G67" s="24">
        <v>-308.87999999999994</v>
      </c>
      <c r="H67" s="24">
        <v>0</v>
      </c>
      <c r="I67" s="24">
        <v>16233.943156619105</v>
      </c>
      <c r="J67" s="24">
        <v>16112.658633866764</v>
      </c>
    </row>
    <row r="68" spans="1:10" x14ac:dyDescent="0.3">
      <c r="A68" s="22">
        <f t="shared" si="1"/>
        <v>53</v>
      </c>
      <c r="B68" s="23" t="s">
        <v>79</v>
      </c>
      <c r="C68" s="23" t="s">
        <v>37</v>
      </c>
      <c r="D68" s="2">
        <v>2.8500000000000001E-2</v>
      </c>
      <c r="E68" s="24">
        <f>+'B-7 2024'!I68</f>
        <v>121897.70044806838</v>
      </c>
      <c r="F68" s="24">
        <v>2462.0053140171067</v>
      </c>
      <c r="G68" s="24">
        <v>-18.84</v>
      </c>
      <c r="H68" s="24">
        <v>0</v>
      </c>
      <c r="I68" s="24">
        <v>124340.86576208549</v>
      </c>
      <c r="J68" s="24">
        <v>122365.50194094989</v>
      </c>
    </row>
    <row r="69" spans="1:10" x14ac:dyDescent="0.3">
      <c r="A69" s="22">
        <f t="shared" si="1"/>
        <v>54</v>
      </c>
      <c r="B69" s="23" t="s">
        <v>80</v>
      </c>
      <c r="C69" s="23" t="s">
        <v>39</v>
      </c>
      <c r="D69" s="2">
        <v>3.3599999999999998E-2</v>
      </c>
      <c r="E69" s="24">
        <f>+'B-7 2024'!I69</f>
        <v>6228.5501169647823</v>
      </c>
      <c r="F69" s="24">
        <v>120.04839180050448</v>
      </c>
      <c r="G69" s="24">
        <v>-35.160000000000004</v>
      </c>
      <c r="H69" s="24">
        <v>0</v>
      </c>
      <c r="I69" s="24">
        <v>6313.4385087652863</v>
      </c>
      <c r="J69" s="24">
        <v>6234.2337836985298</v>
      </c>
    </row>
    <row r="70" spans="1:10" x14ac:dyDescent="0.3">
      <c r="A70" s="22">
        <f t="shared" si="1"/>
        <v>55</v>
      </c>
      <c r="B70" s="23" t="s">
        <v>81</v>
      </c>
      <c r="C70" s="23"/>
      <c r="D70" s="2"/>
      <c r="E70" s="25">
        <f t="shared" ref="E70:J70" si="7">SUM(E63:E69)</f>
        <v>1418521.4345931723</v>
      </c>
      <c r="F70" s="25">
        <f t="shared" si="7"/>
        <v>76698.08538464256</v>
      </c>
      <c r="G70" s="25">
        <f t="shared" si="7"/>
        <v>-41608.434981427097</v>
      </c>
      <c r="H70" s="25">
        <f t="shared" si="7"/>
        <v>0</v>
      </c>
      <c r="I70" s="25">
        <f t="shared" si="7"/>
        <v>1453611.0849963876</v>
      </c>
      <c r="J70" s="25">
        <f t="shared" si="7"/>
        <v>1425785.5052453505</v>
      </c>
    </row>
    <row r="71" spans="1:10" x14ac:dyDescent="0.3">
      <c r="A71" s="22">
        <f t="shared" si="1"/>
        <v>56</v>
      </c>
      <c r="B71" s="23"/>
      <c r="C71" s="23"/>
      <c r="D71" s="2"/>
      <c r="E71" s="24"/>
      <c r="F71" s="24"/>
      <c r="G71" s="24"/>
      <c r="H71" s="24"/>
      <c r="I71" s="24"/>
      <c r="J71" s="24"/>
    </row>
    <row r="72" spans="1:10" x14ac:dyDescent="0.3">
      <c r="A72" s="22">
        <f t="shared" si="1"/>
        <v>57</v>
      </c>
      <c r="B72" s="23" t="s">
        <v>82</v>
      </c>
      <c r="C72" s="23" t="s">
        <v>28</v>
      </c>
      <c r="D72" s="2">
        <v>5.7500000000000002E-2</v>
      </c>
      <c r="E72" s="24">
        <f>+'B-7 2024'!I72</f>
        <v>11194.11587838352</v>
      </c>
      <c r="F72" s="24">
        <v>187.29798150190345</v>
      </c>
      <c r="G72" s="24">
        <v>-2.0399999999999996</v>
      </c>
      <c r="H72" s="24">
        <v>0</v>
      </c>
      <c r="I72" s="24">
        <v>11379.373859885418</v>
      </c>
      <c r="J72" s="24">
        <v>11236.226059988459</v>
      </c>
    </row>
    <row r="73" spans="1:10" x14ac:dyDescent="0.3">
      <c r="A73" s="22">
        <f t="shared" si="1"/>
        <v>58</v>
      </c>
      <c r="B73" s="23" t="s">
        <v>83</v>
      </c>
      <c r="C73" s="23" t="s">
        <v>30</v>
      </c>
      <c r="D73" s="2">
        <v>9.8175441652535514E-2</v>
      </c>
      <c r="E73" s="24">
        <f>+'B-7 2024'!I73</f>
        <v>6655.24433884266</v>
      </c>
      <c r="F73" s="24">
        <v>70.599327947232268</v>
      </c>
      <c r="G73" s="24">
        <v>-52.080000000000013</v>
      </c>
      <c r="H73" s="24">
        <v>0</v>
      </c>
      <c r="I73" s="24">
        <v>6673.7636667898923</v>
      </c>
      <c r="J73" s="24">
        <v>6654.6303925118973</v>
      </c>
    </row>
    <row r="74" spans="1:10" x14ac:dyDescent="0.3">
      <c r="A74" s="22">
        <f t="shared" si="1"/>
        <v>59</v>
      </c>
      <c r="B74" s="23" t="s">
        <v>84</v>
      </c>
      <c r="C74" s="23" t="s">
        <v>32</v>
      </c>
      <c r="D74" s="2">
        <v>0.2288</v>
      </c>
      <c r="E74" s="24">
        <f>+'B-7 2024'!I74</f>
        <v>32206.789882403584</v>
      </c>
      <c r="F74" s="24">
        <v>337.94368739838444</v>
      </c>
      <c r="G74" s="24">
        <v>-44.923333333333318</v>
      </c>
      <c r="H74" s="24">
        <v>0</v>
      </c>
      <c r="I74" s="24">
        <v>32499.810236468657</v>
      </c>
      <c r="J74" s="24">
        <v>32306.037162931352</v>
      </c>
    </row>
    <row r="75" spans="1:10" x14ac:dyDescent="0.3">
      <c r="A75" s="22">
        <f t="shared" si="1"/>
        <v>60</v>
      </c>
      <c r="B75" s="23" t="s">
        <v>85</v>
      </c>
      <c r="C75" s="23" t="s">
        <v>35</v>
      </c>
      <c r="D75" s="2">
        <v>5.6299999999999996E-2</v>
      </c>
      <c r="E75" s="24">
        <f>+'B-7 2024'!I75</f>
        <v>5811.5680954240624</v>
      </c>
      <c r="F75" s="24">
        <v>64.925319898344682</v>
      </c>
      <c r="G75" s="24">
        <v>-178.44000000000003</v>
      </c>
      <c r="H75" s="24">
        <v>0</v>
      </c>
      <c r="I75" s="24">
        <v>5698.0534153224071</v>
      </c>
      <c r="J75" s="24">
        <v>5745.7306805021517</v>
      </c>
    </row>
    <row r="76" spans="1:10" x14ac:dyDescent="0.3">
      <c r="A76" s="22">
        <f t="shared" si="1"/>
        <v>61</v>
      </c>
      <c r="B76" s="23" t="s">
        <v>86</v>
      </c>
      <c r="C76" s="23" t="s">
        <v>37</v>
      </c>
      <c r="D76" s="2">
        <v>6.3799999999999996E-2</v>
      </c>
      <c r="E76" s="24">
        <f>+'B-7 2024'!I76</f>
        <v>6393.7479808301359</v>
      </c>
      <c r="F76" s="24">
        <v>67.344378010267619</v>
      </c>
      <c r="G76" s="24">
        <v>-1.9199999999999997</v>
      </c>
      <c r="H76" s="24">
        <v>0</v>
      </c>
      <c r="I76" s="24">
        <v>6459.1723588404029</v>
      </c>
      <c r="J76" s="24">
        <v>6417.0418050887656</v>
      </c>
    </row>
    <row r="77" spans="1:10" x14ac:dyDescent="0.3">
      <c r="A77" s="22">
        <f t="shared" si="1"/>
        <v>62</v>
      </c>
      <c r="B77" s="23" t="s">
        <v>87</v>
      </c>
      <c r="C77" s="23" t="s">
        <v>39</v>
      </c>
      <c r="D77" s="2">
        <v>8.0299999999999996E-2</v>
      </c>
      <c r="E77" s="24">
        <f>+'B-7 2024'!I77</f>
        <v>1603.3735374492148</v>
      </c>
      <c r="F77" s="24">
        <v>16.778930538460717</v>
      </c>
      <c r="G77" s="24">
        <v>-3.72</v>
      </c>
      <c r="H77" s="24">
        <v>0</v>
      </c>
      <c r="I77" s="24">
        <v>1616.4324679876754</v>
      </c>
      <c r="J77" s="24">
        <v>1607.5564313081709</v>
      </c>
    </row>
    <row r="78" spans="1:10" x14ac:dyDescent="0.3">
      <c r="A78" s="22">
        <f t="shared" si="1"/>
        <v>63</v>
      </c>
      <c r="B78" s="23" t="s">
        <v>88</v>
      </c>
      <c r="C78" s="23"/>
      <c r="D78" s="2"/>
      <c r="E78" s="25">
        <f t="shared" ref="E78:J78" si="8">SUM(E72:E77)</f>
        <v>63864.839713333182</v>
      </c>
      <c r="F78" s="25">
        <f t="shared" si="8"/>
        <v>744.8896252945932</v>
      </c>
      <c r="G78" s="25">
        <f t="shared" si="8"/>
        <v>-283.12333333333339</v>
      </c>
      <c r="H78" s="25">
        <f t="shared" si="8"/>
        <v>0</v>
      </c>
      <c r="I78" s="25">
        <f t="shared" si="8"/>
        <v>64326.606005294452</v>
      </c>
      <c r="J78" s="25">
        <f t="shared" si="8"/>
        <v>63967.222532330794</v>
      </c>
    </row>
    <row r="79" spans="1:10" x14ac:dyDescent="0.3">
      <c r="A79" s="22">
        <f t="shared" si="1"/>
        <v>64</v>
      </c>
      <c r="B79" s="23"/>
      <c r="C79" s="23"/>
      <c r="D79" s="2"/>
      <c r="E79" s="23"/>
      <c r="F79" s="23"/>
      <c r="G79" s="23"/>
      <c r="H79" s="23"/>
      <c r="I79" s="23"/>
      <c r="J79" s="23"/>
    </row>
    <row r="80" spans="1:10" x14ac:dyDescent="0.3">
      <c r="A80" s="22">
        <f t="shared" si="1"/>
        <v>65</v>
      </c>
      <c r="B80" s="26" t="s">
        <v>89</v>
      </c>
      <c r="C80" s="26" t="s">
        <v>28</v>
      </c>
      <c r="D80" s="2">
        <v>1.9900000000000001E-2</v>
      </c>
      <c r="E80" s="24">
        <f>+'B-7 2024'!I80</f>
        <v>90271.967499146893</v>
      </c>
      <c r="F80" s="24">
        <v>1630.702996105475</v>
      </c>
      <c r="G80" s="24">
        <v>0</v>
      </c>
      <c r="H80" s="24">
        <v>0</v>
      </c>
      <c r="I80" s="24">
        <v>91902.670495252401</v>
      </c>
      <c r="J80" s="24">
        <v>90844.222052595491</v>
      </c>
    </row>
    <row r="81" spans="1:10" x14ac:dyDescent="0.3">
      <c r="A81" s="22">
        <f t="shared" si="1"/>
        <v>66</v>
      </c>
      <c r="B81" s="26" t="s">
        <v>90</v>
      </c>
      <c r="C81" s="26" t="s">
        <v>30</v>
      </c>
      <c r="D81" s="2">
        <v>2.2499999999999999E-2</v>
      </c>
      <c r="E81" s="24">
        <f>+'B-7 2024'!I81</f>
        <v>14540.303474628139</v>
      </c>
      <c r="F81" s="24">
        <v>58.069002117014463</v>
      </c>
      <c r="G81" s="24">
        <v>0</v>
      </c>
      <c r="H81" s="24">
        <v>0</v>
      </c>
      <c r="I81" s="24">
        <v>14598.372476745155</v>
      </c>
      <c r="J81" s="24">
        <v>14560.644579915386</v>
      </c>
    </row>
    <row r="82" spans="1:10" x14ac:dyDescent="0.3">
      <c r="A82" s="22">
        <f t="shared" ref="A82:A147" si="9">+A81+1</f>
        <v>67</v>
      </c>
      <c r="B82" s="26" t="s">
        <v>91</v>
      </c>
      <c r="C82" s="26" t="s">
        <v>32</v>
      </c>
      <c r="D82" s="2">
        <v>2.8799999999999999E-2</v>
      </c>
      <c r="E82" s="24">
        <f>+'B-7 2024'!I82</f>
        <v>185111.62353069524</v>
      </c>
      <c r="F82" s="24">
        <v>758.16862397955492</v>
      </c>
      <c r="G82" s="24">
        <v>0</v>
      </c>
      <c r="H82" s="24">
        <v>0</v>
      </c>
      <c r="I82" s="24">
        <v>185869.79215467471</v>
      </c>
      <c r="J82" s="24">
        <v>185377.20392610741</v>
      </c>
    </row>
    <row r="83" spans="1:10" x14ac:dyDescent="0.3">
      <c r="A83" s="22">
        <f t="shared" si="9"/>
        <v>68</v>
      </c>
      <c r="B83" s="26" t="s">
        <v>92</v>
      </c>
      <c r="C83" s="26" t="s">
        <v>32</v>
      </c>
      <c r="D83" s="2">
        <v>7.0900000000000005E-2</v>
      </c>
      <c r="E83" s="24">
        <f>+'B-7 2024'!I83</f>
        <v>58678.433161000001</v>
      </c>
      <c r="F83" s="24">
        <v>0</v>
      </c>
      <c r="G83" s="24">
        <v>-1782.6569999999999</v>
      </c>
      <c r="H83" s="24">
        <v>0</v>
      </c>
      <c r="I83" s="24">
        <v>56895.776161000002</v>
      </c>
      <c r="J83" s="24">
        <v>58541.305699461554</v>
      </c>
    </row>
    <row r="84" spans="1:10" x14ac:dyDescent="0.3">
      <c r="A84" s="22">
        <f t="shared" si="9"/>
        <v>69</v>
      </c>
      <c r="B84" s="26" t="s">
        <v>93</v>
      </c>
      <c r="C84" s="26" t="s">
        <v>35</v>
      </c>
      <c r="D84" s="2">
        <v>2.4199999999999999E-2</v>
      </c>
      <c r="E84" s="24">
        <f>+'B-7 2024'!I84</f>
        <v>33184.507996383283</v>
      </c>
      <c r="F84" s="24">
        <v>148.00585214904117</v>
      </c>
      <c r="G84" s="24">
        <v>0</v>
      </c>
      <c r="H84" s="24">
        <v>0</v>
      </c>
      <c r="I84" s="24">
        <v>33332.513848532319</v>
      </c>
      <c r="J84" s="24">
        <v>33236.365655130154</v>
      </c>
    </row>
    <row r="85" spans="1:10" x14ac:dyDescent="0.3">
      <c r="A85" s="22">
        <f t="shared" si="9"/>
        <v>70</v>
      </c>
      <c r="B85" s="26" t="s">
        <v>94</v>
      </c>
      <c r="C85" s="26" t="s">
        <v>37</v>
      </c>
      <c r="D85" s="2">
        <v>2.0199999999999999E-2</v>
      </c>
      <c r="E85" s="24">
        <f>+'B-7 2024'!I85</f>
        <v>42994.260091741657</v>
      </c>
      <c r="F85" s="24">
        <v>171.67227765305941</v>
      </c>
      <c r="G85" s="24">
        <v>0</v>
      </c>
      <c r="H85" s="24">
        <v>0</v>
      </c>
      <c r="I85" s="24">
        <v>43165.932369394723</v>
      </c>
      <c r="J85" s="24">
        <v>43054.395515627315</v>
      </c>
    </row>
    <row r="86" spans="1:10" x14ac:dyDescent="0.3">
      <c r="A86" s="22">
        <f t="shared" si="9"/>
        <v>71</v>
      </c>
      <c r="B86" s="26" t="s">
        <v>95</v>
      </c>
      <c r="C86" s="26" t="s">
        <v>39</v>
      </c>
      <c r="D86" s="2">
        <v>2.86E-2</v>
      </c>
      <c r="E86" s="24">
        <f>+'B-7 2024'!I86</f>
        <v>9901.4648174046888</v>
      </c>
      <c r="F86" s="24">
        <v>81.754258356777569</v>
      </c>
      <c r="G86" s="24">
        <v>0</v>
      </c>
      <c r="H86" s="24">
        <v>0</v>
      </c>
      <c r="I86" s="24">
        <v>9983.2190757614717</v>
      </c>
      <c r="J86" s="24">
        <v>9919.931616363765</v>
      </c>
    </row>
    <row r="87" spans="1:10" x14ac:dyDescent="0.3">
      <c r="A87" s="22">
        <f t="shared" si="9"/>
        <v>72</v>
      </c>
      <c r="B87" s="23" t="s">
        <v>96</v>
      </c>
      <c r="C87" s="23"/>
      <c r="D87" s="2"/>
      <c r="E87" s="25">
        <f t="shared" ref="E87:J87" si="10">SUM(E80:E86)</f>
        <v>434682.56057099992</v>
      </c>
      <c r="F87" s="25">
        <f t="shared" si="10"/>
        <v>2848.3730103609223</v>
      </c>
      <c r="G87" s="25">
        <f t="shared" si="10"/>
        <v>-1782.6569999999999</v>
      </c>
      <c r="H87" s="25">
        <f t="shared" si="10"/>
        <v>0</v>
      </c>
      <c r="I87" s="25">
        <f t="shared" si="10"/>
        <v>435748.27658136078</v>
      </c>
      <c r="J87" s="25">
        <f t="shared" si="10"/>
        <v>435534.06904520112</v>
      </c>
    </row>
    <row r="88" spans="1:10" x14ac:dyDescent="0.3">
      <c r="A88" s="22">
        <f t="shared" si="9"/>
        <v>73</v>
      </c>
      <c r="B88" s="23"/>
      <c r="C88" s="23"/>
      <c r="D88" s="2"/>
      <c r="E88" s="24"/>
      <c r="F88" s="24"/>
      <c r="G88" s="24"/>
      <c r="H88" s="24"/>
      <c r="I88" s="24"/>
      <c r="J88" s="24"/>
    </row>
    <row r="89" spans="1:10" x14ac:dyDescent="0.3">
      <c r="A89" s="22">
        <f t="shared" si="9"/>
        <v>74</v>
      </c>
      <c r="B89" s="26" t="s">
        <v>97</v>
      </c>
      <c r="C89" s="26" t="s">
        <v>28</v>
      </c>
      <c r="D89" s="2">
        <v>3.8599999999999995E-2</v>
      </c>
      <c r="E89" s="24">
        <f>+'B-7 2024'!I89</f>
        <v>491942.81175250828</v>
      </c>
      <c r="F89" s="24">
        <v>4291.4502061592902</v>
      </c>
      <c r="G89" s="24">
        <v>-189.72</v>
      </c>
      <c r="H89" s="24">
        <v>0</v>
      </c>
      <c r="I89" s="24">
        <v>496044.54195866757</v>
      </c>
      <c r="J89" s="24">
        <v>493624.22972376744</v>
      </c>
    </row>
    <row r="90" spans="1:10" x14ac:dyDescent="0.3">
      <c r="A90" s="22">
        <f t="shared" si="9"/>
        <v>75</v>
      </c>
      <c r="B90" s="26" t="s">
        <v>98</v>
      </c>
      <c r="C90" s="26" t="s">
        <v>99</v>
      </c>
      <c r="D90" s="2">
        <v>4.9699999999999994E-2</v>
      </c>
      <c r="E90" s="24">
        <f>+'B-7 2024'!I90</f>
        <v>1748396.2409476002</v>
      </c>
      <c r="F90" s="24">
        <v>11860.025554045502</v>
      </c>
      <c r="G90" s="24">
        <v>-7252.3199999999988</v>
      </c>
      <c r="H90" s="24">
        <v>0</v>
      </c>
      <c r="I90" s="24">
        <v>1753003.9465016457</v>
      </c>
      <c r="J90" s="24">
        <v>1748986.8286523148</v>
      </c>
    </row>
    <row r="91" spans="1:10" x14ac:dyDescent="0.3">
      <c r="A91" s="22">
        <f t="shared" si="9"/>
        <v>76</v>
      </c>
      <c r="B91" s="26" t="s">
        <v>100</v>
      </c>
      <c r="C91" s="26" t="s">
        <v>99</v>
      </c>
      <c r="D91" s="2">
        <v>3.3300000000000003E-2</v>
      </c>
      <c r="E91" s="24">
        <f>+'B-7 2024'!I91</f>
        <v>3679.3033333333301</v>
      </c>
      <c r="F91" s="24">
        <v>0</v>
      </c>
      <c r="G91" s="24">
        <v>-383.44333333333333</v>
      </c>
      <c r="H91" s="24">
        <v>0</v>
      </c>
      <c r="I91" s="24">
        <v>3295.86</v>
      </c>
      <c r="J91" s="24">
        <v>3487.5816666666642</v>
      </c>
    </row>
    <row r="92" spans="1:10" x14ac:dyDescent="0.3">
      <c r="A92" s="22">
        <f t="shared" si="9"/>
        <v>77</v>
      </c>
      <c r="B92" s="26" t="s">
        <v>101</v>
      </c>
      <c r="C92" s="26" t="s">
        <v>99</v>
      </c>
      <c r="D92" s="2">
        <v>1E-3</v>
      </c>
      <c r="E92" s="24">
        <f>+'B-7 2024'!I92</f>
        <v>1712.74</v>
      </c>
      <c r="F92" s="24">
        <v>0</v>
      </c>
      <c r="G92" s="24">
        <v>0</v>
      </c>
      <c r="H92" s="24">
        <v>0</v>
      </c>
      <c r="I92" s="24">
        <v>1712.74</v>
      </c>
      <c r="J92" s="24">
        <v>1712.7400000000005</v>
      </c>
    </row>
    <row r="93" spans="1:10" x14ac:dyDescent="0.3">
      <c r="A93" s="22">
        <f t="shared" si="9"/>
        <v>78</v>
      </c>
      <c r="B93" s="26" t="s">
        <v>102</v>
      </c>
      <c r="C93" s="26" t="s">
        <v>103</v>
      </c>
      <c r="D93" s="2">
        <v>5.1699999999999996E-2</v>
      </c>
      <c r="E93" s="24">
        <f>+'B-7 2024'!I93</f>
        <v>291183.19709209393</v>
      </c>
      <c r="F93" s="24">
        <v>2296.3024196981937</v>
      </c>
      <c r="G93" s="24">
        <v>-621.12</v>
      </c>
      <c r="H93" s="24">
        <v>0</v>
      </c>
      <c r="I93" s="24">
        <v>292858.3795117921</v>
      </c>
      <c r="J93" s="24">
        <v>291669.11018274771</v>
      </c>
    </row>
    <row r="94" spans="1:10" x14ac:dyDescent="0.3">
      <c r="A94" s="22">
        <f t="shared" si="9"/>
        <v>79</v>
      </c>
      <c r="B94" s="26" t="s">
        <v>104</v>
      </c>
      <c r="C94" s="26" t="s">
        <v>37</v>
      </c>
      <c r="D94" s="2">
        <v>4.4800000000000006E-2</v>
      </c>
      <c r="E94" s="24">
        <f>+'B-7 2024'!I94</f>
        <v>176741.80634113893</v>
      </c>
      <c r="F94" s="24">
        <v>1237.0452289689965</v>
      </c>
      <c r="G94" s="24">
        <v>-560.52</v>
      </c>
      <c r="H94" s="24">
        <v>0</v>
      </c>
      <c r="I94" s="24">
        <v>177418.33157010793</v>
      </c>
      <c r="J94" s="24">
        <v>176890.61563856871</v>
      </c>
    </row>
    <row r="95" spans="1:10" x14ac:dyDescent="0.3">
      <c r="A95" s="22">
        <f t="shared" si="9"/>
        <v>80</v>
      </c>
      <c r="B95" s="26" t="s">
        <v>105</v>
      </c>
      <c r="C95" s="26" t="s">
        <v>39</v>
      </c>
      <c r="D95" s="2">
        <v>5.5E-2</v>
      </c>
      <c r="E95" s="24">
        <f>+'B-7 2024'!I95</f>
        <v>39236.907744187476</v>
      </c>
      <c r="F95" s="24">
        <v>268.2473153710377</v>
      </c>
      <c r="G95" s="24">
        <v>-198</v>
      </c>
      <c r="H95" s="24">
        <v>0</v>
      </c>
      <c r="I95" s="24">
        <v>39307.155059558521</v>
      </c>
      <c r="J95" s="24">
        <v>39230.949425420164</v>
      </c>
    </row>
    <row r="96" spans="1:10" x14ac:dyDescent="0.3">
      <c r="A96" s="22">
        <f t="shared" si="9"/>
        <v>81</v>
      </c>
      <c r="B96" s="26" t="s">
        <v>106</v>
      </c>
      <c r="C96" s="26" t="s">
        <v>39</v>
      </c>
      <c r="D96" s="2">
        <v>5.0000000000000001E-4</v>
      </c>
      <c r="E96" s="24">
        <f>+'B-7 2024'!I96</f>
        <v>875.11</v>
      </c>
      <c r="F96" s="24">
        <v>0</v>
      </c>
      <c r="G96" s="24">
        <v>0</v>
      </c>
      <c r="H96" s="24">
        <v>0</v>
      </c>
      <c r="I96" s="24">
        <v>875.11</v>
      </c>
      <c r="J96" s="24">
        <v>875.11</v>
      </c>
    </row>
    <row r="97" spans="1:10" x14ac:dyDescent="0.3">
      <c r="A97" s="22">
        <f t="shared" si="9"/>
        <v>82</v>
      </c>
      <c r="B97" s="26" t="s">
        <v>107</v>
      </c>
      <c r="C97" s="26" t="s">
        <v>39</v>
      </c>
      <c r="D97" s="2">
        <v>0</v>
      </c>
      <c r="E97" s="24">
        <f>+'B-7 2024'!I97</f>
        <v>1437.28</v>
      </c>
      <c r="F97" s="24">
        <v>0</v>
      </c>
      <c r="G97" s="24">
        <v>0</v>
      </c>
      <c r="H97" s="24">
        <v>0</v>
      </c>
      <c r="I97" s="24">
        <v>1437.28</v>
      </c>
      <c r="J97" s="24">
        <v>1437.2800000000002</v>
      </c>
    </row>
    <row r="98" spans="1:10" x14ac:dyDescent="0.3">
      <c r="A98" s="22">
        <f t="shared" si="9"/>
        <v>83</v>
      </c>
      <c r="B98" s="26" t="s">
        <v>108</v>
      </c>
      <c r="C98" s="26" t="s">
        <v>109</v>
      </c>
      <c r="D98" s="2">
        <v>1.5E-3</v>
      </c>
      <c r="E98" s="24">
        <f>+'B-7 2024'!I98</f>
        <v>75113.859161999993</v>
      </c>
      <c r="F98" s="24">
        <v>29.89555</v>
      </c>
      <c r="G98" s="24">
        <v>-13.199999999999998</v>
      </c>
      <c r="H98" s="24">
        <v>0</v>
      </c>
      <c r="I98" s="24">
        <v>75130.554711999997</v>
      </c>
      <c r="J98" s="24">
        <v>75119.907279307692</v>
      </c>
    </row>
    <row r="99" spans="1:10" x14ac:dyDescent="0.3">
      <c r="A99" s="22">
        <f t="shared" si="9"/>
        <v>84</v>
      </c>
      <c r="B99" s="23" t="s">
        <v>110</v>
      </c>
      <c r="C99" s="23"/>
      <c r="D99" s="2"/>
      <c r="E99" s="25">
        <f t="shared" ref="E99:J99" si="11">SUM(E89:E98)</f>
        <v>2830319.256372862</v>
      </c>
      <c r="F99" s="25">
        <f t="shared" si="11"/>
        <v>19982.966274243023</v>
      </c>
      <c r="G99" s="25">
        <f t="shared" si="11"/>
        <v>-9218.3233333333337</v>
      </c>
      <c r="H99" s="25">
        <f t="shared" si="11"/>
        <v>0</v>
      </c>
      <c r="I99" s="25">
        <f t="shared" si="11"/>
        <v>2841083.8993137716</v>
      </c>
      <c r="J99" s="25">
        <f t="shared" si="11"/>
        <v>2833034.3525687926</v>
      </c>
    </row>
    <row r="100" spans="1:10" x14ac:dyDescent="0.3">
      <c r="A100" s="22">
        <f t="shared" si="9"/>
        <v>85</v>
      </c>
      <c r="B100" s="23"/>
      <c r="C100" s="23"/>
      <c r="D100" s="2"/>
      <c r="E100" s="24"/>
      <c r="F100" s="24"/>
      <c r="G100" s="24"/>
      <c r="H100" s="24"/>
      <c r="I100" s="24"/>
      <c r="J100" s="24"/>
    </row>
    <row r="101" spans="1:10" x14ac:dyDescent="0.3">
      <c r="A101" s="22">
        <f t="shared" si="9"/>
        <v>86</v>
      </c>
      <c r="B101" s="23" t="s">
        <v>111</v>
      </c>
      <c r="C101" s="23" t="s">
        <v>112</v>
      </c>
      <c r="D101" s="2">
        <v>6.8400000000000002E-2</v>
      </c>
      <c r="E101" s="24">
        <f>+'B-7 2024'!I101</f>
        <v>24055.7</v>
      </c>
      <c r="F101" s="24">
        <v>0</v>
      </c>
      <c r="G101" s="24">
        <v>0</v>
      </c>
      <c r="H101" s="24">
        <v>0</v>
      </c>
      <c r="I101" s="24">
        <v>24055.7</v>
      </c>
      <c r="J101" s="24">
        <v>24055.700000000008</v>
      </c>
    </row>
    <row r="102" spans="1:10" x14ac:dyDescent="0.3">
      <c r="A102" s="22">
        <f t="shared" si="9"/>
        <v>87</v>
      </c>
      <c r="B102" s="23"/>
      <c r="C102" s="23"/>
      <c r="D102" s="2"/>
      <c r="E102" s="24"/>
      <c r="F102" s="24"/>
      <c r="G102" s="24"/>
      <c r="H102" s="24"/>
      <c r="I102" s="24"/>
      <c r="J102" s="24"/>
    </row>
    <row r="103" spans="1:10" x14ac:dyDescent="0.3">
      <c r="A103" s="22">
        <f t="shared" si="9"/>
        <v>88</v>
      </c>
      <c r="B103" s="26" t="s">
        <v>113</v>
      </c>
      <c r="C103" s="26" t="s">
        <v>39</v>
      </c>
      <c r="D103" s="2">
        <v>5.5E-2</v>
      </c>
      <c r="E103" s="24">
        <f>+'B-7 2024'!I103</f>
        <v>685.53</v>
      </c>
      <c r="F103" s="24">
        <v>0</v>
      </c>
      <c r="G103" s="24">
        <v>0</v>
      </c>
      <c r="H103" s="24">
        <v>0</v>
      </c>
      <c r="I103" s="24">
        <v>685.53</v>
      </c>
      <c r="J103" s="24">
        <v>685.53</v>
      </c>
    </row>
    <row r="104" spans="1:10" x14ac:dyDescent="0.3">
      <c r="A104" s="22">
        <f t="shared" si="9"/>
        <v>89</v>
      </c>
      <c r="B104" s="26" t="s">
        <v>114</v>
      </c>
      <c r="C104" s="26" t="s">
        <v>115</v>
      </c>
      <c r="D104" s="2">
        <v>0</v>
      </c>
      <c r="E104" s="24">
        <f>+'B-7 2024'!I104</f>
        <v>1446.15</v>
      </c>
      <c r="F104" s="24">
        <v>0</v>
      </c>
      <c r="G104" s="24">
        <v>0</v>
      </c>
      <c r="H104" s="24">
        <v>0</v>
      </c>
      <c r="I104" s="24">
        <v>1446.15</v>
      </c>
      <c r="J104" s="24">
        <v>1446.15</v>
      </c>
    </row>
    <row r="105" spans="1:10" x14ac:dyDescent="0.3">
      <c r="A105" s="22">
        <f t="shared" si="9"/>
        <v>90</v>
      </c>
      <c r="B105" s="23" t="s">
        <v>116</v>
      </c>
      <c r="C105" s="23" t="s">
        <v>117</v>
      </c>
      <c r="D105" s="2">
        <v>0</v>
      </c>
      <c r="E105" s="24">
        <f>+'B-7 2024'!I105</f>
        <v>4299.6710000000003</v>
      </c>
      <c r="F105" s="24">
        <v>0</v>
      </c>
      <c r="G105" s="24">
        <v>0</v>
      </c>
      <c r="H105" s="24">
        <v>0</v>
      </c>
      <c r="I105" s="24">
        <v>4299.6710000000003</v>
      </c>
      <c r="J105" s="24">
        <v>4299.6710000000012</v>
      </c>
    </row>
    <row r="106" spans="1:10" x14ac:dyDescent="0.3">
      <c r="A106" s="22">
        <f t="shared" si="9"/>
        <v>91</v>
      </c>
      <c r="B106" s="23" t="s">
        <v>118</v>
      </c>
      <c r="C106" s="23" t="s">
        <v>119</v>
      </c>
      <c r="D106" s="2">
        <v>0</v>
      </c>
      <c r="E106" s="24">
        <f>+'B-7 2024'!I106</f>
        <v>38839.612999999903</v>
      </c>
      <c r="F106" s="24">
        <v>0</v>
      </c>
      <c r="G106" s="24">
        <v>-20.16</v>
      </c>
      <c r="H106" s="24">
        <v>0</v>
      </c>
      <c r="I106" s="24">
        <v>38819.452999999907</v>
      </c>
      <c r="J106" s="24">
        <v>38829.532999999901</v>
      </c>
    </row>
    <row r="107" spans="1:10" x14ac:dyDescent="0.3">
      <c r="A107" s="22">
        <f t="shared" si="9"/>
        <v>92</v>
      </c>
      <c r="B107" s="23"/>
      <c r="C107" s="23"/>
      <c r="D107" s="2"/>
      <c r="E107" s="24"/>
      <c r="F107" s="24"/>
      <c r="G107" s="24"/>
      <c r="H107" s="24"/>
      <c r="I107" s="24"/>
      <c r="J107" s="24"/>
    </row>
    <row r="108" spans="1:10" x14ac:dyDescent="0.3">
      <c r="A108" s="22">
        <f t="shared" si="9"/>
        <v>93</v>
      </c>
      <c r="B108" s="30" t="s">
        <v>120</v>
      </c>
      <c r="C108" s="30"/>
      <c r="D108" s="31"/>
      <c r="E108" s="4">
        <f t="shared" ref="E108:J108" si="12">SUM(E103:E106,E101,E99,E87,E78,E70,E61,E59,E50,E41,E32,E23)</f>
        <v>6953167.9471838819</v>
      </c>
      <c r="F108" s="4">
        <f t="shared" si="12"/>
        <v>167029.15868755069</v>
      </c>
      <c r="G108" s="4">
        <f t="shared" si="12"/>
        <v>-72044.909998497387</v>
      </c>
      <c r="H108" s="4">
        <f t="shared" si="12"/>
        <v>0</v>
      </c>
      <c r="I108" s="4">
        <f t="shared" si="12"/>
        <v>7048152.1958729345</v>
      </c>
      <c r="J108" s="4">
        <f t="shared" si="12"/>
        <v>6971912.6506844861</v>
      </c>
    </row>
    <row r="109" spans="1:10" x14ac:dyDescent="0.3">
      <c r="A109" s="22">
        <f t="shared" si="9"/>
        <v>94</v>
      </c>
      <c r="B109" s="23"/>
      <c r="C109" s="23"/>
      <c r="D109" s="2"/>
      <c r="E109" s="24"/>
      <c r="F109" s="24"/>
      <c r="G109" s="24"/>
      <c r="H109" s="24"/>
      <c r="I109" s="24"/>
      <c r="J109" s="24"/>
    </row>
    <row r="110" spans="1:10" x14ac:dyDescent="0.3">
      <c r="A110" s="22">
        <f t="shared" si="9"/>
        <v>95</v>
      </c>
      <c r="B110" s="23" t="s">
        <v>121</v>
      </c>
      <c r="C110" s="23" t="s">
        <v>28</v>
      </c>
      <c r="D110" s="2">
        <v>8.8999999999999999E-3</v>
      </c>
      <c r="E110" s="24">
        <f>+'B-7 2024'!I110</f>
        <v>47598.075862788479</v>
      </c>
      <c r="F110" s="24">
        <v>3049.8400470615456</v>
      </c>
      <c r="G110" s="24">
        <v>-418.32000000000011</v>
      </c>
      <c r="H110" s="24">
        <v>0</v>
      </c>
      <c r="I110" s="24">
        <v>50229.595909850024</v>
      </c>
      <c r="J110" s="24">
        <v>48692.874442505519</v>
      </c>
    </row>
    <row r="111" spans="1:10" x14ac:dyDescent="0.3">
      <c r="A111" s="22">
        <f t="shared" si="9"/>
        <v>96</v>
      </c>
      <c r="B111" s="23" t="s">
        <v>122</v>
      </c>
      <c r="C111" s="23" t="s">
        <v>99</v>
      </c>
      <c r="D111" s="2">
        <v>0.10369999999999999</v>
      </c>
      <c r="E111" s="24">
        <f>+'B-7 2024'!I111</f>
        <v>232566.15393516191</v>
      </c>
      <c r="F111" s="24">
        <v>11924.944204753987</v>
      </c>
      <c r="G111" s="24">
        <v>-546.95999999999992</v>
      </c>
      <c r="H111" s="24">
        <v>0</v>
      </c>
      <c r="I111" s="24">
        <v>243944.13813991589</v>
      </c>
      <c r="J111" s="24">
        <v>236855.81995237633</v>
      </c>
    </row>
    <row r="112" spans="1:10" x14ac:dyDescent="0.3">
      <c r="A112" s="22">
        <f t="shared" si="9"/>
        <v>97</v>
      </c>
      <c r="B112" s="23" t="s">
        <v>123</v>
      </c>
      <c r="C112" s="23" t="s">
        <v>103</v>
      </c>
      <c r="D112" s="2">
        <v>7.6499999999999999E-2</v>
      </c>
      <c r="E112" s="24">
        <f>+'B-7 2024'!I112</f>
        <v>164605.21628688404</v>
      </c>
      <c r="F112" s="24">
        <v>8440.4107597123311</v>
      </c>
      <c r="G112" s="24">
        <v>-673.56000000000006</v>
      </c>
      <c r="H112" s="24">
        <v>0</v>
      </c>
      <c r="I112" s="24">
        <v>172372.06704659629</v>
      </c>
      <c r="J112" s="24">
        <v>167498.42757526893</v>
      </c>
    </row>
    <row r="113" spans="1:10" x14ac:dyDescent="0.3">
      <c r="A113" s="22">
        <f t="shared" si="9"/>
        <v>98</v>
      </c>
      <c r="B113" s="23" t="s">
        <v>124</v>
      </c>
      <c r="C113" s="23" t="s">
        <v>37</v>
      </c>
      <c r="D113" s="2">
        <v>5.5E-2</v>
      </c>
      <c r="E113" s="24">
        <f>+'B-7 2024'!I113</f>
        <v>40416.331310380025</v>
      </c>
      <c r="F113" s="24">
        <v>2057.5284111815545</v>
      </c>
      <c r="G113" s="24">
        <v>-299.04000000000008</v>
      </c>
      <c r="H113" s="24">
        <v>0</v>
      </c>
      <c r="I113" s="24">
        <v>42174.819721561573</v>
      </c>
      <c r="J113" s="24">
        <v>41054.020226175126</v>
      </c>
    </row>
    <row r="114" spans="1:10" x14ac:dyDescent="0.3">
      <c r="A114" s="22">
        <f t="shared" si="9"/>
        <v>99</v>
      </c>
      <c r="B114" s="23" t="s">
        <v>125</v>
      </c>
      <c r="C114" s="23" t="s">
        <v>39</v>
      </c>
      <c r="D114" s="2">
        <v>5.5300000000000002E-2</v>
      </c>
      <c r="E114" s="24">
        <f>+'B-7 2024'!I114</f>
        <v>10561.703422196688</v>
      </c>
      <c r="F114" s="24">
        <v>525.81201609655602</v>
      </c>
      <c r="G114" s="24">
        <v>-45</v>
      </c>
      <c r="H114" s="24">
        <v>0</v>
      </c>
      <c r="I114" s="24">
        <v>11042.515438293245</v>
      </c>
      <c r="J114" s="24">
        <v>10740.504811523237</v>
      </c>
    </row>
    <row r="115" spans="1:10" x14ac:dyDescent="0.3">
      <c r="A115" s="22">
        <f t="shared" si="9"/>
        <v>100</v>
      </c>
      <c r="B115" s="23" t="s">
        <v>126</v>
      </c>
      <c r="C115" s="23"/>
      <c r="D115" s="2"/>
      <c r="E115" s="25">
        <f t="shared" ref="E115:J115" si="13">SUM(E110:E114)</f>
        <v>495747.48081741109</v>
      </c>
      <c r="F115" s="25">
        <f t="shared" si="13"/>
        <v>25998.535438805971</v>
      </c>
      <c r="G115" s="25">
        <f t="shared" si="13"/>
        <v>-1982.88</v>
      </c>
      <c r="H115" s="25">
        <f t="shared" si="13"/>
        <v>0</v>
      </c>
      <c r="I115" s="25">
        <f t="shared" si="13"/>
        <v>519763.13625621697</v>
      </c>
      <c r="J115" s="25">
        <f t="shared" si="13"/>
        <v>504841.64700784913</v>
      </c>
    </row>
    <row r="116" spans="1:10" x14ac:dyDescent="0.3">
      <c r="A116" s="22">
        <f t="shared" si="9"/>
        <v>101</v>
      </c>
      <c r="B116" s="23"/>
      <c r="C116" s="23"/>
      <c r="D116" s="2"/>
      <c r="E116" s="24"/>
      <c r="F116" s="24"/>
      <c r="G116" s="24"/>
      <c r="H116" s="24"/>
      <c r="I116" s="24"/>
      <c r="J116" s="24"/>
    </row>
    <row r="117" spans="1:10" x14ac:dyDescent="0.3">
      <c r="A117" s="22">
        <f t="shared" si="9"/>
        <v>102</v>
      </c>
      <c r="B117" s="23" t="s">
        <v>127</v>
      </c>
      <c r="C117" s="23" t="s">
        <v>28</v>
      </c>
      <c r="D117" s="2">
        <v>3.3399999999999999E-2</v>
      </c>
      <c r="E117" s="24">
        <f>+'B-7 2024'!I117</f>
        <v>12006.526498551964</v>
      </c>
      <c r="F117" s="24">
        <v>3591.9281547709347</v>
      </c>
      <c r="G117" s="24">
        <v>-25.680000000000003</v>
      </c>
      <c r="H117" s="24">
        <v>0</v>
      </c>
      <c r="I117" s="24">
        <v>15572.7746533229</v>
      </c>
      <c r="J117" s="24">
        <v>13475.305442974101</v>
      </c>
    </row>
    <row r="118" spans="1:10" x14ac:dyDescent="0.3">
      <c r="A118" s="22">
        <f t="shared" si="9"/>
        <v>103</v>
      </c>
      <c r="B118" s="23" t="s">
        <v>128</v>
      </c>
      <c r="C118" s="23" t="s">
        <v>30</v>
      </c>
      <c r="D118" s="2">
        <v>9.6199999999999994E-2</v>
      </c>
      <c r="E118" s="24">
        <f>+'B-7 2024'!I118</f>
        <v>5651.5903033720742</v>
      </c>
      <c r="F118" s="24">
        <v>1326.1357208140321</v>
      </c>
      <c r="G118" s="24">
        <v>-3.5999999999999992</v>
      </c>
      <c r="H118" s="24">
        <v>0</v>
      </c>
      <c r="I118" s="24">
        <v>6974.1260241861</v>
      </c>
      <c r="J118" s="24">
        <v>6128.2140069425095</v>
      </c>
    </row>
    <row r="119" spans="1:10" x14ac:dyDescent="0.3">
      <c r="A119" s="22">
        <f t="shared" si="9"/>
        <v>104</v>
      </c>
      <c r="B119" s="23" t="s">
        <v>129</v>
      </c>
      <c r="C119" s="23" t="s">
        <v>32</v>
      </c>
      <c r="D119" s="2">
        <v>6.4699999999999994E-2</v>
      </c>
      <c r="E119" s="24">
        <f>+'B-7 2024'!I119</f>
        <v>31070.538448742314</v>
      </c>
      <c r="F119" s="24">
        <v>6949.5168224473209</v>
      </c>
      <c r="G119" s="24">
        <v>-111.47999999999996</v>
      </c>
      <c r="H119" s="24">
        <v>0</v>
      </c>
      <c r="I119" s="24">
        <v>37908.575271189628</v>
      </c>
      <c r="J119" s="24">
        <v>33521.94272195737</v>
      </c>
    </row>
    <row r="120" spans="1:10" x14ac:dyDescent="0.3">
      <c r="A120" s="22">
        <f t="shared" si="9"/>
        <v>105</v>
      </c>
      <c r="B120" s="23" t="s">
        <v>130</v>
      </c>
      <c r="C120" s="23" t="s">
        <v>32</v>
      </c>
      <c r="D120" s="2">
        <v>0.12789999999999999</v>
      </c>
      <c r="E120" s="24">
        <f>+'B-7 2024'!I120</f>
        <v>23463.9</v>
      </c>
      <c r="F120" s="24">
        <v>0</v>
      </c>
      <c r="G120" s="24">
        <v>0</v>
      </c>
      <c r="H120" s="24">
        <v>0</v>
      </c>
      <c r="I120" s="24">
        <v>23463.9</v>
      </c>
      <c r="J120" s="24">
        <v>23463.9</v>
      </c>
    </row>
    <row r="121" spans="1:10" x14ac:dyDescent="0.3">
      <c r="A121" s="22">
        <f t="shared" si="9"/>
        <v>106</v>
      </c>
      <c r="B121" s="23" t="s">
        <v>131</v>
      </c>
      <c r="C121" s="23" t="s">
        <v>35</v>
      </c>
      <c r="D121" s="2">
        <v>7.7100000000000002E-2</v>
      </c>
      <c r="E121" s="24">
        <f>+'B-7 2024'!I121</f>
        <v>10850.296568393129</v>
      </c>
      <c r="F121" s="24">
        <v>2543.9573991798543</v>
      </c>
      <c r="G121" s="24">
        <v>0</v>
      </c>
      <c r="H121" s="24">
        <v>0</v>
      </c>
      <c r="I121" s="24">
        <v>13394.25396757298</v>
      </c>
      <c r="J121" s="24">
        <v>11768.06799484319</v>
      </c>
    </row>
    <row r="122" spans="1:10" x14ac:dyDescent="0.3">
      <c r="A122" s="22">
        <f t="shared" si="9"/>
        <v>107</v>
      </c>
      <c r="B122" s="23" t="s">
        <v>132</v>
      </c>
      <c r="C122" s="23" t="s">
        <v>37</v>
      </c>
      <c r="D122" s="2">
        <v>8.1000000000000003E-2</v>
      </c>
      <c r="E122" s="24">
        <f>+'B-7 2024'!I122</f>
        <v>9033.7330051434892</v>
      </c>
      <c r="F122" s="24">
        <v>2118.084886270713</v>
      </c>
      <c r="G122" s="24">
        <v>0</v>
      </c>
      <c r="H122" s="24">
        <v>0</v>
      </c>
      <c r="I122" s="24">
        <v>11151.817891414199</v>
      </c>
      <c r="J122" s="24">
        <v>9797.8646062865846</v>
      </c>
    </row>
    <row r="123" spans="1:10" x14ac:dyDescent="0.3">
      <c r="A123" s="22">
        <f t="shared" si="9"/>
        <v>108</v>
      </c>
      <c r="B123" s="23" t="s">
        <v>133</v>
      </c>
      <c r="C123" s="23" t="s">
        <v>39</v>
      </c>
      <c r="D123" s="2">
        <v>4.5199999999999997E-2</v>
      </c>
      <c r="E123" s="24">
        <f>+'B-7 2024'!I123</f>
        <v>1745.446715796915</v>
      </c>
      <c r="F123" s="24">
        <v>412.527797507755</v>
      </c>
      <c r="G123" s="24">
        <v>-6.7200000000000024</v>
      </c>
      <c r="H123" s="24">
        <v>0</v>
      </c>
      <c r="I123" s="24">
        <v>2151.2545133046688</v>
      </c>
      <c r="J123" s="24">
        <v>1890.9124659428367</v>
      </c>
    </row>
    <row r="124" spans="1:10" x14ac:dyDescent="0.3">
      <c r="A124" s="22">
        <f t="shared" si="9"/>
        <v>109</v>
      </c>
      <c r="B124" s="23" t="s">
        <v>134</v>
      </c>
      <c r="C124" s="23"/>
      <c r="D124" s="2"/>
      <c r="E124" s="25">
        <f t="shared" ref="E124:J124" si="14">SUM(E117:E123)</f>
        <v>93822.031539999894</v>
      </c>
      <c r="F124" s="25">
        <f t="shared" si="14"/>
        <v>16942.150780990611</v>
      </c>
      <c r="G124" s="25">
        <f t="shared" si="14"/>
        <v>-147.47999999999996</v>
      </c>
      <c r="H124" s="25">
        <f t="shared" si="14"/>
        <v>0</v>
      </c>
      <c r="I124" s="25">
        <f t="shared" si="14"/>
        <v>110616.70232099049</v>
      </c>
      <c r="J124" s="25">
        <f t="shared" si="14"/>
        <v>100046.20723894659</v>
      </c>
    </row>
    <row r="125" spans="1:10" x14ac:dyDescent="0.3">
      <c r="A125" s="22">
        <f t="shared" si="9"/>
        <v>110</v>
      </c>
      <c r="B125" s="23"/>
      <c r="C125" s="23"/>
      <c r="D125" s="2"/>
      <c r="E125" s="24"/>
      <c r="F125" s="24"/>
      <c r="G125" s="24"/>
      <c r="H125" s="24"/>
      <c r="I125" s="24"/>
      <c r="J125" s="24"/>
    </row>
    <row r="126" spans="1:10" x14ac:dyDescent="0.3">
      <c r="A126" s="22">
        <f t="shared" si="9"/>
        <v>111</v>
      </c>
      <c r="B126" s="30" t="s">
        <v>135</v>
      </c>
      <c r="C126" s="30"/>
      <c r="D126" s="31"/>
      <c r="E126" s="4">
        <f t="shared" ref="E126:J126" si="15">SUM(E124,E115)</f>
        <v>589569.51235741097</v>
      </c>
      <c r="F126" s="4">
        <f t="shared" si="15"/>
        <v>42940.686219796582</v>
      </c>
      <c r="G126" s="4">
        <f t="shared" si="15"/>
        <v>-2130.36</v>
      </c>
      <c r="H126" s="4">
        <f t="shared" si="15"/>
        <v>0</v>
      </c>
      <c r="I126" s="4">
        <f t="shared" si="15"/>
        <v>630379.83857720741</v>
      </c>
      <c r="J126" s="4">
        <f t="shared" si="15"/>
        <v>604887.85424679576</v>
      </c>
    </row>
    <row r="127" spans="1:10" x14ac:dyDescent="0.3">
      <c r="A127" s="22">
        <f t="shared" si="9"/>
        <v>112</v>
      </c>
      <c r="B127" s="23"/>
      <c r="C127" s="23"/>
      <c r="D127" s="2"/>
      <c r="E127" s="27"/>
      <c r="F127" s="27"/>
      <c r="G127" s="27"/>
      <c r="H127" s="27"/>
      <c r="I127" s="27"/>
      <c r="J127" s="27"/>
    </row>
    <row r="128" spans="1:10" x14ac:dyDescent="0.3">
      <c r="A128" s="22">
        <f t="shared" si="9"/>
        <v>113</v>
      </c>
      <c r="B128" s="26" t="s">
        <v>136</v>
      </c>
      <c r="C128" s="26" t="s">
        <v>28</v>
      </c>
      <c r="D128" s="2">
        <v>0</v>
      </c>
      <c r="E128" s="24">
        <f>+'B-7 2024'!I128</f>
        <v>22.69</v>
      </c>
      <c r="F128" s="24">
        <v>0</v>
      </c>
      <c r="G128" s="24">
        <v>0</v>
      </c>
      <c r="H128" s="24">
        <v>0</v>
      </c>
      <c r="I128" s="24">
        <v>22.69</v>
      </c>
      <c r="J128" s="24">
        <v>22.69</v>
      </c>
    </row>
    <row r="129" spans="1:10" x14ac:dyDescent="0.3">
      <c r="A129" s="22">
        <f t="shared" si="9"/>
        <v>114</v>
      </c>
      <c r="B129" s="23"/>
      <c r="C129" s="23"/>
      <c r="D129" s="2"/>
      <c r="E129" s="27"/>
      <c r="F129" s="27"/>
      <c r="G129" s="27"/>
      <c r="H129" s="27"/>
      <c r="I129" s="27"/>
      <c r="J129" s="27"/>
    </row>
    <row r="130" spans="1:10" x14ac:dyDescent="0.3">
      <c r="A130" s="22">
        <f t="shared" si="9"/>
        <v>115</v>
      </c>
      <c r="B130" s="23" t="s">
        <v>137</v>
      </c>
      <c r="C130" s="23" t="s">
        <v>28</v>
      </c>
      <c r="D130" s="2">
        <v>7.5199999999999989E-2</v>
      </c>
      <c r="E130" s="24">
        <f>+'B-7 2024'!I130</f>
        <v>2428.7806285493989</v>
      </c>
      <c r="F130" s="24">
        <v>51.79651699019999</v>
      </c>
      <c r="G130" s="24">
        <v>-0.95999999999999985</v>
      </c>
      <c r="H130" s="24">
        <v>0</v>
      </c>
      <c r="I130" s="24">
        <v>2479.6171455395988</v>
      </c>
      <c r="J130" s="24">
        <v>2439.745879821784</v>
      </c>
    </row>
    <row r="131" spans="1:10" x14ac:dyDescent="0.3">
      <c r="A131" s="22">
        <f t="shared" si="9"/>
        <v>116</v>
      </c>
      <c r="B131" s="23" t="s">
        <v>138</v>
      </c>
      <c r="C131" s="23" t="s">
        <v>30</v>
      </c>
      <c r="D131" s="2">
        <v>5.7699999999999994E-2</v>
      </c>
      <c r="E131" s="24">
        <f>+'B-7 2024'!I131</f>
        <v>3417.7183051842999</v>
      </c>
      <c r="F131" s="24">
        <v>90.640690751899996</v>
      </c>
      <c r="G131" s="24">
        <v>-21</v>
      </c>
      <c r="H131" s="24">
        <v>0</v>
      </c>
      <c r="I131" s="24">
        <v>3487.3589959362002</v>
      </c>
      <c r="J131" s="24">
        <v>3427.2467847315684</v>
      </c>
    </row>
    <row r="132" spans="1:10" x14ac:dyDescent="0.3">
      <c r="A132" s="22">
        <f t="shared" si="9"/>
        <v>117</v>
      </c>
      <c r="B132" s="23" t="s">
        <v>139</v>
      </c>
      <c r="C132" s="23" t="s">
        <v>32</v>
      </c>
      <c r="D132" s="2">
        <v>6.3799999999999996E-2</v>
      </c>
      <c r="E132" s="24">
        <f>+'B-7 2024'!I132</f>
        <v>11777.855641026699</v>
      </c>
      <c r="F132" s="24">
        <v>276.8908868044</v>
      </c>
      <c r="G132" s="24">
        <v>-10.32</v>
      </c>
      <c r="H132" s="24">
        <v>0</v>
      </c>
      <c r="I132" s="24">
        <v>12044.4265278311</v>
      </c>
      <c r="J132" s="24">
        <v>11833.879017026853</v>
      </c>
    </row>
    <row r="133" spans="1:10" x14ac:dyDescent="0.3">
      <c r="A133" s="22">
        <f t="shared" si="9"/>
        <v>118</v>
      </c>
      <c r="B133" s="23" t="s">
        <v>140</v>
      </c>
      <c r="C133" s="23" t="s">
        <v>35</v>
      </c>
      <c r="D133" s="2">
        <v>3.6900000000000002E-2</v>
      </c>
      <c r="E133" s="24">
        <f>+'B-7 2024'!I133</f>
        <v>298.83616637669996</v>
      </c>
      <c r="F133" s="24">
        <v>123.21760166110002</v>
      </c>
      <c r="G133" s="24">
        <v>0</v>
      </c>
      <c r="H133" s="24">
        <v>0</v>
      </c>
      <c r="I133" s="24">
        <v>422.05376803779995</v>
      </c>
      <c r="J133" s="24">
        <v>326.06302436135354</v>
      </c>
    </row>
    <row r="134" spans="1:10" x14ac:dyDescent="0.3">
      <c r="A134" s="22">
        <f t="shared" si="9"/>
        <v>119</v>
      </c>
      <c r="B134" s="23" t="s">
        <v>141</v>
      </c>
      <c r="C134" s="23" t="s">
        <v>35</v>
      </c>
      <c r="D134" s="2">
        <v>7.000000000000001E-4</v>
      </c>
      <c r="E134" s="24">
        <f>+'B-7 2024'!I134</f>
        <v>4579.5200000000004</v>
      </c>
      <c r="F134" s="24">
        <v>0</v>
      </c>
      <c r="G134" s="24">
        <v>-61.79999999999999</v>
      </c>
      <c r="H134" s="24">
        <v>0</v>
      </c>
      <c r="I134" s="24">
        <v>4517.7200000000103</v>
      </c>
      <c r="J134" s="24">
        <v>4548.6200000000081</v>
      </c>
    </row>
    <row r="135" spans="1:10" x14ac:dyDescent="0.3">
      <c r="A135" s="22">
        <f t="shared" si="9"/>
        <v>120</v>
      </c>
      <c r="B135" s="23" t="s">
        <v>142</v>
      </c>
      <c r="C135" s="23" t="s">
        <v>37</v>
      </c>
      <c r="D135" s="2">
        <v>6.0199999999999997E-2</v>
      </c>
      <c r="E135" s="24">
        <f>+'B-7 2024'!I135</f>
        <v>3846.3988064271903</v>
      </c>
      <c r="F135" s="24">
        <v>94.516751777600007</v>
      </c>
      <c r="G135" s="24">
        <v>-2.52</v>
      </c>
      <c r="H135" s="24">
        <v>0</v>
      </c>
      <c r="I135" s="24">
        <v>3938.3955582047902</v>
      </c>
      <c r="J135" s="24">
        <v>3866.0237623354983</v>
      </c>
    </row>
    <row r="136" spans="1:10" x14ac:dyDescent="0.3">
      <c r="A136" s="22">
        <f t="shared" si="9"/>
        <v>121</v>
      </c>
      <c r="B136" s="23" t="s">
        <v>143</v>
      </c>
      <c r="C136" s="23" t="s">
        <v>39</v>
      </c>
      <c r="D136" s="2">
        <v>5.3499999999999999E-2</v>
      </c>
      <c r="E136" s="24">
        <f>+'B-7 2024'!I136</f>
        <v>298.4758824356</v>
      </c>
      <c r="F136" s="24">
        <v>5.7337420147999989</v>
      </c>
      <c r="G136" s="24">
        <v>0</v>
      </c>
      <c r="H136" s="24">
        <v>0</v>
      </c>
      <c r="I136" s="24">
        <v>304.20962445039999</v>
      </c>
      <c r="J136" s="24">
        <v>299.74284249206153</v>
      </c>
    </row>
    <row r="137" spans="1:10" x14ac:dyDescent="0.3">
      <c r="A137" s="22">
        <f t="shared" si="9"/>
        <v>122</v>
      </c>
      <c r="B137" s="23" t="s">
        <v>144</v>
      </c>
      <c r="C137" s="23"/>
      <c r="D137" s="2"/>
      <c r="E137" s="25">
        <f t="shared" ref="E137:J137" si="16">SUM(E130:E136)</f>
        <v>26647.58542999989</v>
      </c>
      <c r="F137" s="25">
        <f t="shared" si="16"/>
        <v>642.79619000000002</v>
      </c>
      <c r="G137" s="25">
        <f t="shared" si="16"/>
        <v>-96.59999999999998</v>
      </c>
      <c r="H137" s="25">
        <f t="shared" si="16"/>
        <v>0</v>
      </c>
      <c r="I137" s="25">
        <f t="shared" si="16"/>
        <v>27193.781619999896</v>
      </c>
      <c r="J137" s="25">
        <f t="shared" si="16"/>
        <v>26741.321310769123</v>
      </c>
    </row>
    <row r="138" spans="1:10" x14ac:dyDescent="0.3">
      <c r="A138" s="22">
        <f t="shared" si="9"/>
        <v>123</v>
      </c>
      <c r="B138" s="23"/>
      <c r="C138" s="23"/>
      <c r="D138" s="2"/>
      <c r="E138" s="27"/>
      <c r="F138" s="27"/>
      <c r="G138" s="27"/>
      <c r="H138" s="27"/>
      <c r="I138" s="27"/>
      <c r="J138" s="27"/>
    </row>
    <row r="139" spans="1:10" x14ac:dyDescent="0.3">
      <c r="A139" s="22">
        <f t="shared" si="9"/>
        <v>124</v>
      </c>
      <c r="B139" s="23" t="s">
        <v>145</v>
      </c>
      <c r="C139" s="23" t="s">
        <v>28</v>
      </c>
      <c r="D139" s="2">
        <v>3.3099999999999997E-2</v>
      </c>
      <c r="E139" s="24">
        <f>+'B-7 2024'!I139</f>
        <v>202.0572798824999</v>
      </c>
      <c r="F139" s="24">
        <v>0</v>
      </c>
      <c r="G139" s="24">
        <v>0</v>
      </c>
      <c r="H139" s="24">
        <v>0</v>
      </c>
      <c r="I139" s="24">
        <v>202.0572798824999</v>
      </c>
      <c r="J139" s="24">
        <v>202.05727988249993</v>
      </c>
    </row>
    <row r="140" spans="1:10" x14ac:dyDescent="0.3">
      <c r="A140" s="22">
        <f t="shared" si="9"/>
        <v>125</v>
      </c>
      <c r="B140" s="23" t="s">
        <v>146</v>
      </c>
      <c r="C140" s="23" t="s">
        <v>30</v>
      </c>
      <c r="D140" s="2">
        <v>4.0199999999999993E-2</v>
      </c>
      <c r="E140" s="24">
        <f>+'B-7 2024'!I140</f>
        <v>167.14124220499991</v>
      </c>
      <c r="F140" s="24">
        <v>0</v>
      </c>
      <c r="G140" s="24">
        <v>0</v>
      </c>
      <c r="H140" s="24">
        <v>0</v>
      </c>
      <c r="I140" s="24">
        <v>167.14124220499991</v>
      </c>
      <c r="J140" s="24">
        <v>167.14124220499986</v>
      </c>
    </row>
    <row r="141" spans="1:10" x14ac:dyDescent="0.3">
      <c r="A141" s="22">
        <f t="shared" si="9"/>
        <v>126</v>
      </c>
      <c r="B141" s="23" t="s">
        <v>147</v>
      </c>
      <c r="C141" s="23" t="s">
        <v>32</v>
      </c>
      <c r="D141" s="2">
        <v>0.10220000000000001</v>
      </c>
      <c r="E141" s="24">
        <f>+'B-7 2024'!I141</f>
        <v>13228.137449127498</v>
      </c>
      <c r="F141" s="24">
        <v>0</v>
      </c>
      <c r="G141" s="24">
        <v>0</v>
      </c>
      <c r="H141" s="24">
        <v>0</v>
      </c>
      <c r="I141" s="24">
        <v>13228.137449127498</v>
      </c>
      <c r="J141" s="24">
        <v>13228.137449127504</v>
      </c>
    </row>
    <row r="142" spans="1:10" x14ac:dyDescent="0.3">
      <c r="A142" s="22">
        <f t="shared" si="9"/>
        <v>127</v>
      </c>
      <c r="B142" s="23" t="s">
        <v>148</v>
      </c>
      <c r="C142" s="23" t="s">
        <v>35</v>
      </c>
      <c r="D142" s="2">
        <v>4.6600000000000003E-2</v>
      </c>
      <c r="E142" s="24">
        <f>+'B-7 2024'!I142</f>
        <v>2434.2322116075002</v>
      </c>
      <c r="F142" s="24">
        <v>0</v>
      </c>
      <c r="G142" s="24">
        <v>0</v>
      </c>
      <c r="H142" s="24">
        <v>0</v>
      </c>
      <c r="I142" s="24">
        <v>2434.2322116075002</v>
      </c>
      <c r="J142" s="24">
        <v>2434.2322116075006</v>
      </c>
    </row>
    <row r="143" spans="1:10" x14ac:dyDescent="0.3">
      <c r="A143" s="22">
        <f t="shared" si="9"/>
        <v>128</v>
      </c>
      <c r="B143" s="23" t="s">
        <v>149</v>
      </c>
      <c r="C143" s="23" t="s">
        <v>37</v>
      </c>
      <c r="D143" s="2">
        <v>5.2000000000000005E-2</v>
      </c>
      <c r="E143" s="24">
        <f>+'B-7 2024'!I143</f>
        <v>288.01665206249891</v>
      </c>
      <c r="F143" s="24">
        <v>0</v>
      </c>
      <c r="G143" s="24">
        <v>-5.16</v>
      </c>
      <c r="H143" s="24">
        <v>0</v>
      </c>
      <c r="I143" s="24">
        <v>282.85665206249888</v>
      </c>
      <c r="J143" s="24">
        <v>285.43665206249892</v>
      </c>
    </row>
    <row r="144" spans="1:10" x14ac:dyDescent="0.3">
      <c r="A144" s="22">
        <f t="shared" si="9"/>
        <v>129</v>
      </c>
      <c r="B144" s="23" t="s">
        <v>150</v>
      </c>
      <c r="C144" s="23" t="s">
        <v>39</v>
      </c>
      <c r="D144" s="2">
        <v>6.1100000000000002E-2</v>
      </c>
      <c r="E144" s="24">
        <f>+'B-7 2024'!I144</f>
        <v>4304.6522151149993</v>
      </c>
      <c r="F144" s="24">
        <v>0</v>
      </c>
      <c r="G144" s="24">
        <v>0</v>
      </c>
      <c r="H144" s="24">
        <v>0</v>
      </c>
      <c r="I144" s="24">
        <v>4304.6522151149993</v>
      </c>
      <c r="J144" s="24">
        <v>4304.6522151149993</v>
      </c>
    </row>
    <row r="145" spans="1:10" x14ac:dyDescent="0.3">
      <c r="A145" s="22">
        <f t="shared" si="9"/>
        <v>130</v>
      </c>
      <c r="B145" s="23" t="s">
        <v>151</v>
      </c>
      <c r="C145" s="23"/>
      <c r="D145" s="2"/>
      <c r="E145" s="25">
        <f t="shared" ref="E145:J145" si="17">SUM(E139:E144)</f>
        <v>20624.237049999996</v>
      </c>
      <c r="F145" s="25">
        <f t="shared" si="17"/>
        <v>0</v>
      </c>
      <c r="G145" s="25">
        <f t="shared" si="17"/>
        <v>-5.16</v>
      </c>
      <c r="H145" s="25">
        <f t="shared" si="17"/>
        <v>0</v>
      </c>
      <c r="I145" s="25">
        <f t="shared" si="17"/>
        <v>20619.077049999996</v>
      </c>
      <c r="J145" s="25">
        <f t="shared" si="17"/>
        <v>20621.657050000002</v>
      </c>
    </row>
    <row r="146" spans="1:10" x14ac:dyDescent="0.3">
      <c r="A146" s="22">
        <f t="shared" si="9"/>
        <v>131</v>
      </c>
      <c r="B146" s="23"/>
      <c r="C146" s="23"/>
      <c r="D146" s="2"/>
      <c r="E146" s="27"/>
      <c r="F146" s="27"/>
      <c r="G146" s="27"/>
      <c r="H146" s="27"/>
      <c r="I146" s="27"/>
      <c r="J146" s="27"/>
    </row>
    <row r="147" spans="1:10" x14ac:dyDescent="0.3">
      <c r="A147" s="22">
        <f t="shared" si="9"/>
        <v>132</v>
      </c>
      <c r="B147" s="23" t="s">
        <v>152</v>
      </c>
      <c r="C147" s="23" t="s">
        <v>28</v>
      </c>
      <c r="D147" s="2">
        <v>9.3399999999999997E-2</v>
      </c>
      <c r="E147" s="24">
        <f>+'B-7 2024'!I147</f>
        <v>2000.35</v>
      </c>
      <c r="F147" s="24">
        <v>0</v>
      </c>
      <c r="G147" s="24">
        <v>0</v>
      </c>
      <c r="H147" s="24">
        <v>0</v>
      </c>
      <c r="I147" s="24">
        <v>2000.35</v>
      </c>
      <c r="J147" s="24">
        <v>2000.3499999999997</v>
      </c>
    </row>
    <row r="148" spans="1:10" x14ac:dyDescent="0.3">
      <c r="A148" s="22">
        <f t="shared" ref="A148:A211" si="18">+A147+1</f>
        <v>133</v>
      </c>
      <c r="B148" s="23" t="s">
        <v>153</v>
      </c>
      <c r="C148" s="23" t="s">
        <v>30</v>
      </c>
      <c r="D148" s="2">
        <v>8.6199999999999999E-2</v>
      </c>
      <c r="E148" s="24">
        <f>+'B-7 2024'!I148</f>
        <v>1918.7</v>
      </c>
      <c r="F148" s="24">
        <v>0</v>
      </c>
      <c r="G148" s="24">
        <v>0</v>
      </c>
      <c r="H148" s="24">
        <v>0</v>
      </c>
      <c r="I148" s="24">
        <v>1918.7</v>
      </c>
      <c r="J148" s="24">
        <v>1918.7000000000005</v>
      </c>
    </row>
    <row r="149" spans="1:10" x14ac:dyDescent="0.3">
      <c r="A149" s="22">
        <f t="shared" si="18"/>
        <v>134</v>
      </c>
      <c r="B149" s="23" t="s">
        <v>154</v>
      </c>
      <c r="C149" s="23" t="s">
        <v>32</v>
      </c>
      <c r="D149" s="2">
        <v>1.4499999999999999E-2</v>
      </c>
      <c r="E149" s="24">
        <f>+'B-7 2024'!I149</f>
        <v>17747.82</v>
      </c>
      <c r="F149" s="24">
        <v>0</v>
      </c>
      <c r="G149" s="24">
        <v>0</v>
      </c>
      <c r="H149" s="24">
        <v>0</v>
      </c>
      <c r="I149" s="24">
        <v>17747.82</v>
      </c>
      <c r="J149" s="24">
        <v>17747.820000000003</v>
      </c>
    </row>
    <row r="150" spans="1:10" x14ac:dyDescent="0.3">
      <c r="A150" s="22">
        <f t="shared" si="18"/>
        <v>135</v>
      </c>
      <c r="B150" s="23" t="s">
        <v>155</v>
      </c>
      <c r="C150" s="23" t="s">
        <v>35</v>
      </c>
      <c r="D150" s="2">
        <v>8.6599999999999996E-2</v>
      </c>
      <c r="E150" s="24">
        <f>+'B-7 2024'!I150</f>
        <v>3896</v>
      </c>
      <c r="F150" s="24">
        <v>0</v>
      </c>
      <c r="G150" s="24">
        <v>0</v>
      </c>
      <c r="H150" s="24">
        <v>0</v>
      </c>
      <c r="I150" s="24">
        <v>3896</v>
      </c>
      <c r="J150" s="24">
        <v>3896</v>
      </c>
    </row>
    <row r="151" spans="1:10" x14ac:dyDescent="0.3">
      <c r="A151" s="22">
        <f t="shared" si="18"/>
        <v>136</v>
      </c>
      <c r="B151" s="23" t="s">
        <v>156</v>
      </c>
      <c r="C151" s="23" t="s">
        <v>37</v>
      </c>
      <c r="D151" s="2">
        <v>8.7899999999999992E-2</v>
      </c>
      <c r="E151" s="24">
        <f>+'B-7 2024'!I151</f>
        <v>1512.28</v>
      </c>
      <c r="F151" s="24">
        <v>0</v>
      </c>
      <c r="G151" s="24">
        <v>0</v>
      </c>
      <c r="H151" s="24">
        <v>0</v>
      </c>
      <c r="I151" s="24">
        <v>1512.28</v>
      </c>
      <c r="J151" s="24">
        <v>1512.28</v>
      </c>
    </row>
    <row r="152" spans="1:10" x14ac:dyDescent="0.3">
      <c r="A152" s="22">
        <f t="shared" si="18"/>
        <v>137</v>
      </c>
      <c r="B152" s="23" t="s">
        <v>157</v>
      </c>
      <c r="C152" s="23" t="s">
        <v>39</v>
      </c>
      <c r="D152" s="2">
        <v>0.10400000000000001</v>
      </c>
      <c r="E152" s="24">
        <f>+'B-7 2024'!I152</f>
        <v>577.280000000001</v>
      </c>
      <c r="F152" s="24">
        <v>0</v>
      </c>
      <c r="G152" s="24">
        <v>-2.0399999999999996</v>
      </c>
      <c r="H152" s="24">
        <v>0</v>
      </c>
      <c r="I152" s="24">
        <v>575.24000000000103</v>
      </c>
      <c r="J152" s="24">
        <v>576.26000000000101</v>
      </c>
    </row>
    <row r="153" spans="1:10" x14ac:dyDescent="0.3">
      <c r="A153" s="22">
        <f t="shared" si="18"/>
        <v>138</v>
      </c>
      <c r="B153" s="23" t="s">
        <v>158</v>
      </c>
      <c r="C153" s="23" t="s">
        <v>39</v>
      </c>
      <c r="D153" s="2">
        <v>0.10400000000000001</v>
      </c>
      <c r="E153" s="24">
        <f>+'B-7 2024'!I153</f>
        <v>19.87</v>
      </c>
      <c r="F153" s="24">
        <v>0</v>
      </c>
      <c r="G153" s="24">
        <v>0</v>
      </c>
      <c r="H153" s="24">
        <v>0</v>
      </c>
      <c r="I153" s="24">
        <v>19.87</v>
      </c>
      <c r="J153" s="24">
        <v>19.87</v>
      </c>
    </row>
    <row r="154" spans="1:10" x14ac:dyDescent="0.3">
      <c r="A154" s="22">
        <f t="shared" si="18"/>
        <v>139</v>
      </c>
      <c r="B154" s="23" t="s">
        <v>159</v>
      </c>
      <c r="C154" s="23"/>
      <c r="D154" s="2"/>
      <c r="E154" s="25">
        <f t="shared" ref="E154:J154" si="19">SUM(E147:E153)</f>
        <v>27672.3</v>
      </c>
      <c r="F154" s="25">
        <f t="shared" si="19"/>
        <v>0</v>
      </c>
      <c r="G154" s="25">
        <f t="shared" si="19"/>
        <v>-2.0399999999999996</v>
      </c>
      <c r="H154" s="25">
        <f t="shared" si="19"/>
        <v>0</v>
      </c>
      <c r="I154" s="25">
        <f t="shared" si="19"/>
        <v>27670.26</v>
      </c>
      <c r="J154" s="25">
        <f t="shared" si="19"/>
        <v>27671.280000000002</v>
      </c>
    </row>
    <row r="155" spans="1:10" x14ac:dyDescent="0.3">
      <c r="A155" s="22">
        <f t="shared" si="18"/>
        <v>140</v>
      </c>
      <c r="B155" s="23"/>
      <c r="C155" s="23"/>
      <c r="D155" s="2"/>
      <c r="E155" s="24"/>
      <c r="F155" s="24"/>
      <c r="G155" s="24"/>
      <c r="H155" s="24"/>
      <c r="I155" s="24"/>
      <c r="J155" s="24"/>
    </row>
    <row r="156" spans="1:10" x14ac:dyDescent="0.3">
      <c r="A156" s="22">
        <f t="shared" si="18"/>
        <v>141</v>
      </c>
      <c r="B156" s="26" t="s">
        <v>160</v>
      </c>
      <c r="C156" s="26" t="s">
        <v>28</v>
      </c>
      <c r="D156" s="2">
        <v>1.1200000000000002E-2</v>
      </c>
      <c r="E156" s="24">
        <f>+'B-7 2024'!I156</f>
        <v>7382.7252555067598</v>
      </c>
      <c r="F156" s="24">
        <v>192.77195813703705</v>
      </c>
      <c r="G156" s="24">
        <v>-56.880000000000017</v>
      </c>
      <c r="H156" s="24">
        <v>0</v>
      </c>
      <c r="I156" s="24">
        <v>7518.6172136438008</v>
      </c>
      <c r="J156" s="24">
        <v>7369.1138676711471</v>
      </c>
    </row>
    <row r="157" spans="1:10" x14ac:dyDescent="0.3">
      <c r="A157" s="22">
        <f t="shared" si="18"/>
        <v>142</v>
      </c>
      <c r="B157" s="26" t="s">
        <v>161</v>
      </c>
      <c r="C157" s="26" t="s">
        <v>30</v>
      </c>
      <c r="D157" s="2">
        <v>3.0200000000000001E-2</v>
      </c>
      <c r="E157" s="24">
        <f>+'B-7 2024'!I157</f>
        <v>567.60337886416096</v>
      </c>
      <c r="F157" s="24">
        <v>8.7089625654056739</v>
      </c>
      <c r="G157" s="24">
        <v>0</v>
      </c>
      <c r="H157" s="24">
        <v>0</v>
      </c>
      <c r="I157" s="24">
        <v>576.31234142956691</v>
      </c>
      <c r="J157" s="24">
        <v>568.27329906149976</v>
      </c>
    </row>
    <row r="158" spans="1:10" x14ac:dyDescent="0.3">
      <c r="A158" s="22">
        <f t="shared" si="18"/>
        <v>143</v>
      </c>
      <c r="B158" s="26" t="s">
        <v>162</v>
      </c>
      <c r="C158" s="26" t="s">
        <v>30</v>
      </c>
      <c r="D158" s="2">
        <v>5.9999999999999897E-4</v>
      </c>
      <c r="E158" s="24">
        <f>+'B-7 2024'!I158</f>
        <v>6106.3199999999897</v>
      </c>
      <c r="F158" s="24">
        <v>0</v>
      </c>
      <c r="G158" s="24">
        <v>-173.16000000000005</v>
      </c>
      <c r="H158" s="24">
        <v>0</v>
      </c>
      <c r="I158" s="24">
        <v>5933.1599999999899</v>
      </c>
      <c r="J158" s="24">
        <v>6019.7399999999907</v>
      </c>
    </row>
    <row r="159" spans="1:10" x14ac:dyDescent="0.3">
      <c r="A159" s="22">
        <f t="shared" si="18"/>
        <v>144</v>
      </c>
      <c r="B159" s="26" t="s">
        <v>163</v>
      </c>
      <c r="C159" s="26" t="s">
        <v>32</v>
      </c>
      <c r="D159" s="2">
        <v>9.1000000000000004E-3</v>
      </c>
      <c r="E159" s="24">
        <f>+'B-7 2024'!I159</f>
        <v>77093.329036114417</v>
      </c>
      <c r="F159" s="24">
        <v>22.263291572464272</v>
      </c>
      <c r="G159" s="24">
        <v>-19.2</v>
      </c>
      <c r="H159" s="24">
        <v>0</v>
      </c>
      <c r="I159" s="24">
        <v>77096.392327686786</v>
      </c>
      <c r="J159" s="24">
        <v>77085.44159700461</v>
      </c>
    </row>
    <row r="160" spans="1:10" x14ac:dyDescent="0.3">
      <c r="A160" s="22">
        <f t="shared" si="18"/>
        <v>145</v>
      </c>
      <c r="B160" s="26" t="s">
        <v>164</v>
      </c>
      <c r="C160" s="26" t="s">
        <v>32</v>
      </c>
      <c r="D160" s="2">
        <v>9.1000000000000004E-3</v>
      </c>
      <c r="E160" s="24">
        <f>+'B-7 2024'!I160</f>
        <v>3349.4945200000002</v>
      </c>
      <c r="F160" s="24">
        <v>0</v>
      </c>
      <c r="G160" s="24">
        <v>0</v>
      </c>
      <c r="H160" s="24">
        <v>0</v>
      </c>
      <c r="I160" s="24">
        <v>3349.4945200000002</v>
      </c>
      <c r="J160" s="24">
        <v>3349.4945200000002</v>
      </c>
    </row>
    <row r="161" spans="1:10" x14ac:dyDescent="0.3">
      <c r="A161" s="22">
        <f t="shared" si="18"/>
        <v>146</v>
      </c>
      <c r="B161" s="26" t="s">
        <v>165</v>
      </c>
      <c r="C161" s="26" t="s">
        <v>35</v>
      </c>
      <c r="D161" s="2">
        <v>8.6E-3</v>
      </c>
      <c r="E161" s="24">
        <f>+'B-7 2024'!I161</f>
        <v>19827.029264061759</v>
      </c>
      <c r="F161" s="24">
        <v>6.6449454357672826</v>
      </c>
      <c r="G161" s="24">
        <v>0</v>
      </c>
      <c r="H161" s="24">
        <v>0</v>
      </c>
      <c r="I161" s="24">
        <v>19833.674209497531</v>
      </c>
      <c r="J161" s="24">
        <v>19827.540413710667</v>
      </c>
    </row>
    <row r="162" spans="1:10" x14ac:dyDescent="0.3">
      <c r="A162" s="22">
        <f t="shared" si="18"/>
        <v>147</v>
      </c>
      <c r="B162" s="26" t="s">
        <v>166</v>
      </c>
      <c r="C162" s="26" t="s">
        <v>37</v>
      </c>
      <c r="D162" s="2">
        <v>1.09E-2</v>
      </c>
      <c r="E162" s="24">
        <f>+'B-7 2024'!I162</f>
        <v>7731.1895723493362</v>
      </c>
      <c r="F162" s="24">
        <v>5.9051185159647135</v>
      </c>
      <c r="G162" s="24">
        <v>-20.879999999999995</v>
      </c>
      <c r="H162" s="24">
        <v>0</v>
      </c>
      <c r="I162" s="24">
        <v>7716.2146908653003</v>
      </c>
      <c r="J162" s="24">
        <v>7721.2038122351796</v>
      </c>
    </row>
    <row r="163" spans="1:10" x14ac:dyDescent="0.3">
      <c r="A163" s="22">
        <f t="shared" si="18"/>
        <v>148</v>
      </c>
      <c r="B163" s="26" t="s">
        <v>167</v>
      </c>
      <c r="C163" s="26" t="s">
        <v>39</v>
      </c>
      <c r="D163" s="2">
        <v>-2.0000000000000001E-4</v>
      </c>
      <c r="E163" s="24">
        <f>+'B-7 2024'!I163</f>
        <v>1136.8775331033303</v>
      </c>
      <c r="F163" s="24">
        <v>1.1807237733605898</v>
      </c>
      <c r="G163" s="24">
        <v>-1.5599999999999996</v>
      </c>
      <c r="H163" s="24">
        <v>0</v>
      </c>
      <c r="I163" s="24">
        <v>1136.4982568766909</v>
      </c>
      <c r="J163" s="24">
        <v>1136.1883580089732</v>
      </c>
    </row>
    <row r="164" spans="1:10" x14ac:dyDescent="0.3">
      <c r="A164" s="22">
        <f t="shared" si="18"/>
        <v>149</v>
      </c>
      <c r="B164" s="23" t="s">
        <v>168</v>
      </c>
      <c r="C164" s="23"/>
      <c r="D164" s="2"/>
      <c r="E164" s="25">
        <f t="shared" ref="E164:J164" si="20">SUM(E156:E163)</f>
        <v>123194.56855999975</v>
      </c>
      <c r="F164" s="25">
        <f t="shared" si="20"/>
        <v>237.4749999999996</v>
      </c>
      <c r="G164" s="25">
        <f t="shared" si="20"/>
        <v>-271.68000000000006</v>
      </c>
      <c r="H164" s="25">
        <f t="shared" si="20"/>
        <v>0</v>
      </c>
      <c r="I164" s="25">
        <f t="shared" si="20"/>
        <v>123160.36355999965</v>
      </c>
      <c r="J164" s="25">
        <f t="shared" si="20"/>
        <v>123076.99586769208</v>
      </c>
    </row>
    <row r="165" spans="1:10" x14ac:dyDescent="0.3">
      <c r="A165" s="22">
        <f t="shared" si="18"/>
        <v>150</v>
      </c>
      <c r="B165" s="23"/>
      <c r="C165" s="23"/>
      <c r="D165" s="2"/>
      <c r="E165" s="24"/>
      <c r="F165" s="24"/>
      <c r="G165" s="24"/>
      <c r="H165" s="24"/>
      <c r="I165" s="24"/>
      <c r="J165" s="24"/>
    </row>
    <row r="166" spans="1:10" x14ac:dyDescent="0.3">
      <c r="A166" s="22">
        <f t="shared" si="18"/>
        <v>151</v>
      </c>
      <c r="B166" s="26" t="s">
        <v>169</v>
      </c>
      <c r="C166" s="26" t="s">
        <v>28</v>
      </c>
      <c r="D166" s="2">
        <v>4.4600000000000001E-2</v>
      </c>
      <c r="E166" s="24">
        <f>+'B-7 2024'!I166</f>
        <v>6210.2599999999893</v>
      </c>
      <c r="F166" s="24">
        <v>0</v>
      </c>
      <c r="G166" s="24">
        <v>-24.24</v>
      </c>
      <c r="H166" s="24">
        <v>0</v>
      </c>
      <c r="I166" s="24">
        <v>6186.0199999999804</v>
      </c>
      <c r="J166" s="24">
        <v>6198.1399999999803</v>
      </c>
    </row>
    <row r="167" spans="1:10" x14ac:dyDescent="0.3">
      <c r="A167" s="22">
        <f t="shared" si="18"/>
        <v>152</v>
      </c>
      <c r="B167" s="26" t="s">
        <v>170</v>
      </c>
      <c r="C167" s="26" t="s">
        <v>30</v>
      </c>
      <c r="D167" s="2">
        <v>5.5199999999999999E-2</v>
      </c>
      <c r="E167" s="24">
        <f>+'B-7 2024'!I167</f>
        <v>10282.9</v>
      </c>
      <c r="F167" s="24">
        <v>0</v>
      </c>
      <c r="G167" s="24">
        <v>-20.879999999999995</v>
      </c>
      <c r="H167" s="24">
        <v>0</v>
      </c>
      <c r="I167" s="24">
        <v>10262.02</v>
      </c>
      <c r="J167" s="24">
        <v>10272.460000000001</v>
      </c>
    </row>
    <row r="168" spans="1:10" x14ac:dyDescent="0.3">
      <c r="A168" s="22">
        <f t="shared" si="18"/>
        <v>153</v>
      </c>
      <c r="B168" s="26" t="s">
        <v>171</v>
      </c>
      <c r="C168" s="26" t="s">
        <v>32</v>
      </c>
      <c r="D168" s="2">
        <v>0</v>
      </c>
      <c r="E168" s="24">
        <f>+'B-7 2024'!I168</f>
        <v>26653.74</v>
      </c>
      <c r="F168" s="24">
        <v>0</v>
      </c>
      <c r="G168" s="24">
        <v>-13.199999999999998</v>
      </c>
      <c r="H168" s="24">
        <v>0</v>
      </c>
      <c r="I168" s="24">
        <v>26640.54</v>
      </c>
      <c r="J168" s="24">
        <v>26647.14</v>
      </c>
    </row>
    <row r="169" spans="1:10" x14ac:dyDescent="0.3">
      <c r="A169" s="22">
        <f t="shared" si="18"/>
        <v>154</v>
      </c>
      <c r="B169" s="26" t="s">
        <v>172</v>
      </c>
      <c r="C169" s="26" t="s">
        <v>35</v>
      </c>
      <c r="D169" s="2">
        <v>1.1999999999999984E-3</v>
      </c>
      <c r="E169" s="24">
        <f>+'B-7 2024'!I169</f>
        <v>7868.74</v>
      </c>
      <c r="F169" s="24">
        <v>0</v>
      </c>
      <c r="G169" s="24">
        <v>0</v>
      </c>
      <c r="H169" s="24">
        <v>0</v>
      </c>
      <c r="I169" s="24">
        <v>7868.74</v>
      </c>
      <c r="J169" s="24">
        <v>7868.7400000000007</v>
      </c>
    </row>
    <row r="170" spans="1:10" x14ac:dyDescent="0.3">
      <c r="A170" s="22">
        <f t="shared" si="18"/>
        <v>155</v>
      </c>
      <c r="B170" s="26" t="s">
        <v>173</v>
      </c>
      <c r="C170" s="26" t="s">
        <v>37</v>
      </c>
      <c r="D170" s="2">
        <v>5.16E-2</v>
      </c>
      <c r="E170" s="24">
        <f>+'B-7 2024'!I170</f>
        <v>7007.92</v>
      </c>
      <c r="F170" s="24">
        <v>0</v>
      </c>
      <c r="G170" s="24">
        <v>-21.84</v>
      </c>
      <c r="H170" s="24">
        <v>0</v>
      </c>
      <c r="I170" s="24">
        <v>6986.0800000000099</v>
      </c>
      <c r="J170" s="24">
        <v>6997.0000000000045</v>
      </c>
    </row>
    <row r="171" spans="1:10" x14ac:dyDescent="0.3">
      <c r="A171" s="22">
        <f t="shared" si="18"/>
        <v>156</v>
      </c>
      <c r="B171" s="26" t="s">
        <v>174</v>
      </c>
      <c r="C171" s="26" t="s">
        <v>39</v>
      </c>
      <c r="D171" s="2">
        <v>4.1500000000000002E-2</v>
      </c>
      <c r="E171" s="24">
        <f>+'B-7 2024'!I171</f>
        <v>1508.81</v>
      </c>
      <c r="F171" s="24">
        <v>0</v>
      </c>
      <c r="G171" s="24">
        <v>-4.4400000000000004</v>
      </c>
      <c r="H171" s="24">
        <v>0</v>
      </c>
      <c r="I171" s="24">
        <v>1504.37</v>
      </c>
      <c r="J171" s="24">
        <v>1506.59</v>
      </c>
    </row>
    <row r="172" spans="1:10" x14ac:dyDescent="0.3">
      <c r="A172" s="22">
        <f t="shared" si="18"/>
        <v>157</v>
      </c>
      <c r="B172" s="23" t="s">
        <v>175</v>
      </c>
      <c r="C172" s="23"/>
      <c r="D172" s="2"/>
      <c r="E172" s="25">
        <f t="shared" ref="E172:J172" si="21">SUM(E166:E171)</f>
        <v>59532.369999999988</v>
      </c>
      <c r="F172" s="25">
        <f t="shared" si="21"/>
        <v>0</v>
      </c>
      <c r="G172" s="25">
        <f t="shared" si="21"/>
        <v>-84.59999999999998</v>
      </c>
      <c r="H172" s="25">
        <f t="shared" si="21"/>
        <v>0</v>
      </c>
      <c r="I172" s="25">
        <f t="shared" si="21"/>
        <v>59447.76999999999</v>
      </c>
      <c r="J172" s="25">
        <f t="shared" si="21"/>
        <v>59490.069999999978</v>
      </c>
    </row>
    <row r="173" spans="1:10" x14ac:dyDescent="0.3">
      <c r="A173" s="22">
        <f t="shared" si="18"/>
        <v>158</v>
      </c>
      <c r="B173" s="23"/>
      <c r="C173" s="23"/>
      <c r="D173" s="2"/>
      <c r="E173" s="24"/>
      <c r="F173" s="24"/>
      <c r="G173" s="24"/>
      <c r="H173" s="24"/>
      <c r="I173" s="24"/>
      <c r="J173" s="24"/>
    </row>
    <row r="174" spans="1:10" x14ac:dyDescent="0.3">
      <c r="A174" s="22">
        <f t="shared" si="18"/>
        <v>159</v>
      </c>
      <c r="B174" s="26" t="s">
        <v>176</v>
      </c>
      <c r="C174" s="26" t="s">
        <v>28</v>
      </c>
      <c r="D174" s="2">
        <v>0</v>
      </c>
      <c r="E174" s="24">
        <f>+'B-7 2024'!I174</f>
        <v>2.9999999999290499E-3</v>
      </c>
      <c r="F174" s="24">
        <v>0</v>
      </c>
      <c r="G174" s="24">
        <v>0</v>
      </c>
      <c r="H174" s="24">
        <v>0</v>
      </c>
      <c r="I174" s="24">
        <v>2.9999999999290499E-3</v>
      </c>
      <c r="J174" s="24">
        <v>2.9999999999290499E-3</v>
      </c>
    </row>
    <row r="175" spans="1:10" x14ac:dyDescent="0.3">
      <c r="A175" s="22">
        <f t="shared" si="18"/>
        <v>160</v>
      </c>
      <c r="B175" s="26" t="s">
        <v>177</v>
      </c>
      <c r="C175" s="26" t="s">
        <v>39</v>
      </c>
      <c r="D175" s="2">
        <v>0</v>
      </c>
      <c r="E175" s="24">
        <f>+'B-7 2024'!I175</f>
        <v>0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</row>
    <row r="176" spans="1:10" x14ac:dyDescent="0.3">
      <c r="A176" s="22">
        <f t="shared" si="18"/>
        <v>161</v>
      </c>
      <c r="B176" s="23" t="s">
        <v>178</v>
      </c>
      <c r="C176" s="23"/>
      <c r="D176" s="28"/>
      <c r="E176" s="25">
        <f t="shared" ref="E176:J176" si="22">SUM(E174:E175)</f>
        <v>2.9999999999290499E-3</v>
      </c>
      <c r="F176" s="25">
        <f t="shared" si="22"/>
        <v>0</v>
      </c>
      <c r="G176" s="25">
        <f t="shared" si="22"/>
        <v>0</v>
      </c>
      <c r="H176" s="25">
        <f t="shared" si="22"/>
        <v>0</v>
      </c>
      <c r="I176" s="25">
        <f t="shared" si="22"/>
        <v>2.9999999999290499E-3</v>
      </c>
      <c r="J176" s="25">
        <f t="shared" si="22"/>
        <v>2.9999999999290499E-3</v>
      </c>
    </row>
    <row r="177" spans="1:10" x14ac:dyDescent="0.3">
      <c r="A177" s="22">
        <f t="shared" si="18"/>
        <v>162</v>
      </c>
      <c r="B177" s="23"/>
      <c r="C177" s="23"/>
      <c r="D177" s="2"/>
      <c r="E177" s="24"/>
      <c r="F177" s="24"/>
      <c r="G177" s="24"/>
      <c r="H177" s="24"/>
      <c r="I177" s="24"/>
      <c r="J177" s="24"/>
    </row>
    <row r="178" spans="1:10" x14ac:dyDescent="0.3">
      <c r="A178" s="22">
        <f t="shared" si="18"/>
        <v>163</v>
      </c>
      <c r="B178" s="26" t="s">
        <v>179</v>
      </c>
      <c r="C178" s="26" t="s">
        <v>28</v>
      </c>
      <c r="D178" s="2">
        <v>2.46E-2</v>
      </c>
      <c r="E178" s="24">
        <f>+'B-7 2024'!I178</f>
        <v>6460.2078151502792</v>
      </c>
      <c r="F178" s="24">
        <v>405.46904944662822</v>
      </c>
      <c r="G178" s="24">
        <v>-9</v>
      </c>
      <c r="H178" s="24">
        <v>0</v>
      </c>
      <c r="I178" s="24">
        <v>6856.6768645969096</v>
      </c>
      <c r="J178" s="24">
        <v>6599.8039210638426</v>
      </c>
    </row>
    <row r="179" spans="1:10" x14ac:dyDescent="0.3">
      <c r="A179" s="22">
        <f t="shared" si="18"/>
        <v>164</v>
      </c>
      <c r="B179" s="26" t="s">
        <v>180</v>
      </c>
      <c r="C179" s="26" t="s">
        <v>30</v>
      </c>
      <c r="D179" s="2">
        <v>6.6000000000000003E-2</v>
      </c>
      <c r="E179" s="24">
        <f>+'B-7 2024'!I179</f>
        <v>920.31</v>
      </c>
      <c r="F179" s="24">
        <v>0</v>
      </c>
      <c r="G179" s="24">
        <v>0</v>
      </c>
      <c r="H179" s="24">
        <v>0</v>
      </c>
      <c r="I179" s="24">
        <v>920.31</v>
      </c>
      <c r="J179" s="24">
        <v>920.3099999999996</v>
      </c>
    </row>
    <row r="180" spans="1:10" x14ac:dyDescent="0.3">
      <c r="A180" s="22">
        <f t="shared" si="18"/>
        <v>165</v>
      </c>
      <c r="B180" s="26" t="s">
        <v>181</v>
      </c>
      <c r="C180" s="26" t="s">
        <v>30</v>
      </c>
      <c r="D180" s="2">
        <v>-5.5800000000000002E-2</v>
      </c>
      <c r="E180" s="24">
        <f>+'B-7 2024'!I180</f>
        <v>5298.5771706924215</v>
      </c>
      <c r="F180" s="24">
        <v>109.13572663692162</v>
      </c>
      <c r="G180" s="24">
        <v>-74.52</v>
      </c>
      <c r="H180" s="24">
        <v>0</v>
      </c>
      <c r="I180" s="24">
        <v>5333.1928973293434</v>
      </c>
      <c r="J180" s="24">
        <v>5308.2341009757783</v>
      </c>
    </row>
    <row r="181" spans="1:10" x14ac:dyDescent="0.3">
      <c r="A181" s="22">
        <f t="shared" si="18"/>
        <v>166</v>
      </c>
      <c r="B181" s="26" t="s">
        <v>182</v>
      </c>
      <c r="C181" s="26" t="s">
        <v>32</v>
      </c>
      <c r="D181" s="2">
        <v>5.7800000000000004E-2</v>
      </c>
      <c r="E181" s="24">
        <f>+'B-7 2024'!I181</f>
        <v>30598.070375496387</v>
      </c>
      <c r="F181" s="24">
        <v>606.20929795355346</v>
      </c>
      <c r="G181" s="24">
        <v>-659.40000000000009</v>
      </c>
      <c r="H181" s="24">
        <v>0</v>
      </c>
      <c r="I181" s="24">
        <v>30544.879673449948</v>
      </c>
      <c r="J181" s="24">
        <v>30528.976872064002</v>
      </c>
    </row>
    <row r="182" spans="1:10" x14ac:dyDescent="0.3">
      <c r="A182" s="22">
        <f t="shared" si="18"/>
        <v>167</v>
      </c>
      <c r="B182" s="26" t="s">
        <v>183</v>
      </c>
      <c r="C182" s="26" t="s">
        <v>35</v>
      </c>
      <c r="D182" s="2">
        <v>2.63E-2</v>
      </c>
      <c r="E182" s="24">
        <f>+'B-7 2024'!I182</f>
        <v>6033.6176182272684</v>
      </c>
      <c r="F182" s="24">
        <v>96.33933171646909</v>
      </c>
      <c r="G182" s="24">
        <v>-253.19999999999996</v>
      </c>
      <c r="H182" s="24">
        <v>0</v>
      </c>
      <c r="I182" s="24">
        <v>5876.7569499437286</v>
      </c>
      <c r="J182" s="24">
        <v>5948.433439141013</v>
      </c>
    </row>
    <row r="183" spans="1:10" x14ac:dyDescent="0.3">
      <c r="A183" s="22">
        <f t="shared" si="18"/>
        <v>168</v>
      </c>
      <c r="B183" s="26" t="s">
        <v>184</v>
      </c>
      <c r="C183" s="26" t="s">
        <v>37</v>
      </c>
      <c r="D183" s="2">
        <v>5.2300000000000006E-2</v>
      </c>
      <c r="E183" s="24">
        <f>+'B-7 2024'!I183</f>
        <v>6260.2479793562034</v>
      </c>
      <c r="F183" s="24">
        <v>121.36929256917163</v>
      </c>
      <c r="G183" s="24">
        <v>-37.08</v>
      </c>
      <c r="H183" s="24">
        <v>0</v>
      </c>
      <c r="I183" s="24">
        <v>6344.5372719253746</v>
      </c>
      <c r="J183" s="24">
        <v>6293.8840615016234</v>
      </c>
    </row>
    <row r="184" spans="1:10" x14ac:dyDescent="0.3">
      <c r="A184" s="22">
        <f t="shared" si="18"/>
        <v>169</v>
      </c>
      <c r="B184" s="26" t="s">
        <v>185</v>
      </c>
      <c r="C184" s="26" t="s">
        <v>39</v>
      </c>
      <c r="D184" s="2">
        <v>5.5099999999999996E-2</v>
      </c>
      <c r="E184" s="24">
        <f>+'B-7 2024'!I184</f>
        <v>1918.3006910772883</v>
      </c>
      <c r="F184" s="24">
        <v>37.900691677257285</v>
      </c>
      <c r="G184" s="24">
        <v>-25.200000000000006</v>
      </c>
      <c r="H184" s="24">
        <v>0</v>
      </c>
      <c r="I184" s="24">
        <v>1931.0013827545449</v>
      </c>
      <c r="J184" s="24">
        <v>1921.9940183305039</v>
      </c>
    </row>
    <row r="185" spans="1:10" x14ac:dyDescent="0.3">
      <c r="A185" s="22">
        <f t="shared" si="18"/>
        <v>170</v>
      </c>
      <c r="B185" s="23" t="s">
        <v>186</v>
      </c>
      <c r="C185" s="23"/>
      <c r="D185" s="2"/>
      <c r="E185" s="25">
        <f t="shared" ref="E185:J185" si="23">SUM(E178:E184)</f>
        <v>57489.331649999847</v>
      </c>
      <c r="F185" s="25">
        <f t="shared" si="23"/>
        <v>1376.4233900000013</v>
      </c>
      <c r="G185" s="25">
        <f t="shared" si="23"/>
        <v>-1058.4000000000001</v>
      </c>
      <c r="H185" s="25">
        <f t="shared" si="23"/>
        <v>0</v>
      </c>
      <c r="I185" s="25">
        <f t="shared" si="23"/>
        <v>57807.355039999849</v>
      </c>
      <c r="J185" s="25">
        <f t="shared" si="23"/>
        <v>57521.636413076762</v>
      </c>
    </row>
    <row r="186" spans="1:10" x14ac:dyDescent="0.3">
      <c r="A186" s="22">
        <f t="shared" si="18"/>
        <v>171</v>
      </c>
      <c r="B186" s="23"/>
      <c r="C186" s="23"/>
      <c r="D186" s="2"/>
      <c r="E186" s="24"/>
      <c r="F186" s="24"/>
      <c r="G186" s="24"/>
      <c r="H186" s="24"/>
      <c r="I186" s="24"/>
      <c r="J186" s="24"/>
    </row>
    <row r="187" spans="1:10" x14ac:dyDescent="0.3">
      <c r="A187" s="22">
        <f t="shared" si="18"/>
        <v>172</v>
      </c>
      <c r="B187" s="26" t="s">
        <v>187</v>
      </c>
      <c r="C187" s="26" t="s">
        <v>28</v>
      </c>
      <c r="D187" s="2">
        <v>1.83E-2</v>
      </c>
      <c r="E187" s="24">
        <f>+'B-7 2024'!I187</f>
        <v>10458.624180019755</v>
      </c>
      <c r="F187" s="24">
        <v>0.31602040932330766</v>
      </c>
      <c r="G187" s="24">
        <v>-2.4</v>
      </c>
      <c r="H187" s="24">
        <v>0</v>
      </c>
      <c r="I187" s="24">
        <v>10456.54020042907</v>
      </c>
      <c r="J187" s="24">
        <v>10457.448489282006</v>
      </c>
    </row>
    <row r="188" spans="1:10" x14ac:dyDescent="0.3">
      <c r="A188" s="22">
        <f t="shared" si="18"/>
        <v>173</v>
      </c>
      <c r="B188" s="26" t="s">
        <v>188</v>
      </c>
      <c r="C188" s="26" t="s">
        <v>30</v>
      </c>
      <c r="D188" s="2">
        <v>2.52E-2</v>
      </c>
      <c r="E188" s="24">
        <f>+'B-7 2024'!I188</f>
        <v>8230.0726205453084</v>
      </c>
      <c r="F188" s="24">
        <v>0.24887289649163336</v>
      </c>
      <c r="G188" s="24">
        <v>-0.3600000000000001</v>
      </c>
      <c r="H188" s="24">
        <v>0</v>
      </c>
      <c r="I188" s="24">
        <v>8229.9614934417987</v>
      </c>
      <c r="J188" s="24">
        <v>8229.9117646142677</v>
      </c>
    </row>
    <row r="189" spans="1:10" x14ac:dyDescent="0.3">
      <c r="A189" s="22">
        <f t="shared" si="18"/>
        <v>174</v>
      </c>
      <c r="B189" s="26" t="s">
        <v>189</v>
      </c>
      <c r="C189" s="26" t="s">
        <v>32</v>
      </c>
      <c r="D189" s="2">
        <v>3.0499999999999999E-2</v>
      </c>
      <c r="E189" s="24">
        <f>+'B-7 2024'!I189</f>
        <v>79743.186738763441</v>
      </c>
      <c r="F189" s="24">
        <v>2.4515397401559085</v>
      </c>
      <c r="G189" s="24">
        <v>-352.13666666666631</v>
      </c>
      <c r="H189" s="24">
        <v>0</v>
      </c>
      <c r="I189" s="24">
        <v>79393.501611837084</v>
      </c>
      <c r="J189" s="24">
        <v>79567.306985410192</v>
      </c>
    </row>
    <row r="190" spans="1:10" x14ac:dyDescent="0.3">
      <c r="A190" s="22">
        <f t="shared" si="18"/>
        <v>175</v>
      </c>
      <c r="B190" s="26" t="s">
        <v>190</v>
      </c>
      <c r="C190" s="26" t="s">
        <v>32</v>
      </c>
      <c r="D190" s="2">
        <v>3.0499999999999999E-2</v>
      </c>
      <c r="E190" s="24">
        <f>+'B-7 2024'!I190</f>
        <v>6316.1071109999993</v>
      </c>
      <c r="F190" s="24">
        <v>1980.73</v>
      </c>
      <c r="G190" s="24">
        <v>0</v>
      </c>
      <c r="H190" s="24">
        <v>0</v>
      </c>
      <c r="I190" s="24">
        <v>8296.8371109999989</v>
      </c>
      <c r="J190" s="24">
        <v>6468.4709571538451</v>
      </c>
    </row>
    <row r="191" spans="1:10" x14ac:dyDescent="0.3">
      <c r="A191" s="22">
        <f t="shared" si="18"/>
        <v>176</v>
      </c>
      <c r="B191" s="26" t="s">
        <v>191</v>
      </c>
      <c r="C191" s="26" t="s">
        <v>35</v>
      </c>
      <c r="D191" s="2">
        <v>2.3300000000000001E-2</v>
      </c>
      <c r="E191" s="24">
        <f>+'B-7 2024'!I191</f>
        <v>18478.191923036997</v>
      </c>
      <c r="F191" s="24">
        <v>0.55868096970198167</v>
      </c>
      <c r="G191" s="24">
        <v>0</v>
      </c>
      <c r="H191" s="24">
        <v>0</v>
      </c>
      <c r="I191" s="24">
        <v>18478.750604006702</v>
      </c>
      <c r="J191" s="24">
        <v>18478.234898496205</v>
      </c>
    </row>
    <row r="192" spans="1:10" x14ac:dyDescent="0.3">
      <c r="A192" s="22">
        <f t="shared" si="18"/>
        <v>177</v>
      </c>
      <c r="B192" s="26" t="s">
        <v>192</v>
      </c>
      <c r="C192" s="26" t="s">
        <v>37</v>
      </c>
      <c r="D192" s="2">
        <v>3.4599999999999999E-2</v>
      </c>
      <c r="E192" s="24">
        <f>+'B-7 2024'!I192</f>
        <v>7326.2451717124522</v>
      </c>
      <c r="F192" s="24">
        <v>0.22106715274695432</v>
      </c>
      <c r="G192" s="24">
        <v>-1.4400000000000004</v>
      </c>
      <c r="H192" s="24">
        <v>0</v>
      </c>
      <c r="I192" s="24">
        <v>7325.0262388651981</v>
      </c>
      <c r="J192" s="24">
        <v>7325.5421768780488</v>
      </c>
    </row>
    <row r="193" spans="1:10" x14ac:dyDescent="0.3">
      <c r="A193" s="22">
        <f t="shared" si="18"/>
        <v>178</v>
      </c>
      <c r="B193" s="26" t="s">
        <v>193</v>
      </c>
      <c r="C193" s="26" t="s">
        <v>39</v>
      </c>
      <c r="D193" s="2">
        <v>4.2699999999999995E-2</v>
      </c>
      <c r="E193" s="24">
        <f>+'B-7 2024'!I193</f>
        <v>1091.8664425887107</v>
      </c>
      <c r="F193" s="24">
        <v>3.3818831579272235E-2</v>
      </c>
      <c r="G193" s="24">
        <v>0</v>
      </c>
      <c r="H193" s="24">
        <v>0</v>
      </c>
      <c r="I193" s="24">
        <v>1091.90026142029</v>
      </c>
      <c r="J193" s="24">
        <v>1091.8690440372936</v>
      </c>
    </row>
    <row r="194" spans="1:10" x14ac:dyDescent="0.3">
      <c r="A194" s="22">
        <f t="shared" si="18"/>
        <v>179</v>
      </c>
      <c r="B194" s="23" t="s">
        <v>194</v>
      </c>
      <c r="C194" s="23"/>
      <c r="D194" s="2"/>
      <c r="E194" s="25">
        <f t="shared" ref="E194:J194" si="24">SUM(E187:E193)</f>
        <v>131644.29418766664</v>
      </c>
      <c r="F194" s="25">
        <f t="shared" si="24"/>
        <v>1984.559999999999</v>
      </c>
      <c r="G194" s="25">
        <f t="shared" si="24"/>
        <v>-356.3366666666663</v>
      </c>
      <c r="H194" s="25">
        <f t="shared" si="24"/>
        <v>0</v>
      </c>
      <c r="I194" s="25">
        <f t="shared" si="24"/>
        <v>133272.51752100015</v>
      </c>
      <c r="J194" s="25">
        <f t="shared" si="24"/>
        <v>131618.78431587186</v>
      </c>
    </row>
    <row r="195" spans="1:10" x14ac:dyDescent="0.3">
      <c r="A195" s="22">
        <f t="shared" si="18"/>
        <v>180</v>
      </c>
      <c r="B195" s="23"/>
      <c r="C195" s="23"/>
      <c r="D195" s="2"/>
      <c r="E195" s="24"/>
      <c r="F195" s="24"/>
      <c r="G195" s="24"/>
      <c r="H195" s="24"/>
      <c r="I195" s="24"/>
      <c r="J195" s="24"/>
    </row>
    <row r="196" spans="1:10" x14ac:dyDescent="0.3">
      <c r="A196" s="22">
        <f t="shared" si="18"/>
        <v>181</v>
      </c>
      <c r="B196" s="26" t="s">
        <v>195</v>
      </c>
      <c r="C196" s="26" t="s">
        <v>28</v>
      </c>
      <c r="D196" s="2">
        <v>9.300000000000001E-3</v>
      </c>
      <c r="E196" s="24">
        <f>+'B-7 2024'!I196</f>
        <v>2123.40041791359</v>
      </c>
      <c r="F196" s="24">
        <v>0</v>
      </c>
      <c r="G196" s="24">
        <v>-2.0399999999999996</v>
      </c>
      <c r="H196" s="24">
        <v>0</v>
      </c>
      <c r="I196" s="24">
        <v>2121.36041791359</v>
      </c>
      <c r="J196" s="24">
        <v>2122.38041791359</v>
      </c>
    </row>
    <row r="197" spans="1:10" x14ac:dyDescent="0.3">
      <c r="A197" s="22">
        <f t="shared" si="18"/>
        <v>182</v>
      </c>
      <c r="B197" s="26" t="s">
        <v>196</v>
      </c>
      <c r="C197" s="26" t="s">
        <v>30</v>
      </c>
      <c r="D197" s="2">
        <v>1.0200000000000001E-2</v>
      </c>
      <c r="E197" s="24">
        <f>+'B-7 2024'!I197</f>
        <v>1930.6268788303901</v>
      </c>
      <c r="F197" s="24">
        <v>0</v>
      </c>
      <c r="G197" s="24">
        <v>-46.919999999999987</v>
      </c>
      <c r="H197" s="24">
        <v>0</v>
      </c>
      <c r="I197" s="24">
        <v>1883.70687883039</v>
      </c>
      <c r="J197" s="24">
        <v>1907.1668788303905</v>
      </c>
    </row>
    <row r="198" spans="1:10" x14ac:dyDescent="0.3">
      <c r="A198" s="22">
        <f t="shared" si="18"/>
        <v>183</v>
      </c>
      <c r="B198" s="26" t="s">
        <v>197</v>
      </c>
      <c r="C198" s="26" t="s">
        <v>32</v>
      </c>
      <c r="D198" s="2">
        <v>1.43E-2</v>
      </c>
      <c r="E198" s="24">
        <f>+'B-7 2024'!I198</f>
        <v>25196.412703537597</v>
      </c>
      <c r="F198" s="24">
        <v>0</v>
      </c>
      <c r="G198" s="24">
        <v>-0.8400000000000003</v>
      </c>
      <c r="H198" s="24">
        <v>0</v>
      </c>
      <c r="I198" s="24">
        <v>25195.572703537597</v>
      </c>
      <c r="J198" s="24">
        <v>25195.992703537595</v>
      </c>
    </row>
    <row r="199" spans="1:10" x14ac:dyDescent="0.3">
      <c r="A199" s="22">
        <f t="shared" si="18"/>
        <v>184</v>
      </c>
      <c r="B199" s="26" t="s">
        <v>198</v>
      </c>
      <c r="C199" s="26" t="s">
        <v>35</v>
      </c>
      <c r="D199" s="2">
        <v>1.15E-2</v>
      </c>
      <c r="E199" s="24">
        <f>+'B-7 2024'!I199</f>
        <v>4183.1875838815995</v>
      </c>
      <c r="F199" s="24">
        <v>0</v>
      </c>
      <c r="G199" s="24">
        <v>0</v>
      </c>
      <c r="H199" s="24">
        <v>0</v>
      </c>
      <c r="I199" s="24">
        <v>4183.1875838815995</v>
      </c>
      <c r="J199" s="24">
        <v>4183.1875838815986</v>
      </c>
    </row>
    <row r="200" spans="1:10" x14ac:dyDescent="0.3">
      <c r="A200" s="22">
        <f t="shared" si="18"/>
        <v>185</v>
      </c>
      <c r="B200" s="26" t="s">
        <v>199</v>
      </c>
      <c r="C200" s="26" t="s">
        <v>37</v>
      </c>
      <c r="D200" s="2">
        <v>1.5900000000000001E-2</v>
      </c>
      <c r="E200" s="24">
        <f>+'B-7 2024'!I200</f>
        <v>4785.3998473439897</v>
      </c>
      <c r="F200" s="24">
        <v>0</v>
      </c>
      <c r="G200" s="24">
        <v>-1.6800000000000006</v>
      </c>
      <c r="H200" s="24">
        <v>0</v>
      </c>
      <c r="I200" s="24">
        <v>4783.7198473439803</v>
      </c>
      <c r="J200" s="24">
        <v>4784.5598473439877</v>
      </c>
    </row>
    <row r="201" spans="1:10" x14ac:dyDescent="0.3">
      <c r="A201" s="22">
        <f t="shared" si="18"/>
        <v>186</v>
      </c>
      <c r="B201" s="26" t="s">
        <v>200</v>
      </c>
      <c r="C201" s="26" t="s">
        <v>39</v>
      </c>
      <c r="D201" s="2">
        <v>2.4399999999999998E-2</v>
      </c>
      <c r="E201" s="24">
        <f>+'B-7 2024'!I201</f>
        <v>257.48952849279902</v>
      </c>
      <c r="F201" s="24">
        <v>0</v>
      </c>
      <c r="G201" s="24">
        <v>0</v>
      </c>
      <c r="H201" s="24">
        <v>0</v>
      </c>
      <c r="I201" s="24">
        <v>257.48952849279902</v>
      </c>
      <c r="J201" s="24">
        <v>257.48952849279897</v>
      </c>
    </row>
    <row r="202" spans="1:10" x14ac:dyDescent="0.3">
      <c r="A202" s="22">
        <f t="shared" si="18"/>
        <v>187</v>
      </c>
      <c r="B202" s="23" t="s">
        <v>201</v>
      </c>
      <c r="C202" s="23"/>
      <c r="D202" s="2"/>
      <c r="E202" s="25">
        <f t="shared" ref="E202:J202" si="25">SUM(E196:E201)</f>
        <v>38476.516959999972</v>
      </c>
      <c r="F202" s="25">
        <f t="shared" si="25"/>
        <v>0</v>
      </c>
      <c r="G202" s="25">
        <f t="shared" si="25"/>
        <v>-51.47999999999999</v>
      </c>
      <c r="H202" s="25">
        <f t="shared" si="25"/>
        <v>0</v>
      </c>
      <c r="I202" s="25">
        <f t="shared" si="25"/>
        <v>38425.036959999954</v>
      </c>
      <c r="J202" s="25">
        <f t="shared" si="25"/>
        <v>38450.776959999966</v>
      </c>
    </row>
    <row r="203" spans="1:10" x14ac:dyDescent="0.3">
      <c r="A203" s="22">
        <f t="shared" si="18"/>
        <v>188</v>
      </c>
      <c r="B203" s="23"/>
      <c r="C203" s="23"/>
      <c r="D203" s="2"/>
      <c r="E203" s="24"/>
      <c r="F203" s="24"/>
      <c r="G203" s="24"/>
      <c r="H203" s="24"/>
      <c r="I203" s="24"/>
      <c r="J203" s="24"/>
    </row>
    <row r="204" spans="1:10" x14ac:dyDescent="0.3">
      <c r="A204" s="22">
        <f t="shared" si="18"/>
        <v>189</v>
      </c>
      <c r="B204" s="26" t="s">
        <v>202</v>
      </c>
      <c r="C204" s="26" t="s">
        <v>28</v>
      </c>
      <c r="D204" s="2">
        <v>2.5399999999999999E-2</v>
      </c>
      <c r="E204" s="24">
        <f>+'B-7 2024'!I204</f>
        <v>1569.8210567962581</v>
      </c>
      <c r="F204" s="24">
        <v>397.63743020043563</v>
      </c>
      <c r="G204" s="24">
        <v>0</v>
      </c>
      <c r="H204" s="24">
        <v>0</v>
      </c>
      <c r="I204" s="24">
        <v>1967.4584869966941</v>
      </c>
      <c r="J204" s="24">
        <v>1628.5488568792173</v>
      </c>
    </row>
    <row r="205" spans="1:10" x14ac:dyDescent="0.3">
      <c r="A205" s="22">
        <f t="shared" si="18"/>
        <v>190</v>
      </c>
      <c r="B205" s="26" t="s">
        <v>203</v>
      </c>
      <c r="C205" s="26" t="s">
        <v>30</v>
      </c>
      <c r="D205" s="2">
        <v>4.24E-2</v>
      </c>
      <c r="E205" s="24">
        <f>+'B-7 2024'!I205</f>
        <v>5206.2086101850946</v>
      </c>
      <c r="F205" s="24">
        <v>357.47617033826106</v>
      </c>
      <c r="G205" s="24">
        <v>-3.8399999999999994</v>
      </c>
      <c r="H205" s="24">
        <v>0</v>
      </c>
      <c r="I205" s="24">
        <v>5559.8447805233654</v>
      </c>
      <c r="J205" s="24">
        <v>5268.4497761115917</v>
      </c>
    </row>
    <row r="206" spans="1:10" x14ac:dyDescent="0.3">
      <c r="A206" s="22">
        <f t="shared" si="18"/>
        <v>191</v>
      </c>
      <c r="B206" s="26" t="s">
        <v>204</v>
      </c>
      <c r="C206" s="26" t="s">
        <v>32</v>
      </c>
      <c r="D206" s="2">
        <v>2.2000000000000002E-2</v>
      </c>
      <c r="E206" s="24">
        <f>+'B-7 2024'!I206</f>
        <v>68040.649932012719</v>
      </c>
      <c r="F206" s="24">
        <v>4666.0750253135129</v>
      </c>
      <c r="G206" s="24">
        <v>0</v>
      </c>
      <c r="H206" s="24">
        <v>0</v>
      </c>
      <c r="I206" s="24">
        <v>72706.724957326238</v>
      </c>
      <c r="J206" s="24">
        <v>68878.134640570337</v>
      </c>
    </row>
    <row r="207" spans="1:10" x14ac:dyDescent="0.3">
      <c r="A207" s="22">
        <f t="shared" si="18"/>
        <v>192</v>
      </c>
      <c r="B207" s="26" t="s">
        <v>205</v>
      </c>
      <c r="C207" s="26" t="s">
        <v>32</v>
      </c>
      <c r="D207" s="2">
        <v>3.0499999999999999E-2</v>
      </c>
      <c r="E207" s="24">
        <f>+'B-7 2024'!I207</f>
        <v>-1604.5099580000001</v>
      </c>
      <c r="F207" s="24">
        <v>0</v>
      </c>
      <c r="G207" s="24">
        <v>0</v>
      </c>
      <c r="H207" s="24">
        <v>0</v>
      </c>
      <c r="I207" s="24">
        <v>-1604.5099580000001</v>
      </c>
      <c r="J207" s="24">
        <v>-1604.5099580000001</v>
      </c>
    </row>
    <row r="208" spans="1:10" x14ac:dyDescent="0.3">
      <c r="A208" s="22">
        <f t="shared" si="18"/>
        <v>193</v>
      </c>
      <c r="B208" s="26" t="s">
        <v>206</v>
      </c>
      <c r="C208" s="26" t="s">
        <v>35</v>
      </c>
      <c r="D208" s="2">
        <v>1.43E-2</v>
      </c>
      <c r="E208" s="24">
        <f>+'B-7 2024'!I208</f>
        <v>17766.61956376319</v>
      </c>
      <c r="F208" s="24">
        <v>1172.3755915296272</v>
      </c>
      <c r="G208" s="24">
        <v>-116.16000000000003</v>
      </c>
      <c r="H208" s="24">
        <v>0</v>
      </c>
      <c r="I208" s="24">
        <v>18822.835155292811</v>
      </c>
      <c r="J208" s="24">
        <v>17918.961948245797</v>
      </c>
    </row>
    <row r="209" spans="1:10" x14ac:dyDescent="0.3">
      <c r="A209" s="22">
        <f t="shared" si="18"/>
        <v>194</v>
      </c>
      <c r="B209" s="26" t="s">
        <v>207</v>
      </c>
      <c r="C209" s="26" t="s">
        <v>37</v>
      </c>
      <c r="D209" s="2">
        <v>1.77E-2</v>
      </c>
      <c r="E209" s="24">
        <f>+'B-7 2024'!I209</f>
        <v>9840.891104528604</v>
      </c>
      <c r="F209" s="24">
        <v>628.46721616058721</v>
      </c>
      <c r="G209" s="24">
        <v>-5.5200000000000005</v>
      </c>
      <c r="H209" s="24">
        <v>0</v>
      </c>
      <c r="I209" s="24">
        <v>10463.838320689199</v>
      </c>
      <c r="J209" s="24">
        <v>9950.93076930811</v>
      </c>
    </row>
    <row r="210" spans="1:10" x14ac:dyDescent="0.3">
      <c r="A210" s="22">
        <f t="shared" si="18"/>
        <v>195</v>
      </c>
      <c r="B210" s="26" t="s">
        <v>208</v>
      </c>
      <c r="C210" s="26" t="s">
        <v>39</v>
      </c>
      <c r="D210" s="2">
        <v>2.7900000000000001E-2</v>
      </c>
      <c r="E210" s="24">
        <f>+'B-7 2024'!I210</f>
        <v>158.57410271404802</v>
      </c>
      <c r="F210" s="24">
        <v>10.884780301704239</v>
      </c>
      <c r="G210" s="24">
        <v>0</v>
      </c>
      <c r="H210" s="24">
        <v>0</v>
      </c>
      <c r="I210" s="24">
        <v>169.45888301575218</v>
      </c>
      <c r="J210" s="24">
        <v>160.52774794054204</v>
      </c>
    </row>
    <row r="211" spans="1:10" x14ac:dyDescent="0.3">
      <c r="A211" s="22">
        <f t="shared" si="18"/>
        <v>196</v>
      </c>
      <c r="B211" s="23" t="s">
        <v>209</v>
      </c>
      <c r="C211" s="23"/>
      <c r="D211" s="2"/>
      <c r="E211" s="25">
        <f t="shared" ref="E211:J211" si="26">SUM(E204:E210)</f>
        <v>100978.25441199992</v>
      </c>
      <c r="F211" s="25">
        <f t="shared" si="26"/>
        <v>7232.9162138441288</v>
      </c>
      <c r="G211" s="25">
        <f t="shared" si="26"/>
        <v>-125.52000000000002</v>
      </c>
      <c r="H211" s="25">
        <f t="shared" si="26"/>
        <v>0</v>
      </c>
      <c r="I211" s="25">
        <f t="shared" si="26"/>
        <v>108085.65062584406</v>
      </c>
      <c r="J211" s="25">
        <f t="shared" si="26"/>
        <v>102201.0437810556</v>
      </c>
    </row>
    <row r="212" spans="1:10" x14ac:dyDescent="0.3">
      <c r="A212" s="22">
        <f t="shared" ref="A212:A275" si="27">+A211+1</f>
        <v>197</v>
      </c>
      <c r="B212" s="23"/>
      <c r="C212" s="23"/>
      <c r="D212" s="2"/>
      <c r="E212" s="24"/>
      <c r="F212" s="24"/>
      <c r="G212" s="24"/>
      <c r="H212" s="24"/>
      <c r="I212" s="24"/>
      <c r="J212" s="24"/>
    </row>
    <row r="213" spans="1:10" x14ac:dyDescent="0.3">
      <c r="A213" s="22">
        <f t="shared" si="27"/>
        <v>198</v>
      </c>
      <c r="B213" s="26" t="s">
        <v>210</v>
      </c>
      <c r="C213" s="26" t="s">
        <v>39</v>
      </c>
      <c r="D213" s="2">
        <v>0</v>
      </c>
      <c r="E213" s="24">
        <f>+'B-7 2024'!I213</f>
        <v>44.86</v>
      </c>
      <c r="F213" s="24">
        <v>0</v>
      </c>
      <c r="G213" s="24">
        <v>0</v>
      </c>
      <c r="H213" s="24">
        <v>0</v>
      </c>
      <c r="I213" s="24">
        <v>44.86</v>
      </c>
      <c r="J213" s="24">
        <v>44.860000000000007</v>
      </c>
    </row>
    <row r="214" spans="1:10" x14ac:dyDescent="0.3">
      <c r="A214" s="22">
        <f t="shared" si="27"/>
        <v>199</v>
      </c>
      <c r="B214" s="23"/>
      <c r="C214" s="23"/>
      <c r="D214" s="2"/>
      <c r="E214" s="24"/>
      <c r="F214" s="24"/>
      <c r="G214" s="24"/>
      <c r="H214" s="24"/>
      <c r="I214" s="24"/>
      <c r="J214" s="24"/>
    </row>
    <row r="215" spans="1:10" x14ac:dyDescent="0.3">
      <c r="A215" s="22">
        <f t="shared" si="27"/>
        <v>200</v>
      </c>
      <c r="B215" s="26" t="s">
        <v>211</v>
      </c>
      <c r="C215" s="26" t="s">
        <v>28</v>
      </c>
      <c r="D215" s="2">
        <v>3.2899999999999999E-2</v>
      </c>
      <c r="E215" s="24">
        <f>+'B-7 2024'!I215</f>
        <v>7469.3868956961596</v>
      </c>
      <c r="F215" s="24">
        <v>136.21491443513855</v>
      </c>
      <c r="G215" s="24">
        <v>-12.600000000000003</v>
      </c>
      <c r="H215" s="24">
        <v>0</v>
      </c>
      <c r="I215" s="24">
        <v>7593.0018101312999</v>
      </c>
      <c r="J215" s="24">
        <v>7473.5649660373247</v>
      </c>
    </row>
    <row r="216" spans="1:10" x14ac:dyDescent="0.3">
      <c r="A216" s="22">
        <f t="shared" si="27"/>
        <v>201</v>
      </c>
      <c r="B216" s="26" t="s">
        <v>212</v>
      </c>
      <c r="C216" s="26" t="s">
        <v>30</v>
      </c>
      <c r="D216" s="2">
        <v>3.3300000000000003E-2</v>
      </c>
      <c r="E216" s="24">
        <f>+'B-7 2024'!I216</f>
        <v>7575.7336579728462</v>
      </c>
      <c r="F216" s="24">
        <v>7.5198827946761222</v>
      </c>
      <c r="G216" s="24">
        <v>0</v>
      </c>
      <c r="H216" s="24">
        <v>0</v>
      </c>
      <c r="I216" s="24">
        <v>7583.2535407675223</v>
      </c>
      <c r="J216" s="24">
        <v>7576.3121104955117</v>
      </c>
    </row>
    <row r="217" spans="1:10" x14ac:dyDescent="0.3">
      <c r="A217" s="22">
        <f t="shared" si="27"/>
        <v>202</v>
      </c>
      <c r="B217" s="26" t="s">
        <v>213</v>
      </c>
      <c r="C217" s="26" t="s">
        <v>32</v>
      </c>
      <c r="D217" s="2">
        <v>4.2000000000000003E-2</v>
      </c>
      <c r="E217" s="24">
        <f>+'B-7 2024'!I217</f>
        <v>29049.010695877911</v>
      </c>
      <c r="F217" s="24">
        <v>33.908525377403699</v>
      </c>
      <c r="G217" s="24">
        <v>-319.92000000000007</v>
      </c>
      <c r="H217" s="24">
        <v>0</v>
      </c>
      <c r="I217" s="24">
        <v>28762.999221255312</v>
      </c>
      <c r="J217" s="24">
        <v>28891.659043983862</v>
      </c>
    </row>
    <row r="218" spans="1:10" x14ac:dyDescent="0.3">
      <c r="A218" s="22">
        <f t="shared" si="27"/>
        <v>203</v>
      </c>
      <c r="B218" s="26" t="s">
        <v>214</v>
      </c>
      <c r="C218" s="26" t="s">
        <v>35</v>
      </c>
      <c r="D218" s="2">
        <v>4.2900000000000001E-2</v>
      </c>
      <c r="E218" s="24">
        <f>+'B-7 2024'!I218</f>
        <v>7189.8712382112726</v>
      </c>
      <c r="F218" s="24">
        <v>8.546838674634941</v>
      </c>
      <c r="G218" s="24">
        <v>-131.64000000000001</v>
      </c>
      <c r="H218" s="24">
        <v>0</v>
      </c>
      <c r="I218" s="24">
        <v>7066.7780768859075</v>
      </c>
      <c r="J218" s="24">
        <v>7124.7086873400904</v>
      </c>
    </row>
    <row r="219" spans="1:10" x14ac:dyDescent="0.3">
      <c r="A219" s="22">
        <f t="shared" si="27"/>
        <v>204</v>
      </c>
      <c r="B219" s="26" t="s">
        <v>215</v>
      </c>
      <c r="C219" s="26" t="s">
        <v>37</v>
      </c>
      <c r="D219" s="2">
        <v>3.5200000000000002E-2</v>
      </c>
      <c r="E219" s="24">
        <f>+'B-7 2024'!I219</f>
        <v>6570.0282305321098</v>
      </c>
      <c r="F219" s="24">
        <v>7.5349369599017804</v>
      </c>
      <c r="G219" s="24">
        <v>-0.3600000000000001</v>
      </c>
      <c r="H219" s="24">
        <v>0</v>
      </c>
      <c r="I219" s="24">
        <v>6577.2031674920108</v>
      </c>
      <c r="J219" s="24">
        <v>6570.4278410674879</v>
      </c>
    </row>
    <row r="220" spans="1:10" x14ac:dyDescent="0.3">
      <c r="A220" s="22">
        <f t="shared" si="27"/>
        <v>205</v>
      </c>
      <c r="B220" s="26" t="s">
        <v>216</v>
      </c>
      <c r="C220" s="26" t="s">
        <v>39</v>
      </c>
      <c r="D220" s="2">
        <v>3.3099999999999997E-2</v>
      </c>
      <c r="E220" s="24">
        <f>+'B-7 2024'!I220</f>
        <v>2247.6393517096672</v>
      </c>
      <c r="F220" s="24">
        <v>2.4499017582446445</v>
      </c>
      <c r="G220" s="24">
        <v>-3</v>
      </c>
      <c r="H220" s="24">
        <v>0</v>
      </c>
      <c r="I220" s="24">
        <v>2247.0892534679119</v>
      </c>
      <c r="J220" s="24">
        <v>2246.3278056910704</v>
      </c>
    </row>
    <row r="221" spans="1:10" x14ac:dyDescent="0.3">
      <c r="A221" s="22">
        <f t="shared" si="27"/>
        <v>206</v>
      </c>
      <c r="B221" s="23" t="s">
        <v>217</v>
      </c>
      <c r="C221" s="23"/>
      <c r="D221" s="2"/>
      <c r="E221" s="25">
        <f t="shared" ref="E221:J221" si="28">SUM(E215:E220)</f>
        <v>60101.670069999964</v>
      </c>
      <c r="F221" s="25">
        <f t="shared" si="28"/>
        <v>196.17499999999973</v>
      </c>
      <c r="G221" s="25">
        <f t="shared" si="28"/>
        <v>-467.5200000000001</v>
      </c>
      <c r="H221" s="25">
        <f t="shared" si="28"/>
        <v>0</v>
      </c>
      <c r="I221" s="25">
        <f t="shared" si="28"/>
        <v>59830.325069999963</v>
      </c>
      <c r="J221" s="25">
        <f t="shared" si="28"/>
        <v>59883.00045461535</v>
      </c>
    </row>
    <row r="222" spans="1:10" x14ac:dyDescent="0.3">
      <c r="A222" s="22">
        <f t="shared" si="27"/>
        <v>207</v>
      </c>
      <c r="B222" s="23"/>
      <c r="C222" s="23"/>
      <c r="D222" s="2"/>
      <c r="E222" s="24"/>
      <c r="F222" s="24"/>
      <c r="G222" s="24"/>
      <c r="H222" s="24"/>
      <c r="I222" s="24"/>
      <c r="J222" s="24"/>
    </row>
    <row r="223" spans="1:10" x14ac:dyDescent="0.3">
      <c r="A223" s="22">
        <f t="shared" si="27"/>
        <v>208</v>
      </c>
      <c r="B223" s="30" t="s">
        <v>218</v>
      </c>
      <c r="C223" s="30"/>
      <c r="D223" s="31"/>
      <c r="E223" s="4">
        <f t="shared" ref="E223:J223" si="29">SUM(E128,E137,E145,E154,E164,E172,E176,E185,E194,E202,E211,E221,E213)</f>
        <v>646428.68131966598</v>
      </c>
      <c r="F223" s="4">
        <f t="shared" si="29"/>
        <v>11670.345793844128</v>
      </c>
      <c r="G223" s="4">
        <f t="shared" si="29"/>
        <v>-2519.3366666666666</v>
      </c>
      <c r="H223" s="4">
        <f t="shared" si="29"/>
        <v>0</v>
      </c>
      <c r="I223" s="4">
        <f t="shared" si="29"/>
        <v>655579.69044684351</v>
      </c>
      <c r="J223" s="4">
        <f t="shared" si="29"/>
        <v>647344.11915308062</v>
      </c>
    </row>
    <row r="224" spans="1:10" x14ac:dyDescent="0.3">
      <c r="A224" s="22">
        <f t="shared" si="27"/>
        <v>209</v>
      </c>
      <c r="B224" s="26"/>
      <c r="C224" s="26"/>
      <c r="D224" s="2"/>
      <c r="E224" s="24"/>
      <c r="F224" s="24"/>
      <c r="G224" s="24"/>
      <c r="H224" s="24"/>
      <c r="I224" s="24"/>
      <c r="J224" s="24"/>
    </row>
    <row r="225" spans="1:10" x14ac:dyDescent="0.3">
      <c r="A225" s="22">
        <f t="shared" si="27"/>
        <v>210</v>
      </c>
      <c r="B225" s="26" t="s">
        <v>219</v>
      </c>
      <c r="C225" s="26" t="s">
        <v>28</v>
      </c>
      <c r="D225" s="2">
        <v>3.3500000000000002E-2</v>
      </c>
      <c r="E225" s="24">
        <f>+'B-7 2024'!I225</f>
        <v>8690.7000000000007</v>
      </c>
      <c r="F225" s="24">
        <v>0</v>
      </c>
      <c r="G225" s="24">
        <v>0</v>
      </c>
      <c r="H225" s="24">
        <v>0</v>
      </c>
      <c r="I225" s="24">
        <v>8690.7000000000007</v>
      </c>
      <c r="J225" s="24">
        <v>8690.6999999999989</v>
      </c>
    </row>
    <row r="226" spans="1:10" x14ac:dyDescent="0.3">
      <c r="A226" s="22">
        <f t="shared" si="27"/>
        <v>211</v>
      </c>
      <c r="B226" s="26" t="s">
        <v>220</v>
      </c>
      <c r="C226" s="26" t="s">
        <v>35</v>
      </c>
      <c r="D226" s="2">
        <v>3.3599999999999998E-2</v>
      </c>
      <c r="E226" s="24">
        <f>+'B-7 2024'!I226</f>
        <v>87196.88</v>
      </c>
      <c r="F226" s="24">
        <v>0</v>
      </c>
      <c r="G226" s="24">
        <v>0</v>
      </c>
      <c r="H226" s="24">
        <v>0</v>
      </c>
      <c r="I226" s="24">
        <v>87196.88</v>
      </c>
      <c r="J226" s="24">
        <v>87196.87999999999</v>
      </c>
    </row>
    <row r="227" spans="1:10" x14ac:dyDescent="0.3">
      <c r="A227" s="22">
        <f t="shared" si="27"/>
        <v>212</v>
      </c>
      <c r="B227" s="26" t="s">
        <v>221</v>
      </c>
      <c r="C227" s="26" t="s">
        <v>37</v>
      </c>
      <c r="D227" s="2">
        <v>3.3500000000000002E-2</v>
      </c>
      <c r="E227" s="24">
        <f>+'B-7 2024'!I227</f>
        <v>8985.1200000000008</v>
      </c>
      <c r="F227" s="24">
        <v>0</v>
      </c>
      <c r="G227" s="24">
        <v>0</v>
      </c>
      <c r="H227" s="24">
        <v>0</v>
      </c>
      <c r="I227" s="24">
        <v>8985.1200000000008</v>
      </c>
      <c r="J227" s="24">
        <v>8985.119999999999</v>
      </c>
    </row>
    <row r="228" spans="1:10" x14ac:dyDescent="0.3">
      <c r="A228" s="22">
        <f t="shared" si="27"/>
        <v>213</v>
      </c>
      <c r="B228" s="26" t="s">
        <v>222</v>
      </c>
      <c r="C228" s="26" t="s">
        <v>39</v>
      </c>
      <c r="D228" s="2">
        <v>3.3500000000000002E-2</v>
      </c>
      <c r="E228" s="24">
        <f>+'B-7 2024'!I228</f>
        <v>10.57</v>
      </c>
      <c r="F228" s="24">
        <v>0</v>
      </c>
      <c r="G228" s="24">
        <v>0</v>
      </c>
      <c r="H228" s="24">
        <v>0</v>
      </c>
      <c r="I228" s="24">
        <v>10.57</v>
      </c>
      <c r="J228" s="24">
        <v>10.569999999999997</v>
      </c>
    </row>
    <row r="229" spans="1:10" x14ac:dyDescent="0.3">
      <c r="A229" s="22">
        <f t="shared" si="27"/>
        <v>214</v>
      </c>
      <c r="B229" s="23" t="s">
        <v>223</v>
      </c>
      <c r="C229" s="23"/>
      <c r="D229" s="2"/>
      <c r="E229" s="25">
        <f t="shared" ref="E229:J229" si="30">SUM(E225:E228)</f>
        <v>104883.27</v>
      </c>
      <c r="F229" s="25">
        <f t="shared" si="30"/>
        <v>0</v>
      </c>
      <c r="G229" s="25">
        <f t="shared" si="30"/>
        <v>0</v>
      </c>
      <c r="H229" s="25">
        <f t="shared" si="30"/>
        <v>0</v>
      </c>
      <c r="I229" s="25">
        <f t="shared" si="30"/>
        <v>104883.27</v>
      </c>
      <c r="J229" s="25">
        <f t="shared" si="30"/>
        <v>104883.26999999999</v>
      </c>
    </row>
    <row r="230" spans="1:10" x14ac:dyDescent="0.3">
      <c r="A230" s="22">
        <f t="shared" si="27"/>
        <v>215</v>
      </c>
      <c r="B230" s="26"/>
      <c r="C230" s="26"/>
      <c r="D230" s="2"/>
      <c r="E230" s="24"/>
      <c r="F230" s="24"/>
      <c r="G230" s="24"/>
      <c r="H230" s="24"/>
      <c r="I230" s="24"/>
      <c r="J230" s="24"/>
    </row>
    <row r="231" spans="1:10" x14ac:dyDescent="0.3">
      <c r="A231" s="22">
        <f t="shared" si="27"/>
        <v>216</v>
      </c>
      <c r="B231" s="26" t="s">
        <v>224</v>
      </c>
      <c r="C231" s="26" t="s">
        <v>28</v>
      </c>
      <c r="D231" s="2">
        <v>3.1400000000000004E-2</v>
      </c>
      <c r="E231" s="24">
        <f>+'B-7 2024'!I231</f>
        <v>2569.9299999999998</v>
      </c>
      <c r="F231" s="24">
        <v>0</v>
      </c>
      <c r="G231" s="24">
        <v>0</v>
      </c>
      <c r="H231" s="24">
        <v>0</v>
      </c>
      <c r="I231" s="24">
        <v>2569.9299999999998</v>
      </c>
      <c r="J231" s="24">
        <v>2569.9299999999998</v>
      </c>
    </row>
    <row r="232" spans="1:10" x14ac:dyDescent="0.3">
      <c r="A232" s="22">
        <f t="shared" si="27"/>
        <v>217</v>
      </c>
      <c r="B232" s="26" t="s">
        <v>225</v>
      </c>
      <c r="C232" s="26" t="s">
        <v>35</v>
      </c>
      <c r="D232" s="2">
        <v>3.4000000000000002E-2</v>
      </c>
      <c r="E232" s="24">
        <f>+'B-7 2024'!I232</f>
        <v>96885.37</v>
      </c>
      <c r="F232" s="24">
        <v>0</v>
      </c>
      <c r="G232" s="24">
        <v>0</v>
      </c>
      <c r="H232" s="24">
        <v>0</v>
      </c>
      <c r="I232" s="24">
        <v>96885.37</v>
      </c>
      <c r="J232" s="24">
        <v>96885.37000000001</v>
      </c>
    </row>
    <row r="233" spans="1:10" x14ac:dyDescent="0.3">
      <c r="A233" s="22">
        <f t="shared" si="27"/>
        <v>218</v>
      </c>
      <c r="B233" s="26" t="s">
        <v>226</v>
      </c>
      <c r="C233" s="26" t="s">
        <v>37</v>
      </c>
      <c r="D233" s="2">
        <v>3.4000000000000002E-2</v>
      </c>
      <c r="E233" s="24">
        <f>+'B-7 2024'!I233</f>
        <v>10731.81</v>
      </c>
      <c r="F233" s="24">
        <v>0</v>
      </c>
      <c r="G233" s="24">
        <v>0</v>
      </c>
      <c r="H233" s="24">
        <v>0</v>
      </c>
      <c r="I233" s="24">
        <v>10731.81</v>
      </c>
      <c r="J233" s="24">
        <v>10731.81</v>
      </c>
    </row>
    <row r="234" spans="1:10" x14ac:dyDescent="0.3">
      <c r="A234" s="22">
        <f t="shared" si="27"/>
        <v>219</v>
      </c>
      <c r="B234" s="26" t="s">
        <v>227</v>
      </c>
      <c r="C234" s="26" t="s">
        <v>39</v>
      </c>
      <c r="D234" s="2">
        <v>3.4000000000000002E-2</v>
      </c>
      <c r="E234" s="24">
        <f>+'B-7 2024'!I234</f>
        <v>488.501499999999</v>
      </c>
      <c r="F234" s="24">
        <v>310.88575000000026</v>
      </c>
      <c r="G234" s="24">
        <v>0</v>
      </c>
      <c r="H234" s="24">
        <v>0</v>
      </c>
      <c r="I234" s="24">
        <v>799.38724999999999</v>
      </c>
      <c r="J234" s="24">
        <v>512.41578846153766</v>
      </c>
    </row>
    <row r="235" spans="1:10" x14ac:dyDescent="0.3">
      <c r="A235" s="22">
        <f t="shared" si="27"/>
        <v>220</v>
      </c>
      <c r="B235" s="23" t="s">
        <v>228</v>
      </c>
      <c r="C235" s="23"/>
      <c r="D235" s="2"/>
      <c r="E235" s="25">
        <f t="shared" ref="E235:J235" si="31">SUM(E231:E234)</f>
        <v>110675.61149999998</v>
      </c>
      <c r="F235" s="25">
        <f t="shared" si="31"/>
        <v>310.88575000000026</v>
      </c>
      <c r="G235" s="25">
        <f t="shared" si="31"/>
        <v>0</v>
      </c>
      <c r="H235" s="25">
        <f t="shared" si="31"/>
        <v>0</v>
      </c>
      <c r="I235" s="25">
        <f t="shared" si="31"/>
        <v>110986.49724999999</v>
      </c>
      <c r="J235" s="25">
        <f t="shared" si="31"/>
        <v>110699.52578846154</v>
      </c>
    </row>
    <row r="236" spans="1:10" x14ac:dyDescent="0.3">
      <c r="A236" s="22">
        <f t="shared" si="27"/>
        <v>221</v>
      </c>
      <c r="B236" s="26"/>
      <c r="C236" s="26"/>
      <c r="D236" s="2"/>
      <c r="E236" s="24"/>
      <c r="F236" s="24"/>
      <c r="G236" s="24"/>
      <c r="H236" s="24"/>
      <c r="I236" s="24"/>
      <c r="J236" s="24"/>
    </row>
    <row r="237" spans="1:10" x14ac:dyDescent="0.3">
      <c r="A237" s="22">
        <f t="shared" si="27"/>
        <v>222</v>
      </c>
      <c r="B237" s="26" t="s">
        <v>229</v>
      </c>
      <c r="C237" s="26" t="s">
        <v>28</v>
      </c>
      <c r="D237" s="2">
        <v>3.3599999999999998E-2</v>
      </c>
      <c r="E237" s="24">
        <f>+'B-7 2024'!I237</f>
        <v>2406.6</v>
      </c>
      <c r="F237" s="24">
        <v>0</v>
      </c>
      <c r="G237" s="24">
        <v>0</v>
      </c>
      <c r="H237" s="24">
        <v>0</v>
      </c>
      <c r="I237" s="24">
        <v>2406.6</v>
      </c>
      <c r="J237" s="24">
        <v>2406.5999999999995</v>
      </c>
    </row>
    <row r="238" spans="1:10" x14ac:dyDescent="0.3">
      <c r="A238" s="22">
        <f t="shared" si="27"/>
        <v>223</v>
      </c>
      <c r="B238" s="26" t="s">
        <v>230</v>
      </c>
      <c r="C238" s="26" t="s">
        <v>35</v>
      </c>
      <c r="D238" s="2">
        <v>3.3599999999999998E-2</v>
      </c>
      <c r="E238" s="24">
        <f>+'B-7 2024'!I238</f>
        <v>74033.929999999993</v>
      </c>
      <c r="F238" s="24">
        <v>0</v>
      </c>
      <c r="G238" s="24">
        <v>0</v>
      </c>
      <c r="H238" s="24">
        <v>0</v>
      </c>
      <c r="I238" s="24">
        <v>74033.929999999993</v>
      </c>
      <c r="J238" s="24">
        <v>74033.929999999964</v>
      </c>
    </row>
    <row r="239" spans="1:10" x14ac:dyDescent="0.3">
      <c r="A239" s="22">
        <f t="shared" si="27"/>
        <v>224</v>
      </c>
      <c r="B239" s="26" t="s">
        <v>231</v>
      </c>
      <c r="C239" s="26" t="s">
        <v>37</v>
      </c>
      <c r="D239" s="2">
        <v>3.3599999999999998E-2</v>
      </c>
      <c r="E239" s="24">
        <f>+'B-7 2024'!I239</f>
        <v>10721.27</v>
      </c>
      <c r="F239" s="24">
        <v>0</v>
      </c>
      <c r="G239" s="24">
        <v>0</v>
      </c>
      <c r="H239" s="24">
        <v>0</v>
      </c>
      <c r="I239" s="24">
        <v>10721.27</v>
      </c>
      <c r="J239" s="24">
        <v>10721.270000000002</v>
      </c>
    </row>
    <row r="240" spans="1:10" x14ac:dyDescent="0.3">
      <c r="A240" s="22">
        <f t="shared" si="27"/>
        <v>225</v>
      </c>
      <c r="B240" s="23" t="s">
        <v>232</v>
      </c>
      <c r="C240" s="23"/>
      <c r="D240" s="2"/>
      <c r="E240" s="25">
        <f t="shared" ref="E240:J240" si="32">SUM(E237:E239)</f>
        <v>87161.8</v>
      </c>
      <c r="F240" s="25">
        <f t="shared" si="32"/>
        <v>0</v>
      </c>
      <c r="G240" s="25">
        <f t="shared" si="32"/>
        <v>0</v>
      </c>
      <c r="H240" s="25">
        <f t="shared" si="32"/>
        <v>0</v>
      </c>
      <c r="I240" s="25">
        <f t="shared" si="32"/>
        <v>87161.8</v>
      </c>
      <c r="J240" s="25">
        <f t="shared" si="32"/>
        <v>87161.799999999974</v>
      </c>
    </row>
    <row r="241" spans="1:10" x14ac:dyDescent="0.3">
      <c r="A241" s="22">
        <f t="shared" si="27"/>
        <v>226</v>
      </c>
      <c r="B241" s="26"/>
      <c r="C241" s="26"/>
      <c r="D241" s="2"/>
      <c r="E241" s="24"/>
      <c r="F241" s="24"/>
      <c r="G241" s="24"/>
      <c r="H241" s="24"/>
      <c r="I241" s="24"/>
      <c r="J241" s="24"/>
    </row>
    <row r="242" spans="1:10" x14ac:dyDescent="0.3">
      <c r="A242" s="22">
        <f t="shared" si="27"/>
        <v>227</v>
      </c>
      <c r="B242" s="26" t="s">
        <v>233</v>
      </c>
      <c r="C242" s="26" t="s">
        <v>28</v>
      </c>
      <c r="D242" s="2">
        <v>3.4000000000000002E-2</v>
      </c>
      <c r="E242" s="24">
        <f>+'B-7 2024'!I242</f>
        <v>6242.04</v>
      </c>
      <c r="F242" s="24">
        <v>0</v>
      </c>
      <c r="G242" s="24">
        <v>0</v>
      </c>
      <c r="H242" s="24">
        <v>0</v>
      </c>
      <c r="I242" s="24">
        <v>6242.04</v>
      </c>
      <c r="J242" s="24">
        <v>6242.0399999999991</v>
      </c>
    </row>
    <row r="243" spans="1:10" x14ac:dyDescent="0.3">
      <c r="A243" s="22">
        <f t="shared" si="27"/>
        <v>228</v>
      </c>
      <c r="B243" s="26" t="s">
        <v>234</v>
      </c>
      <c r="C243" s="26" t="s">
        <v>35</v>
      </c>
      <c r="D243" s="2">
        <v>3.4000000000000002E-2</v>
      </c>
      <c r="E243" s="24">
        <f>+'B-7 2024'!I243</f>
        <v>75345.22</v>
      </c>
      <c r="F243" s="24">
        <v>0</v>
      </c>
      <c r="G243" s="24">
        <v>0</v>
      </c>
      <c r="H243" s="24">
        <v>0</v>
      </c>
      <c r="I243" s="24">
        <v>75345.22</v>
      </c>
      <c r="J243" s="24">
        <v>75345.219999999987</v>
      </c>
    </row>
    <row r="244" spans="1:10" x14ac:dyDescent="0.3">
      <c r="A244" s="22">
        <f t="shared" si="27"/>
        <v>229</v>
      </c>
      <c r="B244" s="26" t="s">
        <v>235</v>
      </c>
      <c r="C244" s="26" t="s">
        <v>37</v>
      </c>
      <c r="D244" s="2">
        <v>3.4000000000000002E-2</v>
      </c>
      <c r="E244" s="24">
        <f>+'B-7 2024'!I244</f>
        <v>15840.88</v>
      </c>
      <c r="F244" s="24">
        <v>0</v>
      </c>
      <c r="G244" s="24">
        <v>0</v>
      </c>
      <c r="H244" s="24">
        <v>0</v>
      </c>
      <c r="I244" s="24">
        <v>15840.88</v>
      </c>
      <c r="J244" s="24">
        <v>15840.880000000003</v>
      </c>
    </row>
    <row r="245" spans="1:10" x14ac:dyDescent="0.3">
      <c r="A245" s="22">
        <f t="shared" si="27"/>
        <v>230</v>
      </c>
      <c r="B245" s="26" t="s">
        <v>236</v>
      </c>
      <c r="C245" s="26" t="s">
        <v>39</v>
      </c>
      <c r="D245" s="2">
        <v>3.4000000000000002E-2</v>
      </c>
      <c r="E245" s="24">
        <f>+'B-7 2024'!I245</f>
        <v>64.879999999999896</v>
      </c>
      <c r="F245" s="24">
        <v>0</v>
      </c>
      <c r="G245" s="24">
        <v>0</v>
      </c>
      <c r="H245" s="24">
        <v>0</v>
      </c>
      <c r="I245" s="24">
        <v>64.879999999999896</v>
      </c>
      <c r="J245" s="24">
        <v>64.879999999999896</v>
      </c>
    </row>
    <row r="246" spans="1:10" x14ac:dyDescent="0.3">
      <c r="A246" s="22">
        <f t="shared" si="27"/>
        <v>231</v>
      </c>
      <c r="B246" s="23" t="s">
        <v>237</v>
      </c>
      <c r="C246" s="23"/>
      <c r="D246" s="2"/>
      <c r="E246" s="25">
        <f t="shared" ref="E246:J246" si="33">SUM(E242:E245)</f>
        <v>97493.02</v>
      </c>
      <c r="F246" s="25">
        <f t="shared" si="33"/>
        <v>0</v>
      </c>
      <c r="G246" s="25">
        <f t="shared" si="33"/>
        <v>0</v>
      </c>
      <c r="H246" s="25">
        <f t="shared" si="33"/>
        <v>0</v>
      </c>
      <c r="I246" s="25">
        <f t="shared" si="33"/>
        <v>97493.02</v>
      </c>
      <c r="J246" s="25">
        <f t="shared" si="33"/>
        <v>97493.01999999999</v>
      </c>
    </row>
    <row r="247" spans="1:10" x14ac:dyDescent="0.3">
      <c r="A247" s="22">
        <f t="shared" si="27"/>
        <v>232</v>
      </c>
      <c r="B247" s="26"/>
      <c r="C247" s="26"/>
      <c r="D247" s="2"/>
      <c r="E247" s="24"/>
      <c r="F247" s="24"/>
      <c r="G247" s="24"/>
      <c r="H247" s="24"/>
      <c r="I247" s="24"/>
      <c r="J247" s="24"/>
    </row>
    <row r="248" spans="1:10" x14ac:dyDescent="0.3">
      <c r="A248" s="22">
        <f t="shared" si="27"/>
        <v>233</v>
      </c>
      <c r="B248" s="26" t="s">
        <v>238</v>
      </c>
      <c r="C248" s="26" t="s">
        <v>28</v>
      </c>
      <c r="D248" s="2">
        <v>3.39E-2</v>
      </c>
      <c r="E248" s="24">
        <f>+'B-7 2024'!I248</f>
        <v>2613.4</v>
      </c>
      <c r="F248" s="24">
        <v>0</v>
      </c>
      <c r="G248" s="24">
        <v>0</v>
      </c>
      <c r="H248" s="24">
        <v>0</v>
      </c>
      <c r="I248" s="24">
        <v>2613.4</v>
      </c>
      <c r="J248" s="24">
        <v>2613.4000000000005</v>
      </c>
    </row>
    <row r="249" spans="1:10" x14ac:dyDescent="0.3">
      <c r="A249" s="22">
        <f t="shared" si="27"/>
        <v>234</v>
      </c>
      <c r="B249" s="26" t="s">
        <v>239</v>
      </c>
      <c r="C249" s="26" t="s">
        <v>35</v>
      </c>
      <c r="D249" s="2">
        <v>3.39E-2</v>
      </c>
      <c r="E249" s="24">
        <f>+'B-7 2024'!I249</f>
        <v>45157.99</v>
      </c>
      <c r="F249" s="24">
        <v>0</v>
      </c>
      <c r="G249" s="24">
        <v>0</v>
      </c>
      <c r="H249" s="24">
        <v>0</v>
      </c>
      <c r="I249" s="24">
        <v>45157.99</v>
      </c>
      <c r="J249" s="24">
        <v>45157.99</v>
      </c>
    </row>
    <row r="250" spans="1:10" x14ac:dyDescent="0.3">
      <c r="A250" s="22">
        <f t="shared" si="27"/>
        <v>235</v>
      </c>
      <c r="B250" s="26" t="s">
        <v>240</v>
      </c>
      <c r="C250" s="26" t="s">
        <v>37</v>
      </c>
      <c r="D250" s="2">
        <v>3.39E-2</v>
      </c>
      <c r="E250" s="24">
        <f>+'B-7 2024'!I250</f>
        <v>11603.52</v>
      </c>
      <c r="F250" s="24">
        <v>0</v>
      </c>
      <c r="G250" s="24">
        <v>0</v>
      </c>
      <c r="H250" s="24">
        <v>0</v>
      </c>
      <c r="I250" s="24">
        <v>11603.52</v>
      </c>
      <c r="J250" s="24">
        <v>11603.52</v>
      </c>
    </row>
    <row r="251" spans="1:10" x14ac:dyDescent="0.3">
      <c r="A251" s="22">
        <f t="shared" si="27"/>
        <v>236</v>
      </c>
      <c r="B251" s="23" t="s">
        <v>241</v>
      </c>
      <c r="C251" s="23"/>
      <c r="D251" s="2"/>
      <c r="E251" s="25">
        <f t="shared" ref="E251:J251" si="34">SUM(E248:E250)</f>
        <v>59374.91</v>
      </c>
      <c r="F251" s="25">
        <f t="shared" si="34"/>
        <v>0</v>
      </c>
      <c r="G251" s="25">
        <f t="shared" si="34"/>
        <v>0</v>
      </c>
      <c r="H251" s="25">
        <f t="shared" si="34"/>
        <v>0</v>
      </c>
      <c r="I251" s="25">
        <f t="shared" si="34"/>
        <v>59374.91</v>
      </c>
      <c r="J251" s="25">
        <f t="shared" si="34"/>
        <v>59374.91</v>
      </c>
    </row>
    <row r="252" spans="1:10" x14ac:dyDescent="0.3">
      <c r="A252" s="22">
        <f t="shared" si="27"/>
        <v>237</v>
      </c>
      <c r="B252" s="26"/>
      <c r="C252" s="26"/>
      <c r="D252" s="2"/>
      <c r="E252" s="24"/>
      <c r="F252" s="24"/>
      <c r="G252" s="24"/>
      <c r="H252" s="24"/>
      <c r="I252" s="24"/>
      <c r="J252" s="24"/>
    </row>
    <row r="253" spans="1:10" x14ac:dyDescent="0.3">
      <c r="A253" s="22">
        <f t="shared" si="27"/>
        <v>238</v>
      </c>
      <c r="B253" s="26" t="s">
        <v>242</v>
      </c>
      <c r="C253" s="26" t="s">
        <v>28</v>
      </c>
      <c r="D253" s="2">
        <v>3.3300000000000003E-2</v>
      </c>
      <c r="E253" s="24">
        <f>+'B-7 2024'!I253</f>
        <v>8908.52</v>
      </c>
      <c r="F253" s="24">
        <v>0</v>
      </c>
      <c r="G253" s="24">
        <v>0</v>
      </c>
      <c r="H253" s="24">
        <v>0</v>
      </c>
      <c r="I253" s="24">
        <v>8908.52</v>
      </c>
      <c r="J253" s="24">
        <v>8908.5200000000023</v>
      </c>
    </row>
    <row r="254" spans="1:10" x14ac:dyDescent="0.3">
      <c r="A254" s="22">
        <f t="shared" si="27"/>
        <v>239</v>
      </c>
      <c r="B254" s="26" t="s">
        <v>243</v>
      </c>
      <c r="C254" s="26" t="s">
        <v>35</v>
      </c>
      <c r="D254" s="2">
        <v>3.3300000000000003E-2</v>
      </c>
      <c r="E254" s="24">
        <f>+'B-7 2024'!I254</f>
        <v>73197.119999999995</v>
      </c>
      <c r="F254" s="24">
        <v>0</v>
      </c>
      <c r="G254" s="24">
        <v>0</v>
      </c>
      <c r="H254" s="24">
        <v>0</v>
      </c>
      <c r="I254" s="24">
        <v>73197.119999999995</v>
      </c>
      <c r="J254" s="24">
        <v>73197.119999999995</v>
      </c>
    </row>
    <row r="255" spans="1:10" x14ac:dyDescent="0.3">
      <c r="A255" s="22">
        <f t="shared" si="27"/>
        <v>240</v>
      </c>
      <c r="B255" s="26" t="s">
        <v>244</v>
      </c>
      <c r="C255" s="26" t="s">
        <v>37</v>
      </c>
      <c r="D255" s="2">
        <v>3.3300000000000003E-2</v>
      </c>
      <c r="E255" s="24">
        <f>+'B-7 2024'!I255</f>
        <v>15970.194845716869</v>
      </c>
      <c r="F255" s="24">
        <v>0</v>
      </c>
      <c r="G255" s="24">
        <v>0</v>
      </c>
      <c r="H255" s="24">
        <v>0</v>
      </c>
      <c r="I255" s="24">
        <v>15970.194845716869</v>
      </c>
      <c r="J255" s="24">
        <v>15970.194845716875</v>
      </c>
    </row>
    <row r="256" spans="1:10" x14ac:dyDescent="0.3">
      <c r="A256" s="22">
        <f t="shared" si="27"/>
        <v>241</v>
      </c>
      <c r="B256" s="23" t="s">
        <v>245</v>
      </c>
      <c r="C256" s="23"/>
      <c r="D256" s="2"/>
      <c r="E256" s="25">
        <f t="shared" ref="E256:J256" si="35">SUM(E253:E255)</f>
        <v>98075.834845716861</v>
      </c>
      <c r="F256" s="25">
        <f t="shared" si="35"/>
        <v>0</v>
      </c>
      <c r="G256" s="25">
        <f t="shared" si="35"/>
        <v>0</v>
      </c>
      <c r="H256" s="25">
        <f t="shared" si="35"/>
        <v>0</v>
      </c>
      <c r="I256" s="25">
        <f t="shared" si="35"/>
        <v>98075.834845716861</v>
      </c>
      <c r="J256" s="25">
        <f t="shared" si="35"/>
        <v>98075.834845716876</v>
      </c>
    </row>
    <row r="257" spans="1:10" x14ac:dyDescent="0.3">
      <c r="A257" s="22">
        <f t="shared" si="27"/>
        <v>242</v>
      </c>
      <c r="B257" s="26"/>
      <c r="C257" s="26"/>
      <c r="D257" s="2"/>
      <c r="E257" s="24"/>
      <c r="F257" s="24"/>
      <c r="G257" s="24"/>
      <c r="H257" s="24"/>
      <c r="I257" s="24"/>
      <c r="J257" s="24"/>
    </row>
    <row r="258" spans="1:10" x14ac:dyDescent="0.3">
      <c r="A258" s="22">
        <f t="shared" si="27"/>
        <v>243</v>
      </c>
      <c r="B258" s="26" t="s">
        <v>246</v>
      </c>
      <c r="C258" s="26" t="s">
        <v>28</v>
      </c>
      <c r="D258" s="2">
        <v>3.3300000000000003E-2</v>
      </c>
      <c r="E258" s="24">
        <f>+'B-7 2024'!I258</f>
        <v>6931.89</v>
      </c>
      <c r="F258" s="24">
        <v>0</v>
      </c>
      <c r="G258" s="24">
        <v>0</v>
      </c>
      <c r="H258" s="24">
        <v>0</v>
      </c>
      <c r="I258" s="24">
        <v>6931.89</v>
      </c>
      <c r="J258" s="24">
        <v>6931.89</v>
      </c>
    </row>
    <row r="259" spans="1:10" x14ac:dyDescent="0.3">
      <c r="A259" s="22">
        <f t="shared" si="27"/>
        <v>244</v>
      </c>
      <c r="B259" s="26" t="s">
        <v>247</v>
      </c>
      <c r="C259" s="26" t="s">
        <v>35</v>
      </c>
      <c r="D259" s="2">
        <v>3.3300000000000003E-2</v>
      </c>
      <c r="E259" s="24">
        <f>+'B-7 2024'!I259</f>
        <v>83728.38</v>
      </c>
      <c r="F259" s="24">
        <v>0</v>
      </c>
      <c r="G259" s="24">
        <v>0</v>
      </c>
      <c r="H259" s="24">
        <v>0</v>
      </c>
      <c r="I259" s="24">
        <v>83728.38</v>
      </c>
      <c r="J259" s="24">
        <v>83728.37999999999</v>
      </c>
    </row>
    <row r="260" spans="1:10" x14ac:dyDescent="0.3">
      <c r="A260" s="22">
        <f t="shared" si="27"/>
        <v>245</v>
      </c>
      <c r="B260" s="26" t="s">
        <v>248</v>
      </c>
      <c r="C260" s="26" t="s">
        <v>37</v>
      </c>
      <c r="D260" s="2">
        <v>3.3300000000000003E-2</v>
      </c>
      <c r="E260" s="24">
        <f>+'B-7 2024'!I260</f>
        <v>7251.59</v>
      </c>
      <c r="F260" s="24">
        <v>0</v>
      </c>
      <c r="G260" s="24">
        <v>0</v>
      </c>
      <c r="H260" s="24">
        <v>0</v>
      </c>
      <c r="I260" s="24">
        <v>7251.59</v>
      </c>
      <c r="J260" s="24">
        <v>7251.5899999999974</v>
      </c>
    </row>
    <row r="261" spans="1:10" x14ac:dyDescent="0.3">
      <c r="A261" s="22">
        <f t="shared" si="27"/>
        <v>246</v>
      </c>
      <c r="B261" s="23" t="s">
        <v>249</v>
      </c>
      <c r="C261" s="23"/>
      <c r="D261" s="2"/>
      <c r="E261" s="25">
        <f t="shared" ref="E261:J261" si="36">SUM(E258:E260)</f>
        <v>97911.86</v>
      </c>
      <c r="F261" s="25">
        <f t="shared" si="36"/>
        <v>0</v>
      </c>
      <c r="G261" s="25">
        <f t="shared" si="36"/>
        <v>0</v>
      </c>
      <c r="H261" s="25">
        <f t="shared" si="36"/>
        <v>0</v>
      </c>
      <c r="I261" s="25">
        <f t="shared" si="36"/>
        <v>97911.86</v>
      </c>
      <c r="J261" s="25">
        <f t="shared" si="36"/>
        <v>97911.859999999986</v>
      </c>
    </row>
    <row r="262" spans="1:10" x14ac:dyDescent="0.3">
      <c r="A262" s="22">
        <f t="shared" si="27"/>
        <v>247</v>
      </c>
      <c r="B262" s="26"/>
      <c r="C262" s="26"/>
      <c r="D262" s="2"/>
      <c r="E262" s="24"/>
      <c r="F262" s="24"/>
      <c r="G262" s="24"/>
      <c r="H262" s="24"/>
      <c r="I262" s="24"/>
      <c r="J262" s="24"/>
    </row>
    <row r="263" spans="1:10" x14ac:dyDescent="0.3">
      <c r="A263" s="22">
        <f t="shared" si="27"/>
        <v>248</v>
      </c>
      <c r="B263" s="26" t="s">
        <v>250</v>
      </c>
      <c r="C263" s="26" t="s">
        <v>119</v>
      </c>
      <c r="D263" s="2">
        <v>3.3300000000000003E-2</v>
      </c>
      <c r="E263" s="24">
        <f>+'B-7 2024'!I263</f>
        <v>19.73</v>
      </c>
      <c r="F263" s="24">
        <v>0</v>
      </c>
      <c r="G263" s="24">
        <v>0</v>
      </c>
      <c r="H263" s="24">
        <v>0</v>
      </c>
      <c r="I263" s="24">
        <v>19.73</v>
      </c>
      <c r="J263" s="24">
        <v>19.729999999999997</v>
      </c>
    </row>
    <row r="264" spans="1:10" x14ac:dyDescent="0.3">
      <c r="A264" s="22">
        <f t="shared" si="27"/>
        <v>249</v>
      </c>
      <c r="B264" s="26" t="s">
        <v>251</v>
      </c>
      <c r="C264" s="26" t="s">
        <v>28</v>
      </c>
      <c r="D264" s="2">
        <v>3.3300000000000003E-2</v>
      </c>
      <c r="E264" s="24">
        <f>+'B-7 2024'!I264</f>
        <v>10043.4</v>
      </c>
      <c r="F264" s="24">
        <v>0</v>
      </c>
      <c r="G264" s="24">
        <v>0</v>
      </c>
      <c r="H264" s="24">
        <v>0</v>
      </c>
      <c r="I264" s="24">
        <v>10043.4</v>
      </c>
      <c r="J264" s="24">
        <v>10043.399999999998</v>
      </c>
    </row>
    <row r="265" spans="1:10" x14ac:dyDescent="0.3">
      <c r="A265" s="22">
        <f t="shared" si="27"/>
        <v>250</v>
      </c>
      <c r="B265" s="26" t="s">
        <v>252</v>
      </c>
      <c r="C265" s="26" t="s">
        <v>35</v>
      </c>
      <c r="D265" s="2">
        <v>3.3300000000000003E-2</v>
      </c>
      <c r="E265" s="24">
        <f>+'B-7 2024'!I265</f>
        <v>84537.37</v>
      </c>
      <c r="F265" s="24">
        <v>0</v>
      </c>
      <c r="G265" s="24">
        <v>0</v>
      </c>
      <c r="H265" s="24">
        <v>0</v>
      </c>
      <c r="I265" s="24">
        <v>84537.37</v>
      </c>
      <c r="J265" s="24">
        <v>84537.37000000001</v>
      </c>
    </row>
    <row r="266" spans="1:10" x14ac:dyDescent="0.3">
      <c r="A266" s="22">
        <f t="shared" si="27"/>
        <v>251</v>
      </c>
      <c r="B266" s="26" t="s">
        <v>253</v>
      </c>
      <c r="C266" s="26" t="s">
        <v>37</v>
      </c>
      <c r="D266" s="2">
        <v>3.3300000000000003E-2</v>
      </c>
      <c r="E266" s="24">
        <f>+'B-7 2024'!I266</f>
        <v>8805.82</v>
      </c>
      <c r="F266" s="24">
        <v>0</v>
      </c>
      <c r="G266" s="24">
        <v>0</v>
      </c>
      <c r="H266" s="24">
        <v>0</v>
      </c>
      <c r="I266" s="24">
        <v>8805.82</v>
      </c>
      <c r="J266" s="24">
        <v>8805.8200000000033</v>
      </c>
    </row>
    <row r="267" spans="1:10" x14ac:dyDescent="0.3">
      <c r="A267" s="22">
        <f t="shared" si="27"/>
        <v>252</v>
      </c>
      <c r="B267" s="23" t="s">
        <v>254</v>
      </c>
      <c r="C267" s="23"/>
      <c r="D267" s="2"/>
      <c r="E267" s="25">
        <f t="shared" ref="E267:J267" si="37">SUM(E263:E266)</f>
        <v>103406.32</v>
      </c>
      <c r="F267" s="25">
        <f t="shared" si="37"/>
        <v>0</v>
      </c>
      <c r="G267" s="25">
        <f t="shared" si="37"/>
        <v>0</v>
      </c>
      <c r="H267" s="25">
        <f t="shared" si="37"/>
        <v>0</v>
      </c>
      <c r="I267" s="25">
        <f t="shared" si="37"/>
        <v>103406.32</v>
      </c>
      <c r="J267" s="25">
        <f t="shared" si="37"/>
        <v>103406.32</v>
      </c>
    </row>
    <row r="268" spans="1:10" x14ac:dyDescent="0.3">
      <c r="A268" s="22">
        <f t="shared" si="27"/>
        <v>253</v>
      </c>
      <c r="B268" s="26"/>
      <c r="C268" s="26"/>
      <c r="D268" s="2"/>
      <c r="E268" s="24"/>
      <c r="F268" s="24"/>
      <c r="G268" s="24"/>
      <c r="H268" s="24"/>
      <c r="I268" s="24"/>
      <c r="J268" s="24"/>
    </row>
    <row r="269" spans="1:10" x14ac:dyDescent="0.3">
      <c r="A269" s="22">
        <f t="shared" si="27"/>
        <v>254</v>
      </c>
      <c r="B269" s="26" t="s">
        <v>255</v>
      </c>
      <c r="C269" s="26" t="s">
        <v>28</v>
      </c>
      <c r="D269" s="2">
        <v>3.3300000000000003E-2</v>
      </c>
      <c r="E269" s="24">
        <f>+'B-7 2024'!I269</f>
        <v>8845.44</v>
      </c>
      <c r="F269" s="24">
        <v>0</v>
      </c>
      <c r="G269" s="24">
        <v>0</v>
      </c>
      <c r="H269" s="24">
        <v>0</v>
      </c>
      <c r="I269" s="24">
        <v>8845.44</v>
      </c>
      <c r="J269" s="24">
        <v>8845.44</v>
      </c>
    </row>
    <row r="270" spans="1:10" x14ac:dyDescent="0.3">
      <c r="A270" s="22">
        <f t="shared" si="27"/>
        <v>255</v>
      </c>
      <c r="B270" s="26" t="s">
        <v>256</v>
      </c>
      <c r="C270" s="26" t="s">
        <v>35</v>
      </c>
      <c r="D270" s="2">
        <v>3.3300000000000003E-2</v>
      </c>
      <c r="E270" s="24">
        <f>+'B-7 2024'!I270</f>
        <v>74453.84</v>
      </c>
      <c r="F270" s="24">
        <v>0</v>
      </c>
      <c r="G270" s="24">
        <v>0</v>
      </c>
      <c r="H270" s="24">
        <v>0</v>
      </c>
      <c r="I270" s="24">
        <v>74453.84</v>
      </c>
      <c r="J270" s="24">
        <v>74453.839999999982</v>
      </c>
    </row>
    <row r="271" spans="1:10" x14ac:dyDescent="0.3">
      <c r="A271" s="22">
        <f t="shared" si="27"/>
        <v>256</v>
      </c>
      <c r="B271" s="26" t="s">
        <v>257</v>
      </c>
      <c r="C271" s="26" t="s">
        <v>37</v>
      </c>
      <c r="D271" s="2">
        <v>3.3300000000000003E-2</v>
      </c>
      <c r="E271" s="24">
        <f>+'B-7 2024'!I271</f>
        <v>7755.47</v>
      </c>
      <c r="F271" s="24">
        <v>0</v>
      </c>
      <c r="G271" s="24">
        <v>0</v>
      </c>
      <c r="H271" s="24">
        <v>0</v>
      </c>
      <c r="I271" s="24">
        <v>7755.47</v>
      </c>
      <c r="J271" s="24">
        <v>7755.47</v>
      </c>
    </row>
    <row r="272" spans="1:10" x14ac:dyDescent="0.3">
      <c r="A272" s="22">
        <f t="shared" si="27"/>
        <v>257</v>
      </c>
      <c r="B272" s="23" t="s">
        <v>258</v>
      </c>
      <c r="C272" s="23"/>
      <c r="D272" s="2"/>
      <c r="E272" s="25">
        <f t="shared" ref="E272:J272" si="38">SUM(E269:E271)</f>
        <v>91054.75</v>
      </c>
      <c r="F272" s="25">
        <f t="shared" si="38"/>
        <v>0</v>
      </c>
      <c r="G272" s="25">
        <f t="shared" si="38"/>
        <v>0</v>
      </c>
      <c r="H272" s="25">
        <f t="shared" si="38"/>
        <v>0</v>
      </c>
      <c r="I272" s="25">
        <f t="shared" si="38"/>
        <v>91054.75</v>
      </c>
      <c r="J272" s="25">
        <f t="shared" si="38"/>
        <v>91054.749999999985</v>
      </c>
    </row>
    <row r="273" spans="1:10" x14ac:dyDescent="0.3">
      <c r="A273" s="22">
        <f t="shared" si="27"/>
        <v>258</v>
      </c>
      <c r="B273" s="26"/>
      <c r="C273" s="26"/>
      <c r="D273" s="2"/>
      <c r="E273" s="24"/>
      <c r="F273" s="24"/>
      <c r="G273" s="24"/>
      <c r="H273" s="24"/>
      <c r="I273" s="24"/>
      <c r="J273" s="24"/>
    </row>
    <row r="274" spans="1:10" x14ac:dyDescent="0.3">
      <c r="A274" s="22">
        <f t="shared" si="27"/>
        <v>259</v>
      </c>
      <c r="B274" s="26" t="s">
        <v>259</v>
      </c>
      <c r="C274" s="26" t="s">
        <v>28</v>
      </c>
      <c r="D274" s="2">
        <v>3.3300000000000003E-2</v>
      </c>
      <c r="E274" s="24">
        <f>+'B-7 2024'!I274</f>
        <v>7305.87</v>
      </c>
      <c r="F274" s="24">
        <v>0</v>
      </c>
      <c r="G274" s="24">
        <v>0</v>
      </c>
      <c r="H274" s="24">
        <v>0</v>
      </c>
      <c r="I274" s="24">
        <v>7305.87</v>
      </c>
      <c r="J274" s="24">
        <v>7305.869999999999</v>
      </c>
    </row>
    <row r="275" spans="1:10" x14ac:dyDescent="0.3">
      <c r="A275" s="22">
        <f t="shared" si="27"/>
        <v>260</v>
      </c>
      <c r="B275" s="26" t="s">
        <v>260</v>
      </c>
      <c r="C275" s="26" t="s">
        <v>35</v>
      </c>
      <c r="D275" s="2">
        <v>3.3300000000000003E-2</v>
      </c>
      <c r="E275" s="24">
        <f>+'B-7 2024'!I275</f>
        <v>67787.98</v>
      </c>
      <c r="F275" s="24">
        <v>0</v>
      </c>
      <c r="G275" s="24">
        <v>0</v>
      </c>
      <c r="H275" s="24">
        <v>0</v>
      </c>
      <c r="I275" s="24">
        <v>67787.98</v>
      </c>
      <c r="J275" s="24">
        <v>67787.98</v>
      </c>
    </row>
    <row r="276" spans="1:10" x14ac:dyDescent="0.3">
      <c r="A276" s="22">
        <f t="shared" ref="A276:A339" si="39">+A275+1</f>
        <v>261</v>
      </c>
      <c r="B276" s="26" t="s">
        <v>261</v>
      </c>
      <c r="C276" s="26" t="s">
        <v>37</v>
      </c>
      <c r="D276" s="2">
        <v>3.3300000000000003E-2</v>
      </c>
      <c r="E276" s="24">
        <f>+'B-7 2024'!I276</f>
        <v>19089.169999999998</v>
      </c>
      <c r="F276" s="24">
        <v>0</v>
      </c>
      <c r="G276" s="24">
        <v>0</v>
      </c>
      <c r="H276" s="24">
        <v>0</v>
      </c>
      <c r="I276" s="24">
        <v>19089.169999999998</v>
      </c>
      <c r="J276" s="24">
        <v>19089.169999999991</v>
      </c>
    </row>
    <row r="277" spans="1:10" x14ac:dyDescent="0.3">
      <c r="A277" s="22">
        <f t="shared" si="39"/>
        <v>262</v>
      </c>
      <c r="B277" s="23" t="s">
        <v>262</v>
      </c>
      <c r="C277" s="23"/>
      <c r="D277" s="2"/>
      <c r="E277" s="25">
        <f t="shared" ref="E277:J277" si="40">SUM(E274:E276)</f>
        <v>94183.01999999999</v>
      </c>
      <c r="F277" s="25">
        <f t="shared" si="40"/>
        <v>0</v>
      </c>
      <c r="G277" s="25">
        <f t="shared" si="40"/>
        <v>0</v>
      </c>
      <c r="H277" s="25">
        <f t="shared" si="40"/>
        <v>0</v>
      </c>
      <c r="I277" s="25">
        <f t="shared" si="40"/>
        <v>94183.01999999999</v>
      </c>
      <c r="J277" s="25">
        <f t="shared" si="40"/>
        <v>94183.01999999999</v>
      </c>
    </row>
    <row r="278" spans="1:10" x14ac:dyDescent="0.3">
      <c r="A278" s="22">
        <f t="shared" si="39"/>
        <v>263</v>
      </c>
      <c r="B278" s="26"/>
      <c r="C278" s="26"/>
      <c r="D278" s="2"/>
      <c r="E278" s="24"/>
      <c r="F278" s="24"/>
      <c r="G278" s="24"/>
      <c r="H278" s="24"/>
      <c r="I278" s="24"/>
      <c r="J278" s="24"/>
    </row>
    <row r="279" spans="1:10" x14ac:dyDescent="0.3">
      <c r="A279" s="22">
        <f t="shared" si="39"/>
        <v>264</v>
      </c>
      <c r="B279" s="26" t="s">
        <v>263</v>
      </c>
      <c r="C279" s="26" t="s">
        <v>28</v>
      </c>
      <c r="D279" s="2">
        <v>0.2077</v>
      </c>
      <c r="E279" s="24">
        <f>+'B-7 2024'!I279</f>
        <v>85.63</v>
      </c>
      <c r="F279" s="24">
        <v>0</v>
      </c>
      <c r="G279" s="24">
        <v>0</v>
      </c>
      <c r="H279" s="24">
        <v>0</v>
      </c>
      <c r="I279" s="24">
        <v>85.63</v>
      </c>
      <c r="J279" s="24">
        <v>85.63000000000001</v>
      </c>
    </row>
    <row r="280" spans="1:10" x14ac:dyDescent="0.3">
      <c r="A280" s="22">
        <f t="shared" si="39"/>
        <v>265</v>
      </c>
      <c r="B280" s="26" t="s">
        <v>264</v>
      </c>
      <c r="C280" s="26" t="s">
        <v>35</v>
      </c>
      <c r="D280" s="2">
        <v>3.3300000000000003E-2</v>
      </c>
      <c r="E280" s="24">
        <f>+'B-7 2024'!I280</f>
        <v>6419.24</v>
      </c>
      <c r="F280" s="24">
        <v>0</v>
      </c>
      <c r="G280" s="24">
        <v>-3.9600000000000004</v>
      </c>
      <c r="H280" s="24">
        <v>0</v>
      </c>
      <c r="I280" s="24">
        <v>6415.28</v>
      </c>
      <c r="J280" s="24">
        <v>6417.26</v>
      </c>
    </row>
    <row r="281" spans="1:10" x14ac:dyDescent="0.3">
      <c r="A281" s="22">
        <f t="shared" si="39"/>
        <v>266</v>
      </c>
      <c r="B281" s="26" t="s">
        <v>265</v>
      </c>
      <c r="C281" s="26" t="s">
        <v>37</v>
      </c>
      <c r="D281" s="2">
        <v>3.3300000000000003E-2</v>
      </c>
      <c r="E281" s="24">
        <f>+'B-7 2024'!I281</f>
        <v>1106.23</v>
      </c>
      <c r="F281" s="24">
        <v>0</v>
      </c>
      <c r="G281" s="24">
        <v>0</v>
      </c>
      <c r="H281" s="24">
        <v>0</v>
      </c>
      <c r="I281" s="24">
        <v>1106.23</v>
      </c>
      <c r="J281" s="24">
        <v>1106.2299999999998</v>
      </c>
    </row>
    <row r="282" spans="1:10" x14ac:dyDescent="0.3">
      <c r="A282" s="22">
        <f t="shared" si="39"/>
        <v>267</v>
      </c>
      <c r="B282" s="23" t="s">
        <v>266</v>
      </c>
      <c r="C282" s="23"/>
      <c r="D282" s="2"/>
      <c r="E282" s="25">
        <f t="shared" ref="E282:J282" si="41">SUM(E279:E281)</f>
        <v>7611.1</v>
      </c>
      <c r="F282" s="25">
        <f t="shared" si="41"/>
        <v>0</v>
      </c>
      <c r="G282" s="25">
        <f t="shared" si="41"/>
        <v>-3.9600000000000004</v>
      </c>
      <c r="H282" s="25">
        <f t="shared" si="41"/>
        <v>0</v>
      </c>
      <c r="I282" s="25">
        <f t="shared" si="41"/>
        <v>7607.1399999999994</v>
      </c>
      <c r="J282" s="25">
        <f t="shared" si="41"/>
        <v>7609.12</v>
      </c>
    </row>
    <row r="283" spans="1:10" x14ac:dyDescent="0.3">
      <c r="A283" s="22">
        <f t="shared" si="39"/>
        <v>268</v>
      </c>
      <c r="B283" s="26"/>
      <c r="C283" s="26"/>
      <c r="D283" s="2"/>
      <c r="E283" s="24"/>
      <c r="F283" s="24"/>
      <c r="G283" s="24"/>
      <c r="H283" s="24"/>
      <c r="I283" s="24"/>
      <c r="J283" s="24"/>
    </row>
    <row r="284" spans="1:10" x14ac:dyDescent="0.3">
      <c r="A284" s="22">
        <f t="shared" si="39"/>
        <v>269</v>
      </c>
      <c r="B284" s="26" t="s">
        <v>267</v>
      </c>
      <c r="C284" s="26" t="s">
        <v>28</v>
      </c>
      <c r="D284" s="2">
        <v>3.7999999999999999E-2</v>
      </c>
      <c r="E284" s="24">
        <f>+'B-7 2024'!I284</f>
        <v>346.78</v>
      </c>
      <c r="F284" s="24">
        <v>0</v>
      </c>
      <c r="G284" s="24">
        <v>0</v>
      </c>
      <c r="H284" s="24">
        <v>0</v>
      </c>
      <c r="I284" s="24">
        <v>346.78</v>
      </c>
      <c r="J284" s="24">
        <v>346.77999999999986</v>
      </c>
    </row>
    <row r="285" spans="1:10" x14ac:dyDescent="0.3">
      <c r="A285" s="22">
        <f t="shared" si="39"/>
        <v>270</v>
      </c>
      <c r="B285" s="26" t="s">
        <v>268</v>
      </c>
      <c r="C285" s="26" t="s">
        <v>35</v>
      </c>
      <c r="D285" s="2">
        <v>3.3599999999999998E-2</v>
      </c>
      <c r="E285" s="24">
        <f>+'B-7 2024'!I285</f>
        <v>9270.67</v>
      </c>
      <c r="F285" s="24">
        <v>0</v>
      </c>
      <c r="G285" s="24">
        <v>0</v>
      </c>
      <c r="H285" s="24">
        <v>0</v>
      </c>
      <c r="I285" s="24">
        <v>9270.67</v>
      </c>
      <c r="J285" s="24">
        <v>9270.67</v>
      </c>
    </row>
    <row r="286" spans="1:10" x14ac:dyDescent="0.3">
      <c r="A286" s="22">
        <f t="shared" si="39"/>
        <v>271</v>
      </c>
      <c r="B286" s="26" t="s">
        <v>269</v>
      </c>
      <c r="C286" s="26" t="s">
        <v>37</v>
      </c>
      <c r="D286" s="2">
        <v>3.3599999999999998E-2</v>
      </c>
      <c r="E286" s="24">
        <f>+'B-7 2024'!I286</f>
        <v>1495.67</v>
      </c>
      <c r="F286" s="24">
        <v>0</v>
      </c>
      <c r="G286" s="24">
        <v>0</v>
      </c>
      <c r="H286" s="24">
        <v>0</v>
      </c>
      <c r="I286" s="24">
        <v>1495.67</v>
      </c>
      <c r="J286" s="24">
        <v>1495.6699999999998</v>
      </c>
    </row>
    <row r="287" spans="1:10" x14ac:dyDescent="0.3">
      <c r="A287" s="22">
        <f t="shared" si="39"/>
        <v>272</v>
      </c>
      <c r="B287" s="26" t="s">
        <v>270</v>
      </c>
      <c r="C287" s="26" t="s">
        <v>39</v>
      </c>
      <c r="D287" s="2">
        <v>3.5499999999999997E-2</v>
      </c>
      <c r="E287" s="24">
        <f>+'B-7 2024'!I287</f>
        <v>14.56</v>
      </c>
      <c r="F287" s="24">
        <v>0</v>
      </c>
      <c r="G287" s="24">
        <v>0</v>
      </c>
      <c r="H287" s="24">
        <v>0</v>
      </c>
      <c r="I287" s="24">
        <v>14.56</v>
      </c>
      <c r="J287" s="24">
        <v>14.56</v>
      </c>
    </row>
    <row r="288" spans="1:10" x14ac:dyDescent="0.3">
      <c r="A288" s="22">
        <f t="shared" si="39"/>
        <v>273</v>
      </c>
      <c r="B288" s="23" t="s">
        <v>271</v>
      </c>
      <c r="C288" s="23"/>
      <c r="D288" s="2"/>
      <c r="E288" s="25">
        <f t="shared" ref="E288:J288" si="42">SUM(E284:E287)</f>
        <v>11127.68</v>
      </c>
      <c r="F288" s="25">
        <f t="shared" si="42"/>
        <v>0</v>
      </c>
      <c r="G288" s="25">
        <f t="shared" si="42"/>
        <v>0</v>
      </c>
      <c r="H288" s="25">
        <f t="shared" si="42"/>
        <v>0</v>
      </c>
      <c r="I288" s="25">
        <f t="shared" si="42"/>
        <v>11127.68</v>
      </c>
      <c r="J288" s="25">
        <f t="shared" si="42"/>
        <v>11127.68</v>
      </c>
    </row>
    <row r="289" spans="1:10" x14ac:dyDescent="0.3">
      <c r="A289" s="22">
        <f t="shared" si="39"/>
        <v>274</v>
      </c>
      <c r="B289" s="26"/>
      <c r="C289" s="26"/>
      <c r="D289" s="2"/>
      <c r="E289" s="24"/>
      <c r="F289" s="24"/>
      <c r="G289" s="24"/>
      <c r="H289" s="24"/>
      <c r="I289" s="24"/>
      <c r="J289" s="24"/>
    </row>
    <row r="290" spans="1:10" x14ac:dyDescent="0.3">
      <c r="A290" s="22">
        <f t="shared" si="39"/>
        <v>275</v>
      </c>
      <c r="B290" s="26" t="s">
        <v>272</v>
      </c>
      <c r="C290" s="26" t="s">
        <v>35</v>
      </c>
      <c r="D290" s="2">
        <v>3.39E-2</v>
      </c>
      <c r="E290" s="24">
        <f>+'B-7 2024'!I290</f>
        <v>1452.08</v>
      </c>
      <c r="F290" s="24">
        <v>0</v>
      </c>
      <c r="G290" s="24">
        <v>0</v>
      </c>
      <c r="H290" s="24">
        <v>0</v>
      </c>
      <c r="I290" s="24">
        <v>1452.08</v>
      </c>
      <c r="J290" s="24">
        <v>1452.0800000000002</v>
      </c>
    </row>
    <row r="291" spans="1:10" x14ac:dyDescent="0.3">
      <c r="A291" s="22">
        <f t="shared" si="39"/>
        <v>276</v>
      </c>
      <c r="B291" s="26" t="s">
        <v>273</v>
      </c>
      <c r="C291" s="26" t="s">
        <v>37</v>
      </c>
      <c r="D291" s="2">
        <v>3.39E-2</v>
      </c>
      <c r="E291" s="24">
        <f>+'B-7 2024'!I291</f>
        <v>93.67</v>
      </c>
      <c r="F291" s="24">
        <v>0</v>
      </c>
      <c r="G291" s="24">
        <v>0</v>
      </c>
      <c r="H291" s="24">
        <v>0</v>
      </c>
      <c r="I291" s="24">
        <v>93.67</v>
      </c>
      <c r="J291" s="24">
        <v>93.67</v>
      </c>
    </row>
    <row r="292" spans="1:10" x14ac:dyDescent="0.3">
      <c r="A292" s="22">
        <f t="shared" si="39"/>
        <v>277</v>
      </c>
      <c r="B292" s="23" t="s">
        <v>274</v>
      </c>
      <c r="C292" s="23"/>
      <c r="D292" s="2"/>
      <c r="E292" s="25">
        <f t="shared" ref="E292:J292" si="43">SUM(E290:E291)</f>
        <v>1545.75</v>
      </c>
      <c r="F292" s="25">
        <f t="shared" si="43"/>
        <v>0</v>
      </c>
      <c r="G292" s="25">
        <f t="shared" si="43"/>
        <v>0</v>
      </c>
      <c r="H292" s="25">
        <f t="shared" si="43"/>
        <v>0</v>
      </c>
      <c r="I292" s="25">
        <f t="shared" si="43"/>
        <v>1545.75</v>
      </c>
      <c r="J292" s="25">
        <f t="shared" si="43"/>
        <v>1545.7500000000002</v>
      </c>
    </row>
    <row r="293" spans="1:10" x14ac:dyDescent="0.3">
      <c r="A293" s="22">
        <f t="shared" si="39"/>
        <v>278</v>
      </c>
      <c r="B293" s="26"/>
      <c r="C293" s="26"/>
      <c r="D293" s="2"/>
      <c r="E293" s="24"/>
      <c r="F293" s="24"/>
      <c r="G293" s="24"/>
      <c r="H293" s="24"/>
      <c r="I293" s="24"/>
      <c r="J293" s="24"/>
    </row>
    <row r="294" spans="1:10" x14ac:dyDescent="0.3">
      <c r="A294" s="22">
        <f t="shared" si="39"/>
        <v>279</v>
      </c>
      <c r="B294" s="26" t="s">
        <v>275</v>
      </c>
      <c r="C294" s="26" t="s">
        <v>28</v>
      </c>
      <c r="D294" s="2">
        <v>3.4000000000000002E-2</v>
      </c>
      <c r="E294" s="24">
        <f>+'B-7 2024'!I294</f>
        <v>60.1</v>
      </c>
      <c r="F294" s="24">
        <v>0</v>
      </c>
      <c r="G294" s="24">
        <v>0</v>
      </c>
      <c r="H294" s="24">
        <v>0</v>
      </c>
      <c r="I294" s="24">
        <v>60.1</v>
      </c>
      <c r="J294" s="24">
        <v>60.100000000000016</v>
      </c>
    </row>
    <row r="295" spans="1:10" x14ac:dyDescent="0.3">
      <c r="A295" s="22">
        <f t="shared" si="39"/>
        <v>280</v>
      </c>
      <c r="B295" s="26" t="s">
        <v>276</v>
      </c>
      <c r="C295" s="26" t="s">
        <v>35</v>
      </c>
      <c r="D295" s="2">
        <v>3.39E-2</v>
      </c>
      <c r="E295" s="24">
        <f>+'B-7 2024'!I295</f>
        <v>14110.95</v>
      </c>
      <c r="F295" s="24">
        <v>0</v>
      </c>
      <c r="G295" s="24">
        <v>0</v>
      </c>
      <c r="H295" s="24">
        <v>0</v>
      </c>
      <c r="I295" s="24">
        <v>14110.95</v>
      </c>
      <c r="J295" s="24">
        <v>14110.950000000003</v>
      </c>
    </row>
    <row r="296" spans="1:10" x14ac:dyDescent="0.3">
      <c r="A296" s="22">
        <f t="shared" si="39"/>
        <v>281</v>
      </c>
      <c r="B296" s="26" t="s">
        <v>277</v>
      </c>
      <c r="C296" s="26" t="s">
        <v>37</v>
      </c>
      <c r="D296" s="2">
        <v>3.3799999999999997E-2</v>
      </c>
      <c r="E296" s="24">
        <f>+'B-7 2024'!I296</f>
        <v>2543.84</v>
      </c>
      <c r="F296" s="24">
        <v>0</v>
      </c>
      <c r="G296" s="24">
        <v>0</v>
      </c>
      <c r="H296" s="24">
        <v>0</v>
      </c>
      <c r="I296" s="24">
        <v>2543.84</v>
      </c>
      <c r="J296" s="24">
        <v>2543.8399999999997</v>
      </c>
    </row>
    <row r="297" spans="1:10" x14ac:dyDescent="0.3">
      <c r="A297" s="22">
        <f t="shared" si="39"/>
        <v>282</v>
      </c>
      <c r="B297" s="23" t="s">
        <v>278</v>
      </c>
      <c r="C297" s="23"/>
      <c r="D297" s="2"/>
      <c r="E297" s="25">
        <f t="shared" ref="E297:J297" si="44">SUM(E294:E296)</f>
        <v>16714.89</v>
      </c>
      <c r="F297" s="25">
        <f t="shared" si="44"/>
        <v>0</v>
      </c>
      <c r="G297" s="25">
        <f t="shared" si="44"/>
        <v>0</v>
      </c>
      <c r="H297" s="25">
        <f t="shared" si="44"/>
        <v>0</v>
      </c>
      <c r="I297" s="25">
        <f t="shared" si="44"/>
        <v>16714.89</v>
      </c>
      <c r="J297" s="25">
        <f t="shared" si="44"/>
        <v>16714.890000000003</v>
      </c>
    </row>
    <row r="298" spans="1:10" x14ac:dyDescent="0.3">
      <c r="A298" s="22">
        <f t="shared" si="39"/>
        <v>283</v>
      </c>
      <c r="B298" s="26"/>
      <c r="C298" s="26"/>
      <c r="D298" s="2"/>
      <c r="E298" s="24"/>
      <c r="F298" s="24"/>
      <c r="G298" s="24"/>
      <c r="H298" s="24"/>
      <c r="I298" s="24"/>
      <c r="J298" s="24"/>
    </row>
    <row r="299" spans="1:10" x14ac:dyDescent="0.3">
      <c r="A299" s="22">
        <f t="shared" si="39"/>
        <v>284</v>
      </c>
      <c r="B299" s="26" t="s">
        <v>279</v>
      </c>
      <c r="C299" s="26" t="s">
        <v>28</v>
      </c>
      <c r="D299" s="2">
        <v>3.3300000000000003E-2</v>
      </c>
      <c r="E299" s="24">
        <f>+'B-7 2024'!I299</f>
        <v>13057.22</v>
      </c>
      <c r="F299" s="24">
        <v>0</v>
      </c>
      <c r="G299" s="24">
        <v>0</v>
      </c>
      <c r="H299" s="24">
        <v>0</v>
      </c>
      <c r="I299" s="24">
        <v>13057.22</v>
      </c>
      <c r="J299" s="24">
        <v>13057.22</v>
      </c>
    </row>
    <row r="300" spans="1:10" x14ac:dyDescent="0.3">
      <c r="A300" s="22">
        <f t="shared" si="39"/>
        <v>285</v>
      </c>
      <c r="B300" s="26" t="s">
        <v>280</v>
      </c>
      <c r="C300" s="26" t="s">
        <v>35</v>
      </c>
      <c r="D300" s="2">
        <v>3.3300000000000003E-2</v>
      </c>
      <c r="E300" s="24">
        <f>+'B-7 2024'!I300</f>
        <v>67565.179999999993</v>
      </c>
      <c r="F300" s="24">
        <v>0</v>
      </c>
      <c r="G300" s="24">
        <v>0</v>
      </c>
      <c r="H300" s="24">
        <v>0</v>
      </c>
      <c r="I300" s="24">
        <v>67565.179999999993</v>
      </c>
      <c r="J300" s="24">
        <v>67565.179999999964</v>
      </c>
    </row>
    <row r="301" spans="1:10" x14ac:dyDescent="0.3">
      <c r="A301" s="22">
        <f t="shared" si="39"/>
        <v>286</v>
      </c>
      <c r="B301" s="26" t="s">
        <v>281</v>
      </c>
      <c r="C301" s="26" t="s">
        <v>37</v>
      </c>
      <c r="D301" s="2">
        <v>3.3300000000000003E-2</v>
      </c>
      <c r="E301" s="24">
        <f>+'B-7 2024'!I301</f>
        <v>26988.43</v>
      </c>
      <c r="F301" s="24">
        <v>0</v>
      </c>
      <c r="G301" s="24">
        <v>0</v>
      </c>
      <c r="H301" s="24">
        <v>0</v>
      </c>
      <c r="I301" s="24">
        <v>26988.43</v>
      </c>
      <c r="J301" s="24">
        <v>26988.429999999997</v>
      </c>
    </row>
    <row r="302" spans="1:10" x14ac:dyDescent="0.3">
      <c r="A302" s="22">
        <f t="shared" si="39"/>
        <v>287</v>
      </c>
      <c r="B302" s="23" t="s">
        <v>282</v>
      </c>
      <c r="C302" s="23"/>
      <c r="D302" s="2"/>
      <c r="E302" s="25">
        <f t="shared" ref="E302:J302" si="45">SUM(E299:E301)</f>
        <v>107610.82999999999</v>
      </c>
      <c r="F302" s="25">
        <f t="shared" si="45"/>
        <v>0</v>
      </c>
      <c r="G302" s="25">
        <f t="shared" si="45"/>
        <v>0</v>
      </c>
      <c r="H302" s="25">
        <f t="shared" si="45"/>
        <v>0</v>
      </c>
      <c r="I302" s="25">
        <f t="shared" si="45"/>
        <v>107610.82999999999</v>
      </c>
      <c r="J302" s="25">
        <f t="shared" si="45"/>
        <v>107610.82999999996</v>
      </c>
    </row>
    <row r="303" spans="1:10" x14ac:dyDescent="0.3">
      <c r="A303" s="22">
        <f t="shared" si="39"/>
        <v>288</v>
      </c>
      <c r="B303" s="26"/>
      <c r="C303" s="26"/>
      <c r="D303" s="2"/>
      <c r="E303" s="24"/>
      <c r="F303" s="24"/>
      <c r="G303" s="24"/>
      <c r="H303" s="24"/>
      <c r="I303" s="24"/>
      <c r="J303" s="24"/>
    </row>
    <row r="304" spans="1:10" x14ac:dyDescent="0.3">
      <c r="A304" s="22">
        <f t="shared" si="39"/>
        <v>289</v>
      </c>
      <c r="B304" s="26" t="s">
        <v>283</v>
      </c>
      <c r="C304" s="26" t="s">
        <v>28</v>
      </c>
      <c r="D304" s="2">
        <v>3.3300000000000003E-2</v>
      </c>
      <c r="E304" s="24">
        <f>+'B-7 2024'!I304</f>
        <v>10321.959999999999</v>
      </c>
      <c r="F304" s="24">
        <v>0</v>
      </c>
      <c r="G304" s="24">
        <v>0</v>
      </c>
      <c r="H304" s="24">
        <v>0</v>
      </c>
      <c r="I304" s="24">
        <v>10321.959999999999</v>
      </c>
      <c r="J304" s="24">
        <v>10321.959999999995</v>
      </c>
    </row>
    <row r="305" spans="1:10" x14ac:dyDescent="0.3">
      <c r="A305" s="22">
        <f t="shared" si="39"/>
        <v>290</v>
      </c>
      <c r="B305" s="26" t="s">
        <v>284</v>
      </c>
      <c r="C305" s="26" t="s">
        <v>35</v>
      </c>
      <c r="D305" s="2">
        <v>3.3300000000000003E-2</v>
      </c>
      <c r="E305" s="24">
        <f>+'B-7 2024'!I305</f>
        <v>86882.07</v>
      </c>
      <c r="F305" s="24">
        <v>0</v>
      </c>
      <c r="G305" s="24">
        <v>0</v>
      </c>
      <c r="H305" s="24">
        <v>0</v>
      </c>
      <c r="I305" s="24">
        <v>86882.07</v>
      </c>
      <c r="J305" s="24">
        <v>86882.070000000036</v>
      </c>
    </row>
    <row r="306" spans="1:10" x14ac:dyDescent="0.3">
      <c r="A306" s="22">
        <f t="shared" si="39"/>
        <v>291</v>
      </c>
      <c r="B306" s="26" t="s">
        <v>285</v>
      </c>
      <c r="C306" s="26" t="s">
        <v>37</v>
      </c>
      <c r="D306" s="2">
        <v>3.3300000000000003E-2</v>
      </c>
      <c r="E306" s="24">
        <f>+'B-7 2024'!I306</f>
        <v>9050.06</v>
      </c>
      <c r="F306" s="24">
        <v>0</v>
      </c>
      <c r="G306" s="24">
        <v>0</v>
      </c>
      <c r="H306" s="24">
        <v>0</v>
      </c>
      <c r="I306" s="24">
        <v>9050.06</v>
      </c>
      <c r="J306" s="24">
        <v>9050.06</v>
      </c>
    </row>
    <row r="307" spans="1:10" x14ac:dyDescent="0.3">
      <c r="A307" s="22">
        <f t="shared" si="39"/>
        <v>292</v>
      </c>
      <c r="B307" s="23" t="s">
        <v>286</v>
      </c>
      <c r="C307" s="23"/>
      <c r="D307" s="2"/>
      <c r="E307" s="25">
        <f t="shared" ref="E307:J307" si="46">SUM(E304:E306)</f>
        <v>106254.09</v>
      </c>
      <c r="F307" s="25">
        <f t="shared" si="46"/>
        <v>0</v>
      </c>
      <c r="G307" s="25">
        <f t="shared" si="46"/>
        <v>0</v>
      </c>
      <c r="H307" s="25">
        <f t="shared" si="46"/>
        <v>0</v>
      </c>
      <c r="I307" s="25">
        <f t="shared" si="46"/>
        <v>106254.09</v>
      </c>
      <c r="J307" s="25">
        <f t="shared" si="46"/>
        <v>106254.09000000003</v>
      </c>
    </row>
    <row r="308" spans="1:10" x14ac:dyDescent="0.3">
      <c r="A308" s="22">
        <f t="shared" si="39"/>
        <v>293</v>
      </c>
      <c r="B308" s="26"/>
      <c r="C308" s="26"/>
      <c r="D308" s="2"/>
      <c r="E308" s="24"/>
      <c r="F308" s="24"/>
      <c r="G308" s="24"/>
      <c r="H308" s="24"/>
      <c r="I308" s="24"/>
      <c r="J308" s="24"/>
    </row>
    <row r="309" spans="1:10" x14ac:dyDescent="0.3">
      <c r="A309" s="22">
        <f t="shared" si="39"/>
        <v>294</v>
      </c>
      <c r="B309" s="23" t="s">
        <v>287</v>
      </c>
      <c r="C309" s="23" t="s">
        <v>35</v>
      </c>
      <c r="D309" s="2">
        <v>3.3300000000000003E-2</v>
      </c>
      <c r="E309" s="24">
        <f>+'B-7 2024'!I309</f>
        <v>906115.52490317705</v>
      </c>
      <c r="F309" s="24">
        <v>684006.99999999977</v>
      </c>
      <c r="G309" s="24">
        <v>0</v>
      </c>
      <c r="H309" s="24">
        <v>0</v>
      </c>
      <c r="I309" s="24">
        <v>1590122.5249031701</v>
      </c>
      <c r="J309" s="24">
        <v>1101253.1402877895</v>
      </c>
    </row>
    <row r="310" spans="1:10" x14ac:dyDescent="0.3">
      <c r="A310" s="22">
        <f t="shared" si="39"/>
        <v>295</v>
      </c>
      <c r="B310" s="23"/>
      <c r="C310" s="23"/>
      <c r="D310" s="2"/>
      <c r="E310" s="24"/>
      <c r="F310" s="24"/>
      <c r="G310" s="24"/>
      <c r="H310" s="24"/>
      <c r="I310" s="24"/>
      <c r="J310" s="24"/>
    </row>
    <row r="311" spans="1:10" x14ac:dyDescent="0.3">
      <c r="A311" s="22">
        <f t="shared" si="39"/>
        <v>296</v>
      </c>
      <c r="B311" s="30" t="s">
        <v>288</v>
      </c>
      <c r="C311" s="30"/>
      <c r="D311" s="31"/>
      <c r="E311" s="4">
        <f t="shared" ref="E311:J311" si="47">SUM(E309,E307,E302,E297,E292,E288,E282,E277,E272,E267,E261,E256,E251,E246,E240,E235,E229)</f>
        <v>2101200.2612488936</v>
      </c>
      <c r="F311" s="4">
        <f t="shared" si="47"/>
        <v>684317.88574999978</v>
      </c>
      <c r="G311" s="4">
        <f t="shared" si="47"/>
        <v>-3.9600000000000004</v>
      </c>
      <c r="H311" s="4">
        <f t="shared" si="47"/>
        <v>0</v>
      </c>
      <c r="I311" s="4">
        <f t="shared" si="47"/>
        <v>2785514.186998887</v>
      </c>
      <c r="J311" s="4">
        <f t="shared" si="47"/>
        <v>2296359.810921968</v>
      </c>
    </row>
    <row r="312" spans="1:10" x14ac:dyDescent="0.3">
      <c r="A312" s="22">
        <f t="shared" si="39"/>
        <v>297</v>
      </c>
      <c r="B312" s="23"/>
      <c r="C312" s="23"/>
      <c r="D312" s="2"/>
      <c r="E312" s="24"/>
      <c r="F312" s="24"/>
      <c r="G312" s="24"/>
      <c r="H312" s="24"/>
      <c r="I312" s="24"/>
      <c r="J312" s="24"/>
    </row>
    <row r="313" spans="1:10" x14ac:dyDescent="0.3">
      <c r="A313" s="22">
        <f t="shared" si="39"/>
        <v>298</v>
      </c>
      <c r="B313" s="34" t="s">
        <v>289</v>
      </c>
      <c r="C313" s="34"/>
      <c r="D313" s="35"/>
      <c r="E313" s="36">
        <f t="shared" ref="E313:J313" si="48">SUM(E311,E223,E126,E108)</f>
        <v>10290366.402109852</v>
      </c>
      <c r="F313" s="36">
        <f t="shared" si="48"/>
        <v>905958.0764511911</v>
      </c>
      <c r="G313" s="36">
        <f t="shared" si="48"/>
        <v>-76698.566665164049</v>
      </c>
      <c r="H313" s="36">
        <f t="shared" si="48"/>
        <v>0</v>
      </c>
      <c r="I313" s="36">
        <f t="shared" si="48"/>
        <v>11119625.911895871</v>
      </c>
      <c r="J313" s="36">
        <f t="shared" si="48"/>
        <v>10520504.43500633</v>
      </c>
    </row>
    <row r="314" spans="1:10" x14ac:dyDescent="0.3">
      <c r="A314" s="22">
        <f t="shared" si="39"/>
        <v>299</v>
      </c>
      <c r="B314" s="23"/>
      <c r="C314" s="23"/>
      <c r="D314" s="2"/>
      <c r="E314" s="24"/>
      <c r="F314" s="24"/>
      <c r="G314" s="24"/>
      <c r="H314" s="24"/>
      <c r="I314" s="24"/>
      <c r="J314" s="24"/>
    </row>
    <row r="315" spans="1:10" x14ac:dyDescent="0.3">
      <c r="A315" s="22">
        <f t="shared" si="39"/>
        <v>300</v>
      </c>
      <c r="B315" s="23" t="s">
        <v>290</v>
      </c>
      <c r="C315" s="23" t="s">
        <v>291</v>
      </c>
      <c r="D315" s="2">
        <v>0</v>
      </c>
      <c r="E315" s="24">
        <f>+'B-7 2024'!I315</f>
        <v>86771.421999999802</v>
      </c>
      <c r="F315" s="24">
        <v>0</v>
      </c>
      <c r="G315" s="24">
        <v>-223.19999999999996</v>
      </c>
      <c r="H315" s="24">
        <v>0</v>
      </c>
      <c r="I315" s="24">
        <v>86548.221999999703</v>
      </c>
      <c r="J315" s="24">
        <v>86659.821999999782</v>
      </c>
    </row>
    <row r="316" spans="1:10" x14ac:dyDescent="0.3">
      <c r="A316" s="22">
        <f t="shared" si="39"/>
        <v>301</v>
      </c>
      <c r="B316" s="26" t="s">
        <v>292</v>
      </c>
      <c r="C316" s="26" t="s">
        <v>293</v>
      </c>
      <c r="D316" s="2">
        <v>1.2169811320754717E-2</v>
      </c>
      <c r="E316" s="24">
        <f>+'B-7 2024'!I316</f>
        <v>110259.51984939989</v>
      </c>
      <c r="F316" s="24">
        <v>32567.747356546337</v>
      </c>
      <c r="G316" s="24">
        <v>-0.23999999999999996</v>
      </c>
      <c r="H316" s="24">
        <v>0</v>
      </c>
      <c r="I316" s="24">
        <v>142827.0272059461</v>
      </c>
      <c r="J316" s="24">
        <v>130980.30114742022</v>
      </c>
    </row>
    <row r="317" spans="1:10" x14ac:dyDescent="0.3">
      <c r="A317" s="22">
        <f t="shared" si="39"/>
        <v>302</v>
      </c>
      <c r="B317" s="26" t="s">
        <v>294</v>
      </c>
      <c r="C317" s="26" t="s">
        <v>28</v>
      </c>
      <c r="D317" s="2">
        <v>1.4431578947368422E-2</v>
      </c>
      <c r="E317" s="24">
        <f>+'B-7 2024'!I317</f>
        <v>103433.23</v>
      </c>
      <c r="F317" s="24">
        <v>0</v>
      </c>
      <c r="G317" s="24">
        <v>0</v>
      </c>
      <c r="H317" s="24">
        <v>0</v>
      </c>
      <c r="I317" s="24">
        <v>103433.23</v>
      </c>
      <c r="J317" s="24">
        <v>103433.23</v>
      </c>
    </row>
    <row r="318" spans="1:10" x14ac:dyDescent="0.3">
      <c r="A318" s="22">
        <f t="shared" si="39"/>
        <v>303</v>
      </c>
      <c r="B318" s="23" t="s">
        <v>295</v>
      </c>
      <c r="C318" s="23" t="s">
        <v>296</v>
      </c>
      <c r="D318" s="2">
        <v>1.8139534883720932E-2</v>
      </c>
      <c r="E318" s="24">
        <f>+'B-7 2024'!I318</f>
        <v>2178540.0544922892</v>
      </c>
      <c r="F318" s="24">
        <v>293170.44323270983</v>
      </c>
      <c r="G318" s="24">
        <v>-6346.44</v>
      </c>
      <c r="H318" s="24">
        <v>0</v>
      </c>
      <c r="I318" s="24">
        <v>2465364.0577249988</v>
      </c>
      <c r="J318" s="24">
        <v>2231438.9622909497</v>
      </c>
    </row>
    <row r="319" spans="1:10" x14ac:dyDescent="0.3">
      <c r="A319" s="22">
        <f t="shared" si="39"/>
        <v>304</v>
      </c>
      <c r="B319" s="23" t="s">
        <v>297</v>
      </c>
      <c r="C319" s="23" t="s">
        <v>296</v>
      </c>
      <c r="D319" s="2">
        <v>1.8E-3</v>
      </c>
      <c r="E319" s="24">
        <f>+'B-7 2024'!I319</f>
        <v>-26179.8534492299</v>
      </c>
      <c r="F319" s="24">
        <v>0</v>
      </c>
      <c r="G319" s="24">
        <v>-28574.54432327094</v>
      </c>
      <c r="H319" s="24">
        <v>0</v>
      </c>
      <c r="I319" s="24">
        <v>-54754.397772500801</v>
      </c>
      <c r="J319" s="24">
        <v>-31705.431613711407</v>
      </c>
    </row>
    <row r="320" spans="1:10" x14ac:dyDescent="0.3">
      <c r="A320" s="22">
        <f t="shared" si="39"/>
        <v>305</v>
      </c>
      <c r="B320" s="23" t="s">
        <v>298</v>
      </c>
      <c r="C320" s="23" t="s">
        <v>296</v>
      </c>
      <c r="D320" s="2">
        <v>1.8139534883720932E-2</v>
      </c>
      <c r="E320" s="24">
        <f>+'B-7 2024'!I320</f>
        <v>85341.94</v>
      </c>
      <c r="F320" s="24">
        <v>0</v>
      </c>
      <c r="G320" s="24">
        <v>0</v>
      </c>
      <c r="H320" s="24">
        <v>0</v>
      </c>
      <c r="I320" s="24">
        <v>85341.94</v>
      </c>
      <c r="J320" s="24">
        <v>85341.939999999973</v>
      </c>
    </row>
    <row r="321" spans="1:10" x14ac:dyDescent="0.3">
      <c r="A321" s="22">
        <f t="shared" si="39"/>
        <v>306</v>
      </c>
      <c r="B321" s="23" t="s">
        <v>299</v>
      </c>
      <c r="C321" s="23" t="s">
        <v>300</v>
      </c>
      <c r="D321" s="2">
        <v>1.1388888888888903E-2</v>
      </c>
      <c r="E321" s="24">
        <f>+'B-7 2024'!I321</f>
        <v>59549.55520563999</v>
      </c>
      <c r="F321" s="24">
        <v>0</v>
      </c>
      <c r="G321" s="24">
        <v>0</v>
      </c>
      <c r="H321" s="24">
        <v>0</v>
      </c>
      <c r="I321" s="24">
        <v>59549.55520563999</v>
      </c>
      <c r="J321" s="24">
        <v>59549.555205639997</v>
      </c>
    </row>
    <row r="322" spans="1:10" x14ac:dyDescent="0.3">
      <c r="A322" s="22">
        <f t="shared" si="39"/>
        <v>307</v>
      </c>
      <c r="B322" s="23" t="s">
        <v>301</v>
      </c>
      <c r="C322" s="23" t="s">
        <v>302</v>
      </c>
      <c r="D322" s="2">
        <v>1.8139534883720932E-2</v>
      </c>
      <c r="E322" s="24">
        <f>+'B-7 2024'!I322</f>
        <v>47.51</v>
      </c>
      <c r="F322" s="24">
        <v>0</v>
      </c>
      <c r="G322" s="24">
        <v>0</v>
      </c>
      <c r="H322" s="24">
        <v>0</v>
      </c>
      <c r="I322" s="24">
        <v>47.51</v>
      </c>
      <c r="J322" s="24">
        <v>47.51</v>
      </c>
    </row>
    <row r="323" spans="1:10" x14ac:dyDescent="0.3">
      <c r="A323" s="22">
        <f t="shared" si="39"/>
        <v>308</v>
      </c>
      <c r="B323" s="26" t="s">
        <v>303</v>
      </c>
      <c r="C323" s="26" t="s">
        <v>304</v>
      </c>
      <c r="D323" s="2">
        <v>1.316451612903226E-2</v>
      </c>
      <c r="E323" s="24">
        <f>+'B-7 2024'!I323</f>
        <v>81443.649999999994</v>
      </c>
      <c r="F323" s="24">
        <v>0</v>
      </c>
      <c r="G323" s="24">
        <v>0</v>
      </c>
      <c r="H323" s="24">
        <v>0</v>
      </c>
      <c r="I323" s="24">
        <v>81443.649999999994</v>
      </c>
      <c r="J323" s="24">
        <v>81443.650000000009</v>
      </c>
    </row>
    <row r="324" spans="1:10" x14ac:dyDescent="0.3">
      <c r="A324" s="22">
        <f t="shared" si="39"/>
        <v>309</v>
      </c>
      <c r="B324" s="26" t="s">
        <v>305</v>
      </c>
      <c r="C324" s="26" t="s">
        <v>306</v>
      </c>
      <c r="D324" s="2">
        <v>3.2600000000000004E-2</v>
      </c>
      <c r="E324" s="24">
        <f>+'B-7 2024'!I324</f>
        <v>2530489.7925293334</v>
      </c>
      <c r="F324" s="24">
        <v>244456.40871570027</v>
      </c>
      <c r="G324" s="24">
        <v>-24445.640871570024</v>
      </c>
      <c r="H324" s="24">
        <v>0</v>
      </c>
      <c r="I324" s="24">
        <v>2750500.5603734641</v>
      </c>
      <c r="J324" s="24">
        <v>2652799.2926874235</v>
      </c>
    </row>
    <row r="325" spans="1:10" x14ac:dyDescent="0.3">
      <c r="A325" s="22">
        <f t="shared" si="39"/>
        <v>310</v>
      </c>
      <c r="B325" s="26" t="s">
        <v>307</v>
      </c>
      <c r="C325" s="26" t="s">
        <v>308</v>
      </c>
      <c r="D325" s="2">
        <v>1.8751162790697676E-2</v>
      </c>
      <c r="E325" s="24">
        <f>+'B-7 2024'!I325</f>
        <v>1297216.0055932277</v>
      </c>
      <c r="F325" s="24">
        <v>114516.74364288799</v>
      </c>
      <c r="G325" s="24">
        <v>-11451.674364288794</v>
      </c>
      <c r="H325" s="24">
        <v>0</v>
      </c>
      <c r="I325" s="24">
        <v>1400281.0748718262</v>
      </c>
      <c r="J325" s="24">
        <v>1354130.292074776</v>
      </c>
    </row>
    <row r="326" spans="1:10" x14ac:dyDescent="0.3">
      <c r="A326" s="22">
        <f t="shared" si="39"/>
        <v>311</v>
      </c>
      <c r="B326" s="26" t="s">
        <v>309</v>
      </c>
      <c r="C326" s="26" t="s">
        <v>308</v>
      </c>
      <c r="D326" s="2">
        <v>1.8751162790697676E-2</v>
      </c>
      <c r="E326" s="24">
        <f>+'B-7 2024'!I326</f>
        <v>0.02</v>
      </c>
      <c r="F326" s="24">
        <v>0</v>
      </c>
      <c r="G326" s="24">
        <v>0</v>
      </c>
      <c r="H326" s="24">
        <v>0</v>
      </c>
      <c r="I326" s="24">
        <v>0.02</v>
      </c>
      <c r="J326" s="24">
        <v>1.9999999999999997E-2</v>
      </c>
    </row>
    <row r="327" spans="1:10" x14ac:dyDescent="0.3">
      <c r="A327" s="22">
        <f t="shared" si="39"/>
        <v>312</v>
      </c>
      <c r="B327" s="26" t="s">
        <v>310</v>
      </c>
      <c r="C327" s="26" t="s">
        <v>311</v>
      </c>
      <c r="D327" s="2">
        <v>1.1662721893491126E-2</v>
      </c>
      <c r="E327" s="24">
        <f>+'B-7 2024'!I327</f>
        <v>40931.199999999903</v>
      </c>
      <c r="F327" s="24">
        <v>0</v>
      </c>
      <c r="G327" s="24">
        <v>-278.75999999999993</v>
      </c>
      <c r="H327" s="24">
        <v>0</v>
      </c>
      <c r="I327" s="24">
        <v>40652.439999999799</v>
      </c>
      <c r="J327" s="24">
        <v>40791.819999999869</v>
      </c>
    </row>
    <row r="328" spans="1:10" x14ac:dyDescent="0.3">
      <c r="A328" s="22">
        <f t="shared" si="39"/>
        <v>313</v>
      </c>
      <c r="B328" s="26" t="s">
        <v>312</v>
      </c>
      <c r="C328" s="26" t="s">
        <v>313</v>
      </c>
      <c r="D328" s="2">
        <v>1.9931914893617023E-2</v>
      </c>
      <c r="E328" s="24">
        <f>+'B-7 2024'!I328</f>
        <v>87773.14</v>
      </c>
      <c r="F328" s="24">
        <v>0</v>
      </c>
      <c r="G328" s="24">
        <v>0</v>
      </c>
      <c r="H328" s="24">
        <v>0</v>
      </c>
      <c r="I328" s="24">
        <v>87773.14</v>
      </c>
      <c r="J328" s="24">
        <v>87773.139999999985</v>
      </c>
    </row>
    <row r="329" spans="1:10" x14ac:dyDescent="0.3">
      <c r="A329" s="22">
        <f t="shared" si="39"/>
        <v>314</v>
      </c>
      <c r="B329" s="26" t="s">
        <v>314</v>
      </c>
      <c r="C329" s="26" t="s">
        <v>315</v>
      </c>
      <c r="D329" s="2">
        <v>9.3028985507246382E-3</v>
      </c>
      <c r="E329" s="24">
        <f>+'B-7 2024'!I329</f>
        <v>49871.01</v>
      </c>
      <c r="F329" s="24">
        <v>0</v>
      </c>
      <c r="G329" s="24">
        <v>0</v>
      </c>
      <c r="H329" s="24">
        <v>0</v>
      </c>
      <c r="I329" s="24">
        <v>49871.01</v>
      </c>
      <c r="J329" s="24">
        <v>49871.01</v>
      </c>
    </row>
    <row r="330" spans="1:10" x14ac:dyDescent="0.3">
      <c r="A330" s="22">
        <f t="shared" si="39"/>
        <v>315</v>
      </c>
      <c r="B330" s="34" t="s">
        <v>316</v>
      </c>
      <c r="C330" s="34"/>
      <c r="D330" s="35"/>
      <c r="E330" s="36">
        <f t="shared" ref="E330:J330" si="49">SUM(E315:E329)</f>
        <v>6685488.1962206587</v>
      </c>
      <c r="F330" s="36">
        <f t="shared" si="49"/>
        <v>684711.34294784442</v>
      </c>
      <c r="G330" s="36">
        <f t="shared" si="49"/>
        <v>-71320.499559129748</v>
      </c>
      <c r="H330" s="36">
        <f t="shared" si="49"/>
        <v>0</v>
      </c>
      <c r="I330" s="36">
        <f t="shared" si="49"/>
        <v>7298879.0396093726</v>
      </c>
      <c r="J330" s="36">
        <f t="shared" si="49"/>
        <v>6932555.1137924977</v>
      </c>
    </row>
    <row r="331" spans="1:10" x14ac:dyDescent="0.3">
      <c r="A331" s="22">
        <f t="shared" si="39"/>
        <v>316</v>
      </c>
      <c r="B331" s="26"/>
      <c r="C331" s="26"/>
      <c r="D331" s="2"/>
      <c r="E331" s="24"/>
      <c r="F331" s="24"/>
      <c r="G331" s="24"/>
      <c r="H331" s="24"/>
      <c r="I331" s="24"/>
      <c r="J331" s="24"/>
    </row>
    <row r="332" spans="1:10" x14ac:dyDescent="0.3">
      <c r="A332" s="22">
        <f t="shared" si="39"/>
        <v>317</v>
      </c>
      <c r="B332" s="23" t="s">
        <v>317</v>
      </c>
      <c r="C332" s="23" t="s">
        <v>318</v>
      </c>
      <c r="D332" s="2">
        <v>0</v>
      </c>
      <c r="E332" s="24">
        <f>+'B-7 2024'!I332</f>
        <v>57323.322999999902</v>
      </c>
      <c r="F332" s="24">
        <v>0</v>
      </c>
      <c r="G332" s="24">
        <v>-109.91999999999997</v>
      </c>
      <c r="H332" s="24">
        <v>0</v>
      </c>
      <c r="I332" s="24">
        <v>57213.402999999802</v>
      </c>
      <c r="J332" s="24">
        <v>57268.362999999845</v>
      </c>
    </row>
    <row r="333" spans="1:10" x14ac:dyDescent="0.3">
      <c r="A333" s="22">
        <f t="shared" si="39"/>
        <v>318</v>
      </c>
      <c r="B333" s="26" t="s">
        <v>319</v>
      </c>
      <c r="C333" s="26" t="s">
        <v>318</v>
      </c>
      <c r="D333" s="2">
        <v>1.3785074626865672E-2</v>
      </c>
      <c r="E333" s="24">
        <f>+'B-7 2024'!I333</f>
        <v>103578.7802473042</v>
      </c>
      <c r="F333" s="24">
        <v>4.6267873825720098</v>
      </c>
      <c r="G333" s="24">
        <v>0</v>
      </c>
      <c r="H333" s="24">
        <v>0</v>
      </c>
      <c r="I333" s="24">
        <v>103583.40703468681</v>
      </c>
      <c r="J333" s="24">
        <v>103581.58664837915</v>
      </c>
    </row>
    <row r="334" spans="1:10" x14ac:dyDescent="0.3">
      <c r="A334" s="22">
        <f t="shared" si="39"/>
        <v>319</v>
      </c>
      <c r="B334" s="26" t="s">
        <v>320</v>
      </c>
      <c r="C334" s="26" t="s">
        <v>28</v>
      </c>
      <c r="D334" s="2">
        <v>1.4209375E-2</v>
      </c>
      <c r="E334" s="24">
        <f>+'B-7 2024'!I334</f>
        <v>24891.909999999898</v>
      </c>
      <c r="F334" s="24">
        <v>0</v>
      </c>
      <c r="G334" s="24">
        <v>-1852.8000000000004</v>
      </c>
      <c r="H334" s="24">
        <v>0</v>
      </c>
      <c r="I334" s="24">
        <v>23039.109999999899</v>
      </c>
      <c r="J334" s="24">
        <v>23965.5099999999</v>
      </c>
    </row>
    <row r="335" spans="1:10" x14ac:dyDescent="0.3">
      <c r="A335" s="22">
        <f t="shared" si="39"/>
        <v>320</v>
      </c>
      <c r="B335" s="26" t="s">
        <v>321</v>
      </c>
      <c r="C335" s="26" t="s">
        <v>296</v>
      </c>
      <c r="D335" s="2">
        <v>1.7999999999999999E-2</v>
      </c>
      <c r="E335" s="24">
        <f>+'B-7 2024'!I335</f>
        <v>1778499.8952086931</v>
      </c>
      <c r="F335" s="24">
        <v>172251.76430821425</v>
      </c>
      <c r="G335" s="24">
        <v>-23915.473238841776</v>
      </c>
      <c r="H335" s="24">
        <v>0</v>
      </c>
      <c r="I335" s="24">
        <v>1926836.1862780671</v>
      </c>
      <c r="J335" s="24">
        <v>1842713.1759257987</v>
      </c>
    </row>
    <row r="336" spans="1:10" x14ac:dyDescent="0.3">
      <c r="A336" s="22">
        <f t="shared" si="39"/>
        <v>321</v>
      </c>
      <c r="B336" s="26" t="s">
        <v>322</v>
      </c>
      <c r="C336" s="26" t="s">
        <v>323</v>
      </c>
      <c r="D336" s="2">
        <v>6.8400000000000002E-2</v>
      </c>
      <c r="E336" s="24">
        <f>+'B-7 2024'!I336</f>
        <v>78530.33</v>
      </c>
      <c r="F336" s="24">
        <v>6459.6700000000037</v>
      </c>
      <c r="G336" s="24">
        <v>0</v>
      </c>
      <c r="H336" s="24">
        <v>0</v>
      </c>
      <c r="I336" s="24">
        <v>84990</v>
      </c>
      <c r="J336" s="24">
        <v>82008.61384615385</v>
      </c>
    </row>
    <row r="337" spans="1:10" x14ac:dyDescent="0.3">
      <c r="A337" s="22">
        <f t="shared" si="39"/>
        <v>322</v>
      </c>
      <c r="B337" s="23" t="s">
        <v>324</v>
      </c>
      <c r="C337" s="23" t="s">
        <v>325</v>
      </c>
      <c r="D337" s="3">
        <v>4.2047872340425535E-2</v>
      </c>
      <c r="E337" s="24">
        <f>+'B-7 2024'!I337</f>
        <v>1320475.0866294131</v>
      </c>
      <c r="F337" s="24">
        <v>329948.93407209427</v>
      </c>
      <c r="G337" s="24">
        <v>-45766.574836021122</v>
      </c>
      <c r="H337" s="24">
        <v>0</v>
      </c>
      <c r="I337" s="24">
        <v>1604657.4458654861</v>
      </c>
      <c r="J337" s="24">
        <v>1377849.1292406446</v>
      </c>
    </row>
    <row r="338" spans="1:10" x14ac:dyDescent="0.3">
      <c r="A338" s="22">
        <f t="shared" si="39"/>
        <v>323</v>
      </c>
      <c r="B338" s="23" t="s">
        <v>326</v>
      </c>
      <c r="C338" s="23" t="s">
        <v>308</v>
      </c>
      <c r="D338" s="3">
        <v>2.7303703703703705E-2</v>
      </c>
      <c r="E338" s="24">
        <f>+'B-7 2024'!I338</f>
        <v>1593620.690984892</v>
      </c>
      <c r="F338" s="24">
        <v>377260.16950212629</v>
      </c>
      <c r="G338" s="24">
        <v>-52397.880560795558</v>
      </c>
      <c r="H338" s="24">
        <v>0</v>
      </c>
      <c r="I338" s="24">
        <v>1918482.9799262281</v>
      </c>
      <c r="J338" s="24">
        <v>1654838.0275387415</v>
      </c>
    </row>
    <row r="339" spans="1:10" x14ac:dyDescent="0.3">
      <c r="A339" s="22">
        <f t="shared" si="39"/>
        <v>324</v>
      </c>
      <c r="B339" s="23" t="s">
        <v>327</v>
      </c>
      <c r="C339" s="23" t="s">
        <v>328</v>
      </c>
      <c r="D339" s="3">
        <v>2.7303703703703705E-2</v>
      </c>
      <c r="E339" s="24">
        <f>+'B-7 2024'!I339</f>
        <v>12246.45</v>
      </c>
      <c r="F339" s="24">
        <v>0</v>
      </c>
      <c r="G339" s="24">
        <v>0</v>
      </c>
      <c r="H339" s="24">
        <v>0</v>
      </c>
      <c r="I339" s="24">
        <v>12246.45</v>
      </c>
      <c r="J339" s="24">
        <v>12246.45</v>
      </c>
    </row>
    <row r="340" spans="1:10" x14ac:dyDescent="0.3">
      <c r="A340" s="22">
        <f t="shared" ref="A340:A392" si="50">+A339+1</f>
        <v>325</v>
      </c>
      <c r="B340" s="26" t="s">
        <v>329</v>
      </c>
      <c r="C340" s="26" t="s">
        <v>311</v>
      </c>
      <c r="D340" s="2">
        <v>1.5739285714285713E-2</v>
      </c>
      <c r="E340" s="24">
        <f>+'B-7 2024'!I340</f>
        <v>538049.51358454546</v>
      </c>
      <c r="F340" s="24">
        <v>25287.907838325678</v>
      </c>
      <c r="G340" s="24">
        <v>-3515.0191895272724</v>
      </c>
      <c r="H340" s="24">
        <v>0</v>
      </c>
      <c r="I340" s="24">
        <v>559822.40223334415</v>
      </c>
      <c r="J340" s="24">
        <v>548008.50866204011</v>
      </c>
    </row>
    <row r="341" spans="1:10" x14ac:dyDescent="0.3">
      <c r="A341" s="22">
        <f t="shared" si="50"/>
        <v>326</v>
      </c>
      <c r="B341" s="23" t="s">
        <v>330</v>
      </c>
      <c r="C341" s="23" t="s">
        <v>313</v>
      </c>
      <c r="D341" s="3">
        <v>2.9520000000000001E-2</v>
      </c>
      <c r="E341" s="24">
        <f>+'B-7 2024'!I341</f>
        <v>1448317.646648644</v>
      </c>
      <c r="F341" s="24">
        <v>76433.377494032728</v>
      </c>
      <c r="G341" s="24">
        <v>-10610.478471670556</v>
      </c>
      <c r="H341" s="24">
        <v>0</v>
      </c>
      <c r="I341" s="24">
        <v>1514140.5456710069</v>
      </c>
      <c r="J341" s="24">
        <v>1478390.9211420896</v>
      </c>
    </row>
    <row r="342" spans="1:10" x14ac:dyDescent="0.3">
      <c r="A342" s="22">
        <f t="shared" si="50"/>
        <v>327</v>
      </c>
      <c r="B342" s="26" t="s">
        <v>331</v>
      </c>
      <c r="C342" s="26" t="s">
        <v>332</v>
      </c>
      <c r="D342" s="2">
        <v>2.8899999999999995E-2</v>
      </c>
      <c r="E342" s="24">
        <f>+'B-7 2024'!I342</f>
        <v>1327169.1395270429</v>
      </c>
      <c r="F342" s="24">
        <v>327735.65061693173</v>
      </c>
      <c r="G342" s="24">
        <v>-45390.123435753558</v>
      </c>
      <c r="H342" s="24">
        <v>0</v>
      </c>
      <c r="I342" s="24">
        <v>1609514.66670822</v>
      </c>
      <c r="J342" s="24">
        <v>1379693.1167330018</v>
      </c>
    </row>
    <row r="343" spans="1:10" x14ac:dyDescent="0.3">
      <c r="A343" s="22">
        <f t="shared" si="50"/>
        <v>328</v>
      </c>
      <c r="B343" s="26" t="s">
        <v>333</v>
      </c>
      <c r="C343" s="26" t="s">
        <v>334</v>
      </c>
      <c r="D343" s="2">
        <v>2.2317142857142858E-2</v>
      </c>
      <c r="E343" s="24">
        <f>+'B-7 2024'!I343</f>
        <v>503895.43095374561</v>
      </c>
      <c r="F343" s="24">
        <v>15981.977199999999</v>
      </c>
      <c r="G343" s="24">
        <v>-2221.4948307999998</v>
      </c>
      <c r="H343" s="24">
        <v>0</v>
      </c>
      <c r="I343" s="24">
        <v>517655.91332294559</v>
      </c>
      <c r="J343" s="24">
        <v>510595.9292016945</v>
      </c>
    </row>
    <row r="344" spans="1:10" x14ac:dyDescent="0.3">
      <c r="A344" s="22">
        <f t="shared" si="50"/>
        <v>329</v>
      </c>
      <c r="B344" s="23" t="s">
        <v>335</v>
      </c>
      <c r="C344" s="23" t="s">
        <v>336</v>
      </c>
      <c r="D344" s="2">
        <v>4.0493506493506498E-2</v>
      </c>
      <c r="E344" s="24">
        <f>+'B-7 2024'!I344</f>
        <v>185291.39464523198</v>
      </c>
      <c r="F344" s="24">
        <v>19563.596955635639</v>
      </c>
      <c r="G344" s="24">
        <v>-2719.3399768333534</v>
      </c>
      <c r="H344" s="24">
        <v>0</v>
      </c>
      <c r="I344" s="24">
        <v>202135.65162403471</v>
      </c>
      <c r="J344" s="24">
        <v>192589.61823655528</v>
      </c>
    </row>
    <row r="345" spans="1:10" x14ac:dyDescent="0.3">
      <c r="A345" s="22">
        <f t="shared" si="50"/>
        <v>330</v>
      </c>
      <c r="B345" s="26" t="s">
        <v>337</v>
      </c>
      <c r="C345" s="26" t="s">
        <v>338</v>
      </c>
      <c r="D345" s="2">
        <v>5.970370370370371E-2</v>
      </c>
      <c r="E345" s="24">
        <f>+'B-7 2024'!I345</f>
        <v>23024.933803907199</v>
      </c>
      <c r="F345" s="24">
        <v>0</v>
      </c>
      <c r="G345" s="24">
        <v>-3219.6365807786442</v>
      </c>
      <c r="H345" s="24">
        <v>0</v>
      </c>
      <c r="I345" s="24">
        <v>19805.297223128502</v>
      </c>
      <c r="J345" s="24">
        <v>21728.467084671425</v>
      </c>
    </row>
    <row r="346" spans="1:10" x14ac:dyDescent="0.3">
      <c r="A346" s="22">
        <f t="shared" si="50"/>
        <v>331</v>
      </c>
      <c r="B346" s="26" t="s">
        <v>339</v>
      </c>
      <c r="C346" s="26" t="s">
        <v>338</v>
      </c>
      <c r="D346" s="2">
        <v>5.970370370370371E-2</v>
      </c>
      <c r="E346" s="24">
        <f>+'B-7 2024'!I346</f>
        <v>36714.792777645795</v>
      </c>
      <c r="F346" s="24">
        <v>23162.853099126936</v>
      </c>
      <c r="G346" s="24">
        <v>0</v>
      </c>
      <c r="H346" s="24">
        <v>0</v>
      </c>
      <c r="I346" s="24">
        <v>59877.645876772702</v>
      </c>
      <c r="J346" s="24">
        <v>46041.891477183592</v>
      </c>
    </row>
    <row r="347" spans="1:10" x14ac:dyDescent="0.3">
      <c r="A347" s="22">
        <f t="shared" si="50"/>
        <v>332</v>
      </c>
      <c r="B347" s="26" t="s">
        <v>340</v>
      </c>
      <c r="C347" s="26" t="s">
        <v>341</v>
      </c>
      <c r="D347" s="2">
        <v>6.6666666666666666E-2</v>
      </c>
      <c r="E347" s="24">
        <f>+'B-7 2024'!I347</f>
        <v>356352.73813503777</v>
      </c>
      <c r="F347" s="24">
        <v>16714.231983705915</v>
      </c>
      <c r="G347" s="24">
        <v>0</v>
      </c>
      <c r="H347" s="24">
        <v>0</v>
      </c>
      <c r="I347" s="24">
        <v>373066.97011874377</v>
      </c>
      <c r="J347" s="24">
        <v>364599.98986329848</v>
      </c>
    </row>
    <row r="348" spans="1:10" x14ac:dyDescent="0.3">
      <c r="A348" s="22">
        <f t="shared" si="50"/>
        <v>333</v>
      </c>
      <c r="B348" s="23" t="s">
        <v>342</v>
      </c>
      <c r="C348" s="23" t="s">
        <v>343</v>
      </c>
      <c r="D348" s="2">
        <v>2.0500000000000001E-2</v>
      </c>
      <c r="E348" s="24">
        <f>+'B-7 2024'!I348</f>
        <v>4654.83</v>
      </c>
      <c r="F348" s="24">
        <v>0</v>
      </c>
      <c r="G348" s="24">
        <v>0</v>
      </c>
      <c r="H348" s="24">
        <v>0</v>
      </c>
      <c r="I348" s="24">
        <v>4654.83</v>
      </c>
      <c r="J348" s="24">
        <v>4654.8300000000008</v>
      </c>
    </row>
    <row r="349" spans="1:10" x14ac:dyDescent="0.3">
      <c r="A349" s="22">
        <f t="shared" si="50"/>
        <v>334</v>
      </c>
      <c r="B349" s="23" t="s">
        <v>344</v>
      </c>
      <c r="C349" s="23" t="s">
        <v>345</v>
      </c>
      <c r="D349" s="2">
        <v>6.6666666666666666E-2</v>
      </c>
      <c r="E349" s="24">
        <f>+'B-7 2024'!I349</f>
        <v>136249.37325894099</v>
      </c>
      <c r="F349" s="24">
        <v>37966.69434713848</v>
      </c>
      <c r="G349" s="24">
        <v>0</v>
      </c>
      <c r="H349" s="24">
        <v>0</v>
      </c>
      <c r="I349" s="24">
        <v>174216.06760607901</v>
      </c>
      <c r="J349" s="24">
        <v>150280.38909632483</v>
      </c>
    </row>
    <row r="350" spans="1:10" x14ac:dyDescent="0.3">
      <c r="A350" s="22">
        <f t="shared" si="50"/>
        <v>335</v>
      </c>
      <c r="B350" s="23" t="s">
        <v>346</v>
      </c>
      <c r="C350" s="23" t="s">
        <v>347</v>
      </c>
      <c r="D350" s="2">
        <v>0.1</v>
      </c>
      <c r="E350" s="24">
        <f>+'B-7 2024'!I350</f>
        <v>0</v>
      </c>
      <c r="F350" s="24">
        <v>6852</v>
      </c>
      <c r="G350" s="24">
        <v>0</v>
      </c>
      <c r="H350" s="24">
        <v>0</v>
      </c>
      <c r="I350" s="24">
        <v>6852</v>
      </c>
      <c r="J350" s="24">
        <v>3426</v>
      </c>
    </row>
    <row r="351" spans="1:10" x14ac:dyDescent="0.3">
      <c r="A351" s="22">
        <f t="shared" si="50"/>
        <v>336</v>
      </c>
      <c r="B351" s="23" t="s">
        <v>348</v>
      </c>
      <c r="C351" s="23" t="s">
        <v>349</v>
      </c>
      <c r="D351" s="2">
        <v>3.6306818181818176E-2</v>
      </c>
      <c r="E351" s="24">
        <f>+'B-7 2024'!I351</f>
        <v>13249.785999999991</v>
      </c>
      <c r="F351" s="24">
        <v>0</v>
      </c>
      <c r="G351" s="24">
        <v>-1290.72</v>
      </c>
      <c r="H351" s="24">
        <v>0</v>
      </c>
      <c r="I351" s="24">
        <v>11959.065999999981</v>
      </c>
      <c r="J351" s="24">
        <v>12604.425999999981</v>
      </c>
    </row>
    <row r="352" spans="1:10" x14ac:dyDescent="0.3">
      <c r="A352" s="22">
        <f t="shared" si="50"/>
        <v>337</v>
      </c>
      <c r="B352" s="23" t="s">
        <v>350</v>
      </c>
      <c r="C352" s="23" t="s">
        <v>351</v>
      </c>
      <c r="D352" s="2">
        <v>9.9188116648685459E-2</v>
      </c>
      <c r="E352" s="24">
        <f>+'B-7 2024'!I352</f>
        <v>21040.679999999898</v>
      </c>
      <c r="F352" s="24">
        <v>4855</v>
      </c>
      <c r="G352" s="24">
        <v>0</v>
      </c>
      <c r="H352" s="24">
        <v>0</v>
      </c>
      <c r="I352" s="24">
        <v>25895.679999999898</v>
      </c>
      <c r="J352" s="24">
        <v>23468.179998887612</v>
      </c>
    </row>
    <row r="353" spans="1:10" x14ac:dyDescent="0.3">
      <c r="A353" s="22">
        <f t="shared" si="50"/>
        <v>338</v>
      </c>
      <c r="B353" s="26" t="s">
        <v>352</v>
      </c>
      <c r="C353" s="26" t="s">
        <v>353</v>
      </c>
      <c r="D353" s="2">
        <v>4.2300000000000004E-2</v>
      </c>
      <c r="E353" s="24">
        <f>+'B-7 2024'!I353</f>
        <v>709306.96831644292</v>
      </c>
      <c r="F353" s="24">
        <v>60960</v>
      </c>
      <c r="G353" s="24">
        <v>-19746.792000000001</v>
      </c>
      <c r="H353" s="24">
        <v>0</v>
      </c>
      <c r="I353" s="24">
        <v>750520.17631644406</v>
      </c>
      <c r="J353" s="24">
        <v>729913.57231644366</v>
      </c>
    </row>
    <row r="354" spans="1:10" x14ac:dyDescent="0.3">
      <c r="A354" s="22">
        <f t="shared" si="50"/>
        <v>339</v>
      </c>
      <c r="B354" s="34" t="s">
        <v>354</v>
      </c>
      <c r="C354" s="34"/>
      <c r="D354" s="35"/>
      <c r="E354" s="36">
        <f t="shared" ref="E354:J354" si="51">SUM(E332:E353)</f>
        <v>10272483.693721488</v>
      </c>
      <c r="F354" s="36">
        <f t="shared" si="51"/>
        <v>1501438.4542047144</v>
      </c>
      <c r="G354" s="36">
        <f t="shared" si="51"/>
        <v>-212756.25312102184</v>
      </c>
      <c r="H354" s="36">
        <f t="shared" si="51"/>
        <v>0</v>
      </c>
      <c r="I354" s="36">
        <f t="shared" si="51"/>
        <v>11561165.894805187</v>
      </c>
      <c r="J354" s="36">
        <f t="shared" si="51"/>
        <v>10620466.696011912</v>
      </c>
    </row>
    <row r="355" spans="1:10" x14ac:dyDescent="0.3">
      <c r="A355" s="22">
        <f t="shared" si="50"/>
        <v>340</v>
      </c>
      <c r="B355" s="26"/>
      <c r="C355" s="26"/>
      <c r="D355" s="2"/>
      <c r="E355" s="24"/>
      <c r="F355" s="24"/>
      <c r="G355" s="24"/>
      <c r="H355" s="24"/>
      <c r="I355" s="24"/>
      <c r="J355" s="24"/>
    </row>
    <row r="356" spans="1:10" x14ac:dyDescent="0.3">
      <c r="A356" s="22">
        <f t="shared" si="50"/>
        <v>341</v>
      </c>
      <c r="B356" s="23" t="s">
        <v>355</v>
      </c>
      <c r="C356" s="23" t="s">
        <v>356</v>
      </c>
      <c r="D356" s="23"/>
      <c r="E356" s="24">
        <f>+'B-7 2024'!I356</f>
        <v>17450.73999999998</v>
      </c>
      <c r="F356" s="24">
        <v>0</v>
      </c>
      <c r="G356" s="24">
        <v>-0.11999999999999998</v>
      </c>
      <c r="H356" s="24">
        <v>0</v>
      </c>
      <c r="I356" s="24">
        <v>17450.619999999981</v>
      </c>
      <c r="J356" s="24">
        <v>17450.679999999978</v>
      </c>
    </row>
    <row r="357" spans="1:10" x14ac:dyDescent="0.3">
      <c r="A357" s="22">
        <f t="shared" si="50"/>
        <v>342</v>
      </c>
      <c r="B357" s="26" t="s">
        <v>357</v>
      </c>
      <c r="C357" s="26" t="s">
        <v>28</v>
      </c>
      <c r="D357" s="2">
        <v>2.9700000000000001E-2</v>
      </c>
      <c r="E357" s="24">
        <f>+'B-7 2024'!I357</f>
        <v>423332.09446569096</v>
      </c>
      <c r="F357" s="24">
        <v>32425.531791417838</v>
      </c>
      <c r="G357" s="24">
        <v>-3848.4</v>
      </c>
      <c r="H357" s="24">
        <v>0</v>
      </c>
      <c r="I357" s="24">
        <v>451909.22625710786</v>
      </c>
      <c r="J357" s="24">
        <v>426916.65356104914</v>
      </c>
    </row>
    <row r="358" spans="1:10" x14ac:dyDescent="0.3">
      <c r="A358" s="22">
        <f t="shared" si="50"/>
        <v>343</v>
      </c>
      <c r="B358" s="23" t="s">
        <v>358</v>
      </c>
      <c r="C358" s="23" t="s">
        <v>359</v>
      </c>
      <c r="D358" s="2">
        <v>1.7160000000000002E-2</v>
      </c>
      <c r="E358" s="24">
        <f>+'B-7 2024'!I358</f>
        <v>93173.16956714273</v>
      </c>
      <c r="F358" s="24">
        <v>7607.232</v>
      </c>
      <c r="G358" s="24">
        <v>-6331.6285714285723</v>
      </c>
      <c r="H358" s="24">
        <v>0</v>
      </c>
      <c r="I358" s="24">
        <v>94448.772995714244</v>
      </c>
      <c r="J358" s="24">
        <v>90592.52697373621</v>
      </c>
    </row>
    <row r="359" spans="1:10" x14ac:dyDescent="0.3">
      <c r="A359" s="22">
        <f t="shared" si="50"/>
        <v>344</v>
      </c>
      <c r="B359" s="23" t="s">
        <v>360</v>
      </c>
      <c r="C359" s="23" t="s">
        <v>361</v>
      </c>
      <c r="D359" s="2">
        <v>3.1800000000000001E-3</v>
      </c>
      <c r="E359" s="24">
        <f>+'B-7 2024'!I359</f>
        <v>22342.69121355853</v>
      </c>
      <c r="F359" s="24">
        <v>1182.1776898175999</v>
      </c>
      <c r="G359" s="24">
        <v>-339.60000000000008</v>
      </c>
      <c r="H359" s="24">
        <v>0</v>
      </c>
      <c r="I359" s="24">
        <v>23185.268903376123</v>
      </c>
      <c r="J359" s="24">
        <v>22763.980058646153</v>
      </c>
    </row>
    <row r="360" spans="1:10" x14ac:dyDescent="0.3">
      <c r="A360" s="22">
        <f t="shared" si="50"/>
        <v>345</v>
      </c>
      <c r="B360" s="23" t="s">
        <v>362</v>
      </c>
      <c r="C360" s="23" t="s">
        <v>363</v>
      </c>
      <c r="D360" s="2">
        <v>8.3040000000000006E-3</v>
      </c>
      <c r="E360" s="24">
        <f>+'B-7 2024'!I360</f>
        <v>12012.958253302169</v>
      </c>
      <c r="F360" s="24">
        <v>508.02077665584</v>
      </c>
      <c r="G360" s="24">
        <v>-8.2799999999999976</v>
      </c>
      <c r="H360" s="24">
        <v>0</v>
      </c>
      <c r="I360" s="24">
        <v>12512.69902995801</v>
      </c>
      <c r="J360" s="24">
        <v>12262.828641706936</v>
      </c>
    </row>
    <row r="361" spans="1:10" x14ac:dyDescent="0.3">
      <c r="A361" s="22">
        <f t="shared" si="50"/>
        <v>346</v>
      </c>
      <c r="B361" s="23" t="s">
        <v>364</v>
      </c>
      <c r="C361" s="23" t="s">
        <v>365</v>
      </c>
      <c r="D361" s="2">
        <v>1.6115999999999999E-3</v>
      </c>
      <c r="E361" s="24">
        <f>+'B-7 2024'!I361</f>
        <v>21123.42958843437</v>
      </c>
      <c r="F361" s="24">
        <v>1059.8949894590398</v>
      </c>
      <c r="G361" s="24">
        <v>-86.279999999999987</v>
      </c>
      <c r="H361" s="24">
        <v>0</v>
      </c>
      <c r="I361" s="24">
        <v>22097.044577893397</v>
      </c>
      <c r="J361" s="24">
        <v>21610.237083324213</v>
      </c>
    </row>
    <row r="362" spans="1:10" x14ac:dyDescent="0.3">
      <c r="A362" s="22">
        <f t="shared" si="50"/>
        <v>347</v>
      </c>
      <c r="B362" s="23" t="s">
        <v>366</v>
      </c>
      <c r="C362" s="23" t="s">
        <v>367</v>
      </c>
      <c r="D362" s="2">
        <v>5.72968972495727E-3</v>
      </c>
      <c r="E362" s="24">
        <f>+'B-7 2024'!I362</f>
        <v>22907.468477063601</v>
      </c>
      <c r="F362" s="24">
        <v>1098.3922807334397</v>
      </c>
      <c r="G362" s="24">
        <v>-176.52000000000007</v>
      </c>
      <c r="H362" s="24">
        <v>0</v>
      </c>
      <c r="I362" s="24">
        <v>23829.340757797039</v>
      </c>
      <c r="J362" s="24">
        <v>23368.404617596472</v>
      </c>
    </row>
    <row r="363" spans="1:10" x14ac:dyDescent="0.3">
      <c r="A363" s="22">
        <f t="shared" si="50"/>
        <v>348</v>
      </c>
      <c r="B363" s="23" t="s">
        <v>368</v>
      </c>
      <c r="C363" s="23" t="s">
        <v>369</v>
      </c>
      <c r="D363" s="2">
        <v>1.7160000000000002E-2</v>
      </c>
      <c r="E363" s="24">
        <f>+'B-7 2024'!I363</f>
        <v>8272.5375866666473</v>
      </c>
      <c r="F363" s="24">
        <v>1444.8030000000001</v>
      </c>
      <c r="G363" s="24">
        <v>-165.71666666666636</v>
      </c>
      <c r="H363" s="24">
        <v>0</v>
      </c>
      <c r="I363" s="24">
        <v>9551.6239199999818</v>
      </c>
      <c r="J363" s="24">
        <v>8912.0807530468846</v>
      </c>
    </row>
    <row r="364" spans="1:10" x14ac:dyDescent="0.3">
      <c r="A364" s="22">
        <f t="shared" si="50"/>
        <v>349</v>
      </c>
      <c r="B364" s="23" t="s">
        <v>370</v>
      </c>
      <c r="C364" s="23" t="s">
        <v>371</v>
      </c>
      <c r="D364" s="2">
        <v>1.7160048000000001E-2</v>
      </c>
      <c r="E364" s="24">
        <f>+'B-7 2024'!I364</f>
        <v>110889.3960593598</v>
      </c>
      <c r="F364" s="24">
        <v>4833.141459999998</v>
      </c>
      <c r="G364" s="24">
        <v>-1298.4000000000001</v>
      </c>
      <c r="H364" s="24">
        <v>0</v>
      </c>
      <c r="I364" s="24">
        <v>114424.13751935971</v>
      </c>
      <c r="J364" s="24">
        <v>112656.76634017589</v>
      </c>
    </row>
    <row r="365" spans="1:10" x14ac:dyDescent="0.3">
      <c r="A365" s="22">
        <f t="shared" si="50"/>
        <v>350</v>
      </c>
      <c r="B365" s="23" t="s">
        <v>372</v>
      </c>
      <c r="C365" s="23" t="s">
        <v>373</v>
      </c>
      <c r="D365" s="2">
        <v>1.7160000000000002E-2</v>
      </c>
      <c r="E365" s="24">
        <f>+'B-7 2024'!I365</f>
        <v>505.78</v>
      </c>
      <c r="F365" s="24">
        <v>0</v>
      </c>
      <c r="G365" s="24">
        <v>0</v>
      </c>
      <c r="H365" s="24">
        <v>0</v>
      </c>
      <c r="I365" s="24">
        <v>505.78</v>
      </c>
      <c r="J365" s="24">
        <v>505.7799999999998</v>
      </c>
    </row>
    <row r="366" spans="1:10" x14ac:dyDescent="0.3">
      <c r="A366" s="22">
        <f t="shared" si="50"/>
        <v>351</v>
      </c>
      <c r="B366" s="26" t="s">
        <v>374</v>
      </c>
      <c r="C366" s="26" t="s">
        <v>375</v>
      </c>
      <c r="D366" s="2">
        <v>0.12859999999999999</v>
      </c>
      <c r="E366" s="24">
        <f>+'B-7 2024'!I366</f>
        <v>20577.049253881221</v>
      </c>
      <c r="F366" s="24">
        <v>933.78647133408015</v>
      </c>
      <c r="G366" s="24">
        <v>0</v>
      </c>
      <c r="H366" s="24">
        <v>0</v>
      </c>
      <c r="I366" s="24">
        <v>21510.8357252153</v>
      </c>
      <c r="J366" s="24">
        <v>21043.942489689511</v>
      </c>
    </row>
    <row r="367" spans="1:10" x14ac:dyDescent="0.3">
      <c r="A367" s="22">
        <f t="shared" si="50"/>
        <v>352</v>
      </c>
      <c r="B367" s="23" t="s">
        <v>376</v>
      </c>
      <c r="C367" s="23" t="s">
        <v>377</v>
      </c>
      <c r="D367" s="2">
        <v>1.7160000000000002E-2</v>
      </c>
      <c r="E367" s="24">
        <f>+'B-7 2024'!I367</f>
        <v>122776.63999999971</v>
      </c>
      <c r="F367" s="24">
        <v>0</v>
      </c>
      <c r="G367" s="24">
        <v>-6700.8</v>
      </c>
      <c r="H367" s="24">
        <v>0</v>
      </c>
      <c r="I367" s="24">
        <v>116075.83999999962</v>
      </c>
      <c r="J367" s="24">
        <v>119426.23999999967</v>
      </c>
    </row>
    <row r="368" spans="1:10" x14ac:dyDescent="0.3">
      <c r="A368" s="22">
        <f t="shared" si="50"/>
        <v>353</v>
      </c>
      <c r="B368" s="23" t="s">
        <v>378</v>
      </c>
      <c r="C368" s="23" t="s">
        <v>379</v>
      </c>
      <c r="D368" s="2">
        <v>1.7160048000000001E-2</v>
      </c>
      <c r="E368" s="24">
        <f>+'B-7 2024'!I368</f>
        <v>8163.6699999999901</v>
      </c>
      <c r="F368" s="24">
        <v>0</v>
      </c>
      <c r="G368" s="24">
        <v>-457.56</v>
      </c>
      <c r="H368" s="24">
        <v>0</v>
      </c>
      <c r="I368" s="24">
        <v>7706.1099999999897</v>
      </c>
      <c r="J368" s="24">
        <v>7934.8899999999894</v>
      </c>
    </row>
    <row r="369" spans="1:10" x14ac:dyDescent="0.3">
      <c r="A369" s="22">
        <f t="shared" si="50"/>
        <v>354</v>
      </c>
      <c r="B369" s="23" t="s">
        <v>380</v>
      </c>
      <c r="C369" s="23" t="s">
        <v>381</v>
      </c>
      <c r="D369" s="2">
        <v>4.0000000000000001E-3</v>
      </c>
      <c r="E369" s="24">
        <f>+'B-7 2024'!I369</f>
        <v>8450.0300000000007</v>
      </c>
      <c r="F369" s="24">
        <v>0</v>
      </c>
      <c r="G369" s="24">
        <v>0</v>
      </c>
      <c r="H369" s="24">
        <v>0</v>
      </c>
      <c r="I369" s="24">
        <v>8450.0300000000007</v>
      </c>
      <c r="J369" s="24">
        <v>8450.0300000000007</v>
      </c>
    </row>
    <row r="370" spans="1:10" x14ac:dyDescent="0.3">
      <c r="A370" s="22">
        <f t="shared" si="50"/>
        <v>355</v>
      </c>
      <c r="B370" s="23" t="s">
        <v>382</v>
      </c>
      <c r="C370" s="23" t="s">
        <v>383</v>
      </c>
      <c r="D370" s="2">
        <v>2.4E-2</v>
      </c>
      <c r="E370" s="24">
        <f>+'B-7 2024'!I370</f>
        <v>20088.375829999997</v>
      </c>
      <c r="F370" s="24">
        <v>6439</v>
      </c>
      <c r="G370" s="24">
        <v>0</v>
      </c>
      <c r="H370" s="24">
        <v>0</v>
      </c>
      <c r="I370" s="24">
        <v>26527.375829999997</v>
      </c>
      <c r="J370" s="24">
        <v>22851.760445384614</v>
      </c>
    </row>
    <row r="371" spans="1:10" x14ac:dyDescent="0.3">
      <c r="A371" s="22">
        <f t="shared" si="50"/>
        <v>356</v>
      </c>
      <c r="B371" s="23" t="s">
        <v>384</v>
      </c>
      <c r="C371" s="23" t="s">
        <v>385</v>
      </c>
      <c r="D371" s="2">
        <v>8.0999999999999996E-3</v>
      </c>
      <c r="E371" s="24">
        <f>+'B-7 2024'!I371</f>
        <v>90568.033793262744</v>
      </c>
      <c r="F371" s="24">
        <v>172.69018532394395</v>
      </c>
      <c r="G371" s="24">
        <v>0</v>
      </c>
      <c r="H371" s="24">
        <v>0</v>
      </c>
      <c r="I371" s="24">
        <v>90740.723978586699</v>
      </c>
      <c r="J371" s="24">
        <v>90653.893547636311</v>
      </c>
    </row>
    <row r="372" spans="1:10" x14ac:dyDescent="0.3">
      <c r="A372" s="22">
        <f t="shared" si="50"/>
        <v>357</v>
      </c>
      <c r="B372" s="23" t="s">
        <v>386</v>
      </c>
      <c r="C372" s="23" t="s">
        <v>387</v>
      </c>
      <c r="D372" s="2">
        <v>2.4E-2</v>
      </c>
      <c r="E372" s="24">
        <f>+'B-7 2024'!I372</f>
        <v>387219.424803773</v>
      </c>
      <c r="F372" s="24">
        <v>20429.954634178877</v>
      </c>
      <c r="G372" s="24">
        <v>0</v>
      </c>
      <c r="H372" s="24">
        <v>0</v>
      </c>
      <c r="I372" s="24">
        <v>407649.37943795195</v>
      </c>
      <c r="J372" s="24">
        <v>388790.95977563295</v>
      </c>
    </row>
    <row r="373" spans="1:10" x14ac:dyDescent="0.3">
      <c r="A373" s="22">
        <f t="shared" si="50"/>
        <v>358</v>
      </c>
      <c r="B373" s="34" t="s">
        <v>388</v>
      </c>
      <c r="C373" s="34"/>
      <c r="D373" s="35"/>
      <c r="E373" s="36">
        <f t="shared" ref="E373:J373" si="52">SUM(E356:E372)</f>
        <v>1389853.4888921357</v>
      </c>
      <c r="F373" s="36">
        <f t="shared" si="52"/>
        <v>78134.625278920663</v>
      </c>
      <c r="G373" s="36">
        <f t="shared" si="52"/>
        <v>-19413.305238095243</v>
      </c>
      <c r="H373" s="36">
        <f t="shared" si="52"/>
        <v>0</v>
      </c>
      <c r="I373" s="36">
        <f t="shared" si="52"/>
        <v>1448574.80893296</v>
      </c>
      <c r="J373" s="36">
        <f t="shared" si="52"/>
        <v>1396191.6542876251</v>
      </c>
    </row>
    <row r="374" spans="1:10" x14ac:dyDescent="0.3">
      <c r="A374" s="22">
        <f t="shared" si="50"/>
        <v>359</v>
      </c>
      <c r="B374" s="23"/>
      <c r="C374" s="23"/>
      <c r="D374" s="2"/>
      <c r="E374" s="24"/>
      <c r="F374" s="24"/>
      <c r="G374" s="24"/>
      <c r="H374" s="24"/>
      <c r="I374" s="24"/>
      <c r="J374" s="24"/>
    </row>
    <row r="375" spans="1:10" x14ac:dyDescent="0.3">
      <c r="A375" s="22">
        <f t="shared" si="50"/>
        <v>360</v>
      </c>
      <c r="B375" s="23" t="s">
        <v>389</v>
      </c>
      <c r="C375" s="23" t="s">
        <v>323</v>
      </c>
      <c r="D375" s="2">
        <v>6.8400000000000002E-2</v>
      </c>
      <c r="E375" s="24">
        <f>+'B-7 2024'!I375</f>
        <v>0</v>
      </c>
      <c r="F375" s="24">
        <v>0</v>
      </c>
      <c r="G375" s="24">
        <v>0</v>
      </c>
      <c r="H375" s="24">
        <v>0</v>
      </c>
      <c r="I375" s="24">
        <v>0</v>
      </c>
      <c r="J375" s="24">
        <v>0</v>
      </c>
    </row>
    <row r="376" spans="1:10" x14ac:dyDescent="0.3">
      <c r="A376" s="22">
        <f t="shared" si="50"/>
        <v>361</v>
      </c>
      <c r="B376" s="34" t="s">
        <v>390</v>
      </c>
      <c r="C376" s="34"/>
      <c r="D376" s="35"/>
      <c r="E376" s="36">
        <f t="shared" ref="E376:J376" si="53">SUM(E375)</f>
        <v>0</v>
      </c>
      <c r="F376" s="36">
        <f t="shared" si="53"/>
        <v>0</v>
      </c>
      <c r="G376" s="36">
        <f t="shared" si="53"/>
        <v>0</v>
      </c>
      <c r="H376" s="36">
        <f t="shared" si="53"/>
        <v>0</v>
      </c>
      <c r="I376" s="36">
        <f t="shared" si="53"/>
        <v>0</v>
      </c>
      <c r="J376" s="36">
        <f t="shared" si="53"/>
        <v>0</v>
      </c>
    </row>
    <row r="377" spans="1:10" x14ac:dyDescent="0.3">
      <c r="A377" s="22">
        <f t="shared" si="50"/>
        <v>362</v>
      </c>
      <c r="B377" s="26"/>
      <c r="C377" s="26"/>
      <c r="D377" s="2"/>
      <c r="E377" s="24"/>
      <c r="F377" s="24"/>
      <c r="G377" s="24"/>
      <c r="H377" s="24"/>
      <c r="I377" s="24"/>
      <c r="J377" s="24"/>
    </row>
    <row r="378" spans="1:10" x14ac:dyDescent="0.3">
      <c r="A378" s="22">
        <f t="shared" si="50"/>
        <v>363</v>
      </c>
      <c r="B378" s="23" t="s">
        <v>391</v>
      </c>
      <c r="C378" s="23"/>
      <c r="D378" s="2"/>
      <c r="E378" s="24">
        <f t="shared" ref="E378:J378" si="54">+E313</f>
        <v>10290366.402109852</v>
      </c>
      <c r="F378" s="24">
        <f t="shared" si="54"/>
        <v>905958.0764511911</v>
      </c>
      <c r="G378" s="24">
        <f t="shared" si="54"/>
        <v>-76698.566665164049</v>
      </c>
      <c r="H378" s="24">
        <f t="shared" si="54"/>
        <v>0</v>
      </c>
      <c r="I378" s="24">
        <f t="shared" si="54"/>
        <v>11119625.911895871</v>
      </c>
      <c r="J378" s="24">
        <f t="shared" si="54"/>
        <v>10520504.43500633</v>
      </c>
    </row>
    <row r="379" spans="1:10" x14ac:dyDescent="0.3">
      <c r="A379" s="22">
        <f t="shared" si="50"/>
        <v>364</v>
      </c>
      <c r="B379" s="23" t="s">
        <v>392</v>
      </c>
      <c r="C379" s="23"/>
      <c r="D379" s="2"/>
      <c r="E379" s="24">
        <f t="shared" ref="E379:J379" si="55">+E330</f>
        <v>6685488.1962206587</v>
      </c>
      <c r="F379" s="24">
        <f t="shared" si="55"/>
        <v>684711.34294784442</v>
      </c>
      <c r="G379" s="24">
        <f t="shared" si="55"/>
        <v>-71320.499559129748</v>
      </c>
      <c r="H379" s="24">
        <f t="shared" si="55"/>
        <v>0</v>
      </c>
      <c r="I379" s="24">
        <f t="shared" si="55"/>
        <v>7298879.0396093726</v>
      </c>
      <c r="J379" s="24">
        <f t="shared" si="55"/>
        <v>6932555.1137924977</v>
      </c>
    </row>
    <row r="380" spans="1:10" x14ac:dyDescent="0.3">
      <c r="A380" s="22">
        <f t="shared" si="50"/>
        <v>365</v>
      </c>
      <c r="B380" s="23" t="s">
        <v>393</v>
      </c>
      <c r="C380" s="23"/>
      <c r="D380" s="2"/>
      <c r="E380" s="24">
        <f t="shared" ref="E380:J380" si="56">+E354</f>
        <v>10272483.693721488</v>
      </c>
      <c r="F380" s="24">
        <f t="shared" si="56"/>
        <v>1501438.4542047144</v>
      </c>
      <c r="G380" s="24">
        <f t="shared" si="56"/>
        <v>-212756.25312102184</v>
      </c>
      <c r="H380" s="24">
        <f t="shared" si="56"/>
        <v>0</v>
      </c>
      <c r="I380" s="24">
        <f t="shared" si="56"/>
        <v>11561165.894805187</v>
      </c>
      <c r="J380" s="24">
        <f t="shared" si="56"/>
        <v>10620466.696011912</v>
      </c>
    </row>
    <row r="381" spans="1:10" x14ac:dyDescent="0.3">
      <c r="A381" s="22">
        <f t="shared" si="50"/>
        <v>366</v>
      </c>
      <c r="B381" s="23" t="s">
        <v>394</v>
      </c>
      <c r="C381" s="23"/>
      <c r="D381" s="2"/>
      <c r="E381" s="24">
        <f t="shared" ref="E381:J381" si="57">+E373</f>
        <v>1389853.4888921357</v>
      </c>
      <c r="F381" s="24">
        <f t="shared" si="57"/>
        <v>78134.625278920663</v>
      </c>
      <c r="G381" s="24">
        <f t="shared" si="57"/>
        <v>-19413.305238095243</v>
      </c>
      <c r="H381" s="24">
        <f t="shared" si="57"/>
        <v>0</v>
      </c>
      <c r="I381" s="24">
        <f t="shared" si="57"/>
        <v>1448574.80893296</v>
      </c>
      <c r="J381" s="24">
        <f t="shared" si="57"/>
        <v>1396191.6542876251</v>
      </c>
    </row>
    <row r="382" spans="1:10" x14ac:dyDescent="0.3">
      <c r="A382" s="22">
        <f t="shared" si="50"/>
        <v>367</v>
      </c>
      <c r="B382" s="23" t="s">
        <v>395</v>
      </c>
      <c r="C382" s="23"/>
      <c r="D382" s="2"/>
      <c r="E382" s="29">
        <f t="shared" ref="E382:J382" si="58">+E376</f>
        <v>0</v>
      </c>
      <c r="F382" s="29">
        <f t="shared" si="58"/>
        <v>0</v>
      </c>
      <c r="G382" s="29">
        <f t="shared" si="58"/>
        <v>0</v>
      </c>
      <c r="H382" s="29">
        <f t="shared" si="58"/>
        <v>0</v>
      </c>
      <c r="I382" s="29">
        <f t="shared" si="58"/>
        <v>0</v>
      </c>
      <c r="J382" s="29">
        <f t="shared" si="58"/>
        <v>0</v>
      </c>
    </row>
    <row r="383" spans="1:10" s="43" customFormat="1" x14ac:dyDescent="0.3">
      <c r="A383" s="22">
        <f t="shared" si="50"/>
        <v>368</v>
      </c>
      <c r="B383" s="30" t="s">
        <v>396</v>
      </c>
      <c r="C383" s="30"/>
      <c r="D383" s="31"/>
      <c r="E383" s="4">
        <f t="shared" ref="E383:J383" si="59">SUM(E378:E382)</f>
        <v>28638191.780944135</v>
      </c>
      <c r="F383" s="4">
        <f t="shared" si="59"/>
        <v>3170242.4988826709</v>
      </c>
      <c r="G383" s="4">
        <f t="shared" si="59"/>
        <v>-380188.62458341086</v>
      </c>
      <c r="H383" s="4">
        <f t="shared" si="59"/>
        <v>0</v>
      </c>
      <c r="I383" s="4">
        <f t="shared" si="59"/>
        <v>31428245.655243389</v>
      </c>
      <c r="J383" s="4">
        <f t="shared" si="59"/>
        <v>29469717.899098366</v>
      </c>
    </row>
    <row r="384" spans="1:10" x14ac:dyDescent="0.3">
      <c r="A384" s="22">
        <f t="shared" si="50"/>
        <v>369</v>
      </c>
      <c r="B384" s="23"/>
      <c r="C384" s="23"/>
      <c r="D384" s="2"/>
      <c r="E384" s="24"/>
      <c r="F384" s="24"/>
      <c r="G384" s="24"/>
      <c r="H384" s="24"/>
      <c r="I384" s="24"/>
      <c r="J384" s="24"/>
    </row>
    <row r="385" spans="1:10" x14ac:dyDescent="0.3">
      <c r="A385" s="22">
        <f t="shared" si="50"/>
        <v>370</v>
      </c>
      <c r="B385" s="23" t="s">
        <v>397</v>
      </c>
      <c r="C385" s="23" t="s">
        <v>398</v>
      </c>
      <c r="D385" s="2"/>
      <c r="E385" s="24">
        <f>+'B-7 2024'!I385</f>
        <v>235782.33040000001</v>
      </c>
      <c r="F385" s="24">
        <v>0</v>
      </c>
      <c r="G385" s="24">
        <v>0</v>
      </c>
      <c r="H385" s="24">
        <v>0</v>
      </c>
      <c r="I385" s="24">
        <v>235782.33040000001</v>
      </c>
      <c r="J385" s="24">
        <v>235782.33039999998</v>
      </c>
    </row>
    <row r="386" spans="1:10" x14ac:dyDescent="0.3">
      <c r="A386" s="22">
        <f t="shared" si="50"/>
        <v>371</v>
      </c>
      <c r="B386" s="23" t="s">
        <v>399</v>
      </c>
      <c r="C386" s="23" t="s">
        <v>400</v>
      </c>
      <c r="D386" s="2"/>
      <c r="E386" s="24">
        <f>+'B-7 2024'!I386</f>
        <v>422472.18715999904</v>
      </c>
      <c r="F386" s="24">
        <v>0</v>
      </c>
      <c r="G386" s="24">
        <v>0</v>
      </c>
      <c r="H386" s="24">
        <v>0</v>
      </c>
      <c r="I386" s="24">
        <v>422472.18715999904</v>
      </c>
      <c r="J386" s="24">
        <v>422472.18715999922</v>
      </c>
    </row>
    <row r="387" spans="1:10" x14ac:dyDescent="0.3">
      <c r="A387" s="22">
        <f t="shared" si="50"/>
        <v>372</v>
      </c>
      <c r="B387" s="23" t="s">
        <v>401</v>
      </c>
      <c r="C387" s="23" t="s">
        <v>402</v>
      </c>
      <c r="D387" s="2"/>
      <c r="E387" s="24">
        <f>+'B-7 2024'!I387</f>
        <v>68661.460939999903</v>
      </c>
      <c r="F387" s="24">
        <v>0</v>
      </c>
      <c r="G387" s="24">
        <v>0</v>
      </c>
      <c r="H387" s="24">
        <v>0</v>
      </c>
      <c r="I387" s="24">
        <v>68661.460939999903</v>
      </c>
      <c r="J387" s="24">
        <v>68661.460939999903</v>
      </c>
    </row>
    <row r="388" spans="1:10" x14ac:dyDescent="0.3">
      <c r="A388" s="22">
        <f t="shared" si="50"/>
        <v>373</v>
      </c>
      <c r="B388" s="23" t="s">
        <v>403</v>
      </c>
      <c r="C388" s="23" t="s">
        <v>404</v>
      </c>
      <c r="D388" s="2"/>
      <c r="E388" s="24">
        <f>+'B-7 2024'!I388</f>
        <v>-2489.5921600000001</v>
      </c>
      <c r="F388" s="24">
        <v>0</v>
      </c>
      <c r="G388" s="24">
        <v>0</v>
      </c>
      <c r="H388" s="24">
        <v>0</v>
      </c>
      <c r="I388" s="24">
        <v>-2489.5921600000001</v>
      </c>
      <c r="J388" s="24">
        <v>-2489.5921600000001</v>
      </c>
    </row>
    <row r="389" spans="1:10" x14ac:dyDescent="0.3">
      <c r="A389" s="22">
        <f t="shared" si="50"/>
        <v>374</v>
      </c>
      <c r="B389" s="23" t="s">
        <v>405</v>
      </c>
      <c r="C389" s="23" t="s">
        <v>406</v>
      </c>
      <c r="D389" s="2"/>
      <c r="E389" s="24">
        <f>+'B-7 2024'!I389</f>
        <v>-2004.67</v>
      </c>
      <c r="F389" s="24">
        <v>0</v>
      </c>
      <c r="G389" s="24">
        <v>0</v>
      </c>
      <c r="H389" s="24">
        <v>0</v>
      </c>
      <c r="I389" s="24">
        <v>-2004.67</v>
      </c>
      <c r="J389" s="24">
        <v>-2004.6699999999994</v>
      </c>
    </row>
    <row r="390" spans="1:10" x14ac:dyDescent="0.3">
      <c r="A390" s="22">
        <f t="shared" si="50"/>
        <v>375</v>
      </c>
      <c r="B390" s="30" t="s">
        <v>407</v>
      </c>
      <c r="C390" s="30"/>
      <c r="D390" s="31"/>
      <c r="E390" s="4">
        <f t="shared" ref="E390:J390" si="60">SUM(E385:E389)</f>
        <v>722421.71633999888</v>
      </c>
      <c r="F390" s="4">
        <f t="shared" si="60"/>
        <v>0</v>
      </c>
      <c r="G390" s="4">
        <f t="shared" si="60"/>
        <v>0</v>
      </c>
      <c r="H390" s="4">
        <f t="shared" si="60"/>
        <v>0</v>
      </c>
      <c r="I390" s="4">
        <f t="shared" si="60"/>
        <v>722421.71633999888</v>
      </c>
      <c r="J390" s="4">
        <f t="shared" si="60"/>
        <v>722421.71633999899</v>
      </c>
    </row>
    <row r="391" spans="1:10" x14ac:dyDescent="0.3">
      <c r="A391" s="22">
        <f t="shared" si="50"/>
        <v>376</v>
      </c>
      <c r="B391" s="23"/>
      <c r="C391" s="23"/>
      <c r="D391" s="2"/>
      <c r="E391" s="24"/>
      <c r="F391" s="24"/>
      <c r="G391" s="24"/>
      <c r="H391" s="24"/>
      <c r="I391" s="24"/>
      <c r="J391" s="24"/>
    </row>
    <row r="392" spans="1:10" x14ac:dyDescent="0.3">
      <c r="A392" s="22">
        <f t="shared" si="50"/>
        <v>377</v>
      </c>
      <c r="B392" s="32" t="s">
        <v>669</v>
      </c>
      <c r="C392" s="34"/>
      <c r="D392" s="35"/>
      <c r="E392" s="38">
        <f t="shared" ref="E392:J392" si="61">+E383+E390</f>
        <v>29360613.497284133</v>
      </c>
      <c r="F392" s="38">
        <f t="shared" si="61"/>
        <v>3170242.4988826709</v>
      </c>
      <c r="G392" s="38">
        <f t="shared" si="61"/>
        <v>-380188.62458341086</v>
      </c>
      <c r="H392" s="38">
        <f t="shared" si="61"/>
        <v>0</v>
      </c>
      <c r="I392" s="38">
        <f t="shared" si="61"/>
        <v>32150667.371583387</v>
      </c>
      <c r="J392" s="38">
        <f t="shared" si="61"/>
        <v>30192139.615438364</v>
      </c>
    </row>
  </sheetData>
  <autoFilter ref="A15:J392" xr:uid="{AE61BED6-A0C2-4233-BC45-9BF369F1847A}"/>
  <mergeCells count="1">
    <mergeCell ref="C1:H1"/>
  </mergeCells>
  <pageMargins left="0.5" right="0.5" top="0.75" bottom="0.5" header="0.75" footer="0.3"/>
  <pageSetup scale="59" fitToHeight="0" orientation="landscape" r:id="rId1"/>
  <headerFooter>
    <oddHeader xml:space="preserve">&amp;RDEF’s Response to OPC POD 1 (1-26)
Q7
Page &amp;P of &amp;N
</oddHeader>
    <oddFooter>&amp;LSupporting Schedules: B-11&amp;RRecap Schedules: B-620240025-OPCPOD1-00004217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0F3F-D480-490F-8695-F7448D1F1BC9}">
  <dimension ref="A1:J394"/>
  <sheetViews>
    <sheetView tabSelected="1" view="pageBreakPreview" zoomScale="80" zoomScaleNormal="70" zoomScaleSheetLayoutView="80" workbookViewId="0">
      <pane ySplit="15" topLeftCell="A16" activePane="bottomLeft" state="frozen"/>
      <selection activeCell="G604" sqref="G604"/>
      <selection pane="bottomLeft" activeCell="G604" sqref="G604"/>
    </sheetView>
  </sheetViews>
  <sheetFormatPr defaultColWidth="8.88671875" defaultRowHeight="13.8" x14ac:dyDescent="0.3"/>
  <cols>
    <col min="1" max="1" width="4.88671875" style="42" customWidth="1"/>
    <col min="2" max="2" width="42.33203125" style="42" bestFit="1" customWidth="1"/>
    <col min="3" max="3" width="53.33203125" style="42" customWidth="1"/>
    <col min="4" max="10" width="16.33203125" style="42" customWidth="1"/>
    <col min="11" max="16384" width="8.88671875" style="42"/>
  </cols>
  <sheetData>
    <row r="1" spans="1:10" s="6" customFormat="1" x14ac:dyDescent="0.3">
      <c r="A1" s="6" t="s">
        <v>0</v>
      </c>
      <c r="B1" s="7"/>
      <c r="C1" s="99" t="s">
        <v>1</v>
      </c>
      <c r="D1" s="99"/>
      <c r="E1" s="99"/>
      <c r="F1" s="99"/>
      <c r="G1" s="99"/>
      <c r="H1" s="99"/>
    </row>
    <row r="2" spans="1:10" s="6" customFormat="1" x14ac:dyDescent="0.3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s="6" customFormat="1" x14ac:dyDescent="0.3">
      <c r="A3" s="6" t="s">
        <v>2</v>
      </c>
      <c r="B3" s="7"/>
      <c r="C3" s="39" t="s">
        <v>666</v>
      </c>
      <c r="D3" s="10"/>
      <c r="E3" s="10"/>
      <c r="F3" s="10"/>
      <c r="H3" s="6" t="s">
        <v>3</v>
      </c>
    </row>
    <row r="4" spans="1:10" s="6" customFormat="1" x14ac:dyDescent="0.3">
      <c r="B4" s="7"/>
      <c r="C4" s="40" t="s">
        <v>668</v>
      </c>
      <c r="D4" s="11"/>
      <c r="E4" s="11"/>
      <c r="F4" s="11"/>
      <c r="G4" s="12" t="s">
        <v>6</v>
      </c>
      <c r="H4" s="6" t="s">
        <v>5</v>
      </c>
      <c r="J4" s="13">
        <v>46752</v>
      </c>
    </row>
    <row r="5" spans="1:10" s="6" customFormat="1" x14ac:dyDescent="0.3">
      <c r="A5" s="6" t="s">
        <v>665</v>
      </c>
      <c r="B5" s="7"/>
      <c r="C5" s="41" t="s">
        <v>667</v>
      </c>
      <c r="D5" s="11"/>
      <c r="E5" s="11"/>
      <c r="F5" s="11"/>
      <c r="G5" s="12" t="s">
        <v>6</v>
      </c>
      <c r="H5" s="14" t="s">
        <v>7</v>
      </c>
      <c r="J5" s="13">
        <v>46387</v>
      </c>
    </row>
    <row r="6" spans="1:10" s="6" customFormat="1" x14ac:dyDescent="0.3">
      <c r="B6" s="7"/>
      <c r="C6" s="11"/>
      <c r="D6" s="11"/>
      <c r="E6" s="11"/>
      <c r="F6" s="11"/>
      <c r="G6" s="12" t="s">
        <v>6</v>
      </c>
      <c r="H6" s="14" t="s">
        <v>8</v>
      </c>
      <c r="J6" s="13">
        <v>46022</v>
      </c>
    </row>
    <row r="7" spans="1:10" s="6" customFormat="1" x14ac:dyDescent="0.3">
      <c r="A7" s="6" t="s">
        <v>9</v>
      </c>
      <c r="B7" s="7"/>
      <c r="C7" s="97"/>
      <c r="D7" s="11"/>
      <c r="E7" s="11"/>
      <c r="F7" s="11"/>
      <c r="G7" s="12" t="s">
        <v>4</v>
      </c>
      <c r="H7" s="14" t="s">
        <v>408</v>
      </c>
      <c r="J7" s="13">
        <v>45657</v>
      </c>
    </row>
    <row r="8" spans="1:10" s="6" customFormat="1" x14ac:dyDescent="0.3">
      <c r="B8" s="7"/>
      <c r="C8" s="11"/>
      <c r="D8" s="11"/>
      <c r="E8" s="11"/>
      <c r="F8" s="11"/>
      <c r="G8" s="12" t="s">
        <v>6</v>
      </c>
      <c r="H8" s="14" t="s">
        <v>10</v>
      </c>
      <c r="J8" s="13">
        <v>45291</v>
      </c>
    </row>
    <row r="9" spans="1:10" s="6" customFormat="1" x14ac:dyDescent="0.3">
      <c r="B9" s="7"/>
      <c r="G9" s="12"/>
      <c r="J9" s="13"/>
    </row>
    <row r="10" spans="1:10" s="6" customFormat="1" x14ac:dyDescent="0.3">
      <c r="B10" s="7"/>
      <c r="D10" s="7" t="s">
        <v>11</v>
      </c>
      <c r="G10" s="15"/>
      <c r="H10" s="15" t="s">
        <v>663</v>
      </c>
      <c r="J10" s="15"/>
    </row>
    <row r="11" spans="1:10" s="6" customFormat="1" x14ac:dyDescent="0.3">
      <c r="B11" s="7"/>
      <c r="F11" s="1"/>
      <c r="H11" s="6" t="s">
        <v>664</v>
      </c>
    </row>
    <row r="12" spans="1:10" s="6" customFormat="1" x14ac:dyDescent="0.3">
      <c r="A12" s="16"/>
      <c r="B12" s="17">
        <v>-1</v>
      </c>
      <c r="C12" s="17">
        <f>+B12-1</f>
        <v>-2</v>
      </c>
      <c r="D12" s="17">
        <f t="shared" ref="D12:J12" si="0">+C12-1</f>
        <v>-3</v>
      </c>
      <c r="E12" s="17">
        <f t="shared" si="0"/>
        <v>-4</v>
      </c>
      <c r="F12" s="17">
        <f t="shared" si="0"/>
        <v>-5</v>
      </c>
      <c r="G12" s="17">
        <f t="shared" si="0"/>
        <v>-6</v>
      </c>
      <c r="H12" s="17">
        <f>+G12-1</f>
        <v>-7</v>
      </c>
      <c r="I12" s="17">
        <f t="shared" si="0"/>
        <v>-8</v>
      </c>
      <c r="J12" s="17">
        <f t="shared" si="0"/>
        <v>-9</v>
      </c>
    </row>
    <row r="13" spans="1:10" s="6" customFormat="1" x14ac:dyDescent="0.3">
      <c r="A13" s="7" t="s">
        <v>12</v>
      </c>
      <c r="B13" s="7" t="s">
        <v>13</v>
      </c>
      <c r="C13" s="7" t="s">
        <v>14</v>
      </c>
      <c r="D13" s="7" t="s">
        <v>15</v>
      </c>
      <c r="E13" s="7" t="s">
        <v>16</v>
      </c>
      <c r="F13" s="7" t="s">
        <v>17</v>
      </c>
      <c r="G13" s="7" t="s">
        <v>17</v>
      </c>
      <c r="H13" s="7" t="s">
        <v>18</v>
      </c>
      <c r="I13" s="7" t="s">
        <v>16</v>
      </c>
      <c r="J13" s="7" t="s">
        <v>19</v>
      </c>
    </row>
    <row r="14" spans="1:10" s="6" customFormat="1" x14ac:dyDescent="0.3">
      <c r="A14" s="18" t="s">
        <v>20</v>
      </c>
      <c r="B14" s="7" t="s">
        <v>21</v>
      </c>
      <c r="C14" s="7" t="s">
        <v>22</v>
      </c>
      <c r="D14" s="7" t="s">
        <v>23</v>
      </c>
      <c r="E14" s="19">
        <v>45291</v>
      </c>
      <c r="F14" s="7" t="s">
        <v>24</v>
      </c>
      <c r="G14" s="7" t="s">
        <v>25</v>
      </c>
      <c r="H14" s="7" t="s">
        <v>26</v>
      </c>
      <c r="I14" s="19">
        <v>45657</v>
      </c>
      <c r="J14" s="19">
        <v>45657</v>
      </c>
    </row>
    <row r="15" spans="1:10" s="6" customFormat="1" ht="12" customHeight="1" x14ac:dyDescent="0.3">
      <c r="A15" s="20"/>
      <c r="B15" s="9"/>
      <c r="C15" s="9"/>
      <c r="D15" s="9"/>
      <c r="E15" s="21"/>
      <c r="F15" s="9"/>
      <c r="G15" s="9"/>
      <c r="H15" s="9"/>
      <c r="I15" s="21"/>
      <c r="J15" s="21"/>
    </row>
    <row r="16" spans="1:10" x14ac:dyDescent="0.3">
      <c r="A16" s="22">
        <v>1</v>
      </c>
      <c r="B16" s="23" t="s">
        <v>27</v>
      </c>
      <c r="C16" s="23" t="s">
        <v>28</v>
      </c>
      <c r="D16" s="2">
        <v>4.3499999999999997E-2</v>
      </c>
      <c r="E16" s="24">
        <v>91577.994955115617</v>
      </c>
      <c r="F16" s="24">
        <v>2580.7669604679613</v>
      </c>
      <c r="G16" s="24">
        <v>-438.3599999999999</v>
      </c>
      <c r="H16" s="24">
        <v>0</v>
      </c>
      <c r="I16" s="24">
        <v>93720.40191558357</v>
      </c>
      <c r="J16" s="24">
        <v>92162.984733832316</v>
      </c>
    </row>
    <row r="17" spans="1:10" x14ac:dyDescent="0.3">
      <c r="A17" s="22">
        <f>+A16+1</f>
        <v>2</v>
      </c>
      <c r="B17" s="23" t="s">
        <v>29</v>
      </c>
      <c r="C17" s="23" t="s">
        <v>30</v>
      </c>
      <c r="D17" s="2">
        <v>6.9000000000000006E-2</v>
      </c>
      <c r="E17" s="24">
        <v>44421.792120287908</v>
      </c>
      <c r="F17" s="24">
        <v>1192.0366914214464</v>
      </c>
      <c r="G17" s="24">
        <v>-414.3599999999999</v>
      </c>
      <c r="H17" s="24">
        <v>0</v>
      </c>
      <c r="I17" s="24">
        <v>45199.468811709354</v>
      </c>
      <c r="J17" s="24">
        <v>44585.241344818191</v>
      </c>
    </row>
    <row r="18" spans="1:10" x14ac:dyDescent="0.3">
      <c r="A18" s="22">
        <f t="shared" ref="A18:A81" si="1">+A17+1</f>
        <v>3</v>
      </c>
      <c r="B18" s="23" t="s">
        <v>31</v>
      </c>
      <c r="C18" s="23" t="s">
        <v>32</v>
      </c>
      <c r="D18" s="2">
        <v>3.2400000000000005E-2</v>
      </c>
      <c r="E18" s="24">
        <v>419267.20827366161</v>
      </c>
      <c r="F18" s="24">
        <v>13919.067779438741</v>
      </c>
      <c r="G18" s="24">
        <v>-3989.3133333333371</v>
      </c>
      <c r="H18" s="24">
        <v>0</v>
      </c>
      <c r="I18" s="24">
        <v>429196.96271976735</v>
      </c>
      <c r="J18" s="24">
        <v>421605.18370619428</v>
      </c>
    </row>
    <row r="19" spans="1:10" x14ac:dyDescent="0.3">
      <c r="A19" s="22">
        <f t="shared" si="1"/>
        <v>4</v>
      </c>
      <c r="B19" s="23" t="s">
        <v>33</v>
      </c>
      <c r="C19" s="23" t="s">
        <v>32</v>
      </c>
      <c r="D19" s="2">
        <v>0.1472</v>
      </c>
      <c r="E19" s="24">
        <v>90891.378998000015</v>
      </c>
      <c r="F19" s="24">
        <v>50649.479570000003</v>
      </c>
      <c r="G19" s="24">
        <v>-45584.531612999999</v>
      </c>
      <c r="H19" s="24">
        <v>0</v>
      </c>
      <c r="I19" s="24">
        <v>95956.326954999997</v>
      </c>
      <c r="J19" s="24">
        <v>92440.756099461563</v>
      </c>
    </row>
    <row r="20" spans="1:10" x14ac:dyDescent="0.3">
      <c r="A20" s="22">
        <f t="shared" si="1"/>
        <v>5</v>
      </c>
      <c r="B20" s="23" t="s">
        <v>34</v>
      </c>
      <c r="C20" s="23" t="s">
        <v>35</v>
      </c>
      <c r="D20" s="2">
        <v>3.5200000000000002E-2</v>
      </c>
      <c r="E20" s="24">
        <v>46514.290417648641</v>
      </c>
      <c r="F20" s="24">
        <v>2430.9498673844123</v>
      </c>
      <c r="G20" s="24">
        <v>-4413</v>
      </c>
      <c r="H20" s="24">
        <v>0</v>
      </c>
      <c r="I20" s="24">
        <v>44532.240285033047</v>
      </c>
      <c r="J20" s="24">
        <v>45203.003669243728</v>
      </c>
    </row>
    <row r="21" spans="1:10" x14ac:dyDescent="0.3">
      <c r="A21" s="22">
        <f t="shared" si="1"/>
        <v>6</v>
      </c>
      <c r="B21" s="23" t="s">
        <v>36</v>
      </c>
      <c r="C21" s="23" t="s">
        <v>37</v>
      </c>
      <c r="D21" s="2">
        <v>2.8399999999999998E-2</v>
      </c>
      <c r="E21" s="24">
        <v>40027.493590313949</v>
      </c>
      <c r="F21" s="24">
        <v>1115.08357041007</v>
      </c>
      <c r="G21" s="24">
        <v>-194.64</v>
      </c>
      <c r="H21" s="24">
        <v>0</v>
      </c>
      <c r="I21" s="24">
        <v>40947.937160724017</v>
      </c>
      <c r="J21" s="24">
        <v>40277.867437870147</v>
      </c>
    </row>
    <row r="22" spans="1:10" x14ac:dyDescent="0.3">
      <c r="A22" s="22">
        <f t="shared" si="1"/>
        <v>7</v>
      </c>
      <c r="B22" s="23" t="s">
        <v>38</v>
      </c>
      <c r="C22" s="23" t="s">
        <v>39</v>
      </c>
      <c r="D22" s="2">
        <v>4.0300000000000002E-2</v>
      </c>
      <c r="E22" s="24">
        <v>27652.982339638049</v>
      </c>
      <c r="F22" s="24">
        <v>5487.9974400711162</v>
      </c>
      <c r="G22" s="24">
        <v>-157.32</v>
      </c>
      <c r="H22" s="24">
        <v>0</v>
      </c>
      <c r="I22" s="24">
        <v>32983.65977970916</v>
      </c>
      <c r="J22" s="24">
        <v>29917.393966448777</v>
      </c>
    </row>
    <row r="23" spans="1:10" x14ac:dyDescent="0.3">
      <c r="A23" s="22">
        <f t="shared" si="1"/>
        <v>8</v>
      </c>
      <c r="B23" s="23" t="s">
        <v>40</v>
      </c>
      <c r="C23" s="23"/>
      <c r="D23" s="2"/>
      <c r="E23" s="25">
        <f t="shared" ref="E23:J23" si="2">SUM(E16:E22)</f>
        <v>760353.14069466584</v>
      </c>
      <c r="F23" s="25">
        <f t="shared" si="2"/>
        <v>77375.381879193752</v>
      </c>
      <c r="G23" s="25">
        <f t="shared" si="2"/>
        <v>-55191.524946333338</v>
      </c>
      <c r="H23" s="25">
        <f t="shared" si="2"/>
        <v>0</v>
      </c>
      <c r="I23" s="25">
        <f t="shared" si="2"/>
        <v>782536.99762752641</v>
      </c>
      <c r="J23" s="25">
        <f t="shared" si="2"/>
        <v>766192.43095786904</v>
      </c>
    </row>
    <row r="24" spans="1:10" x14ac:dyDescent="0.3">
      <c r="A24" s="22">
        <f t="shared" si="1"/>
        <v>9</v>
      </c>
      <c r="B24" s="23"/>
      <c r="C24" s="23"/>
      <c r="D24" s="2"/>
      <c r="E24" s="24"/>
      <c r="F24" s="24"/>
      <c r="G24" s="24"/>
      <c r="H24" s="24"/>
      <c r="I24" s="24"/>
      <c r="J24" s="24"/>
    </row>
    <row r="25" spans="1:10" x14ac:dyDescent="0.3">
      <c r="A25" s="22">
        <f t="shared" si="1"/>
        <v>10</v>
      </c>
      <c r="B25" s="23" t="s">
        <v>41</v>
      </c>
      <c r="C25" s="23" t="s">
        <v>28</v>
      </c>
      <c r="D25" s="2">
        <v>3.3099999999999997E-2</v>
      </c>
      <c r="E25" s="24">
        <v>64168.616221277684</v>
      </c>
      <c r="F25" s="24">
        <v>4570.9111078236674</v>
      </c>
      <c r="G25" s="24">
        <v>-245.64</v>
      </c>
      <c r="H25" s="24">
        <v>0</v>
      </c>
      <c r="I25" s="24">
        <v>68493.887329101359</v>
      </c>
      <c r="J25" s="24">
        <v>65028.210489435362</v>
      </c>
    </row>
    <row r="26" spans="1:10" x14ac:dyDescent="0.3">
      <c r="A26" s="22">
        <f t="shared" si="1"/>
        <v>11</v>
      </c>
      <c r="B26" s="23" t="s">
        <v>42</v>
      </c>
      <c r="C26" s="23" t="s">
        <v>30</v>
      </c>
      <c r="D26" s="2">
        <v>1.6500000000000001E-2</v>
      </c>
      <c r="E26" s="24">
        <v>18204.940247538816</v>
      </c>
      <c r="F26" s="24">
        <v>1307.5002735074615</v>
      </c>
      <c r="G26" s="24">
        <v>-37.68</v>
      </c>
      <c r="H26" s="24">
        <v>0</v>
      </c>
      <c r="I26" s="24">
        <v>19474.760521046268</v>
      </c>
      <c r="J26" s="24">
        <v>18467.117947075843</v>
      </c>
    </row>
    <row r="27" spans="1:10" x14ac:dyDescent="0.3">
      <c r="A27" s="22">
        <f t="shared" si="1"/>
        <v>12</v>
      </c>
      <c r="B27" s="23" t="s">
        <v>43</v>
      </c>
      <c r="C27" s="23" t="s">
        <v>32</v>
      </c>
      <c r="D27" s="2">
        <v>5.7800000000000004E-2</v>
      </c>
      <c r="E27" s="24">
        <v>198696.76863097752</v>
      </c>
      <c r="F27" s="24">
        <v>17265.716563794365</v>
      </c>
      <c r="G27" s="24">
        <v>-1207.9733333333281</v>
      </c>
      <c r="H27" s="24">
        <v>0</v>
      </c>
      <c r="I27" s="24">
        <v>214754.51186143878</v>
      </c>
      <c r="J27" s="24">
        <v>201803.65839618532</v>
      </c>
    </row>
    <row r="28" spans="1:10" x14ac:dyDescent="0.3">
      <c r="A28" s="22">
        <f t="shared" si="1"/>
        <v>13</v>
      </c>
      <c r="B28" s="23" t="s">
        <v>44</v>
      </c>
      <c r="C28" s="23" t="s">
        <v>32</v>
      </c>
      <c r="D28" s="2">
        <v>0.13200000000000001</v>
      </c>
      <c r="E28" s="24">
        <v>91643.839999999997</v>
      </c>
      <c r="F28" s="24">
        <v>0</v>
      </c>
      <c r="G28" s="24">
        <v>0</v>
      </c>
      <c r="H28" s="24">
        <v>0</v>
      </c>
      <c r="I28" s="24">
        <v>91643.839999999997</v>
      </c>
      <c r="J28" s="24">
        <v>91643.839999999997</v>
      </c>
    </row>
    <row r="29" spans="1:10" x14ac:dyDescent="0.3">
      <c r="A29" s="22">
        <f t="shared" si="1"/>
        <v>14</v>
      </c>
      <c r="B29" s="23" t="s">
        <v>45</v>
      </c>
      <c r="C29" s="23" t="s">
        <v>35</v>
      </c>
      <c r="D29" s="2">
        <v>2.1299999999999999E-2</v>
      </c>
      <c r="E29" s="24">
        <v>45423.924399597287</v>
      </c>
      <c r="F29" s="24">
        <v>3257.0030150356674</v>
      </c>
      <c r="G29" s="24">
        <v>-23.399999999999995</v>
      </c>
      <c r="H29" s="24">
        <v>0</v>
      </c>
      <c r="I29" s="24">
        <v>48657.527414632947</v>
      </c>
      <c r="J29" s="24">
        <v>46112.243751956448</v>
      </c>
    </row>
    <row r="30" spans="1:10" x14ac:dyDescent="0.3">
      <c r="A30" s="22">
        <f t="shared" si="1"/>
        <v>15</v>
      </c>
      <c r="B30" s="23" t="s">
        <v>46</v>
      </c>
      <c r="C30" s="23" t="s">
        <v>37</v>
      </c>
      <c r="D30" s="2">
        <v>3.8699999999999998E-2</v>
      </c>
      <c r="E30" s="24">
        <v>50308.759346591447</v>
      </c>
      <c r="F30" s="24">
        <v>9572.5319093096405</v>
      </c>
      <c r="G30" s="24">
        <v>-53.16</v>
      </c>
      <c r="H30" s="24">
        <v>0</v>
      </c>
      <c r="I30" s="24">
        <v>59828.131255900902</v>
      </c>
      <c r="J30" s="24">
        <v>52033.70727347723</v>
      </c>
    </row>
    <row r="31" spans="1:10" x14ac:dyDescent="0.3">
      <c r="A31" s="22">
        <f t="shared" si="1"/>
        <v>16</v>
      </c>
      <c r="B31" s="23" t="s">
        <v>47</v>
      </c>
      <c r="C31" s="23" t="s">
        <v>39</v>
      </c>
      <c r="D31" s="2">
        <v>6.0999999999999999E-2</v>
      </c>
      <c r="E31" s="24">
        <v>10771.86189071103</v>
      </c>
      <c r="F31" s="24">
        <v>753.9867388192871</v>
      </c>
      <c r="G31" s="24">
        <v>-15.479999999999997</v>
      </c>
      <c r="H31" s="24">
        <v>0</v>
      </c>
      <c r="I31" s="24">
        <v>11510.368629530318</v>
      </c>
      <c r="J31" s="24">
        <v>10926.174337748671</v>
      </c>
    </row>
    <row r="32" spans="1:10" x14ac:dyDescent="0.3">
      <c r="A32" s="22">
        <f t="shared" si="1"/>
        <v>17</v>
      </c>
      <c r="B32" s="23" t="s">
        <v>48</v>
      </c>
      <c r="C32" s="23"/>
      <c r="D32" s="2"/>
      <c r="E32" s="25">
        <f t="shared" ref="E32:J32" si="3">SUM(E25:E31)</f>
        <v>479218.71073669376</v>
      </c>
      <c r="F32" s="25">
        <f t="shared" si="3"/>
        <v>36727.649608290092</v>
      </c>
      <c r="G32" s="25">
        <f t="shared" si="3"/>
        <v>-1583.3333333333283</v>
      </c>
      <c r="H32" s="25">
        <f t="shared" si="3"/>
        <v>0</v>
      </c>
      <c r="I32" s="25">
        <f t="shared" si="3"/>
        <v>514363.02701165056</v>
      </c>
      <c r="J32" s="25">
        <f t="shared" si="3"/>
        <v>486014.9521958789</v>
      </c>
    </row>
    <row r="33" spans="1:10" x14ac:dyDescent="0.3">
      <c r="A33" s="22">
        <f t="shared" si="1"/>
        <v>18</v>
      </c>
      <c r="B33" s="23"/>
      <c r="C33" s="23"/>
      <c r="D33" s="2"/>
      <c r="E33" s="24"/>
      <c r="F33" s="24"/>
      <c r="G33" s="24"/>
      <c r="H33" s="24"/>
      <c r="I33" s="24"/>
      <c r="J33" s="24"/>
    </row>
    <row r="34" spans="1:10" x14ac:dyDescent="0.3">
      <c r="A34" s="22">
        <f t="shared" si="1"/>
        <v>19</v>
      </c>
      <c r="B34" s="23" t="s">
        <v>49</v>
      </c>
      <c r="C34" s="23" t="s">
        <v>28</v>
      </c>
      <c r="D34" s="2">
        <v>9.5999999999999992E-3</v>
      </c>
      <c r="E34" s="24">
        <v>20802.428448721392</v>
      </c>
      <c r="F34" s="24">
        <v>546.48733693091276</v>
      </c>
      <c r="G34" s="24">
        <v>-23.28</v>
      </c>
      <c r="H34" s="24">
        <v>0</v>
      </c>
      <c r="I34" s="24">
        <v>21325.635785652299</v>
      </c>
      <c r="J34" s="24">
        <v>20959.436929726155</v>
      </c>
    </row>
    <row r="35" spans="1:10" x14ac:dyDescent="0.3">
      <c r="A35" s="22">
        <f t="shared" si="1"/>
        <v>20</v>
      </c>
      <c r="B35" s="23" t="s">
        <v>50</v>
      </c>
      <c r="C35" s="23" t="s">
        <v>30</v>
      </c>
      <c r="D35" s="2">
        <v>2.3900000000000001E-2</v>
      </c>
      <c r="E35" s="24">
        <v>12859.500051941099</v>
      </c>
      <c r="F35" s="24">
        <v>135.00560754651525</v>
      </c>
      <c r="G35" s="24">
        <v>-4.5599999999999996</v>
      </c>
      <c r="H35" s="24">
        <v>0</v>
      </c>
      <c r="I35" s="24">
        <v>12989.945659487614</v>
      </c>
      <c r="J35" s="24">
        <v>12891.272928965082</v>
      </c>
    </row>
    <row r="36" spans="1:10" x14ac:dyDescent="0.3">
      <c r="A36" s="22">
        <f t="shared" si="1"/>
        <v>21</v>
      </c>
      <c r="B36" s="23" t="s">
        <v>51</v>
      </c>
      <c r="C36" s="23" t="s">
        <v>32</v>
      </c>
      <c r="D36" s="2">
        <v>5.5500000000000001E-2</v>
      </c>
      <c r="E36" s="24">
        <v>110618.35522835115</v>
      </c>
      <c r="F36" s="24">
        <v>1643.1827190397403</v>
      </c>
      <c r="G36" s="24">
        <v>-1879.0466666666637</v>
      </c>
      <c r="H36" s="24">
        <v>0</v>
      </c>
      <c r="I36" s="24">
        <v>110382.49128072389</v>
      </c>
      <c r="J36" s="24">
        <v>110093.29689447545</v>
      </c>
    </row>
    <row r="37" spans="1:10" x14ac:dyDescent="0.3">
      <c r="A37" s="22">
        <f t="shared" si="1"/>
        <v>22</v>
      </c>
      <c r="B37" s="23" t="s">
        <v>52</v>
      </c>
      <c r="C37" s="23" t="s">
        <v>32</v>
      </c>
      <c r="D37" s="2">
        <v>0.1244</v>
      </c>
      <c r="E37" s="24">
        <v>66184.58</v>
      </c>
      <c r="F37" s="24">
        <v>0</v>
      </c>
      <c r="G37" s="24">
        <v>0</v>
      </c>
      <c r="H37" s="24">
        <v>0</v>
      </c>
      <c r="I37" s="24">
        <v>66184.58</v>
      </c>
      <c r="J37" s="24">
        <v>66184.579999999987</v>
      </c>
    </row>
    <row r="38" spans="1:10" x14ac:dyDescent="0.3">
      <c r="A38" s="22">
        <f t="shared" si="1"/>
        <v>23</v>
      </c>
      <c r="B38" s="23" t="s">
        <v>53</v>
      </c>
      <c r="C38" s="23" t="s">
        <v>35</v>
      </c>
      <c r="D38" s="2">
        <v>2.9399999999999999E-2</v>
      </c>
      <c r="E38" s="24">
        <v>37599.533862029835</v>
      </c>
      <c r="F38" s="24">
        <v>397.53830169551253</v>
      </c>
      <c r="G38" s="24">
        <v>-89.279999999999987</v>
      </c>
      <c r="H38" s="24">
        <v>0</v>
      </c>
      <c r="I38" s="24">
        <v>37907.792163725346</v>
      </c>
      <c r="J38" s="24">
        <v>37655.166162902424</v>
      </c>
    </row>
    <row r="39" spans="1:10" x14ac:dyDescent="0.3">
      <c r="A39" s="22">
        <f t="shared" si="1"/>
        <v>24</v>
      </c>
      <c r="B39" s="23" t="s">
        <v>54</v>
      </c>
      <c r="C39" s="23" t="s">
        <v>37</v>
      </c>
      <c r="D39" s="2">
        <v>3.7599999999999995E-2</v>
      </c>
      <c r="E39" s="24">
        <v>19208.741185789633</v>
      </c>
      <c r="F39" s="24">
        <v>202.49533698797563</v>
      </c>
      <c r="G39" s="24">
        <v>-77.519999999999982</v>
      </c>
      <c r="H39" s="24">
        <v>0</v>
      </c>
      <c r="I39" s="24">
        <v>19333.716522777609</v>
      </c>
      <c r="J39" s="24">
        <v>19221.057203545963</v>
      </c>
    </row>
    <row r="40" spans="1:10" x14ac:dyDescent="0.3">
      <c r="A40" s="22">
        <f t="shared" si="1"/>
        <v>25</v>
      </c>
      <c r="B40" s="23" t="s">
        <v>55</v>
      </c>
      <c r="C40" s="23" t="s">
        <v>39</v>
      </c>
      <c r="D40" s="2">
        <v>3.5200000000000002E-2</v>
      </c>
      <c r="E40" s="24">
        <v>3023.6478564997938</v>
      </c>
      <c r="F40" s="24">
        <v>31.770639779343799</v>
      </c>
      <c r="G40" s="24">
        <v>-3.24</v>
      </c>
      <c r="H40" s="24">
        <v>0</v>
      </c>
      <c r="I40" s="24">
        <v>3052.1784962791371</v>
      </c>
      <c r="J40" s="24">
        <v>3030.0414620750485</v>
      </c>
    </row>
    <row r="41" spans="1:10" x14ac:dyDescent="0.3">
      <c r="A41" s="22">
        <f t="shared" si="1"/>
        <v>26</v>
      </c>
      <c r="B41" s="23" t="s">
        <v>56</v>
      </c>
      <c r="C41" s="23"/>
      <c r="D41" s="2"/>
      <c r="E41" s="25">
        <f t="shared" ref="E41:J41" si="4">SUM(E34:E40)</f>
        <v>270296.7866333329</v>
      </c>
      <c r="F41" s="25">
        <f t="shared" si="4"/>
        <v>2956.4799419800001</v>
      </c>
      <c r="G41" s="25">
        <f t="shared" si="4"/>
        <v>-2076.9266666666636</v>
      </c>
      <c r="H41" s="25">
        <f t="shared" si="4"/>
        <v>0</v>
      </c>
      <c r="I41" s="25">
        <f t="shared" si="4"/>
        <v>271176.3399086459</v>
      </c>
      <c r="J41" s="25">
        <f t="shared" si="4"/>
        <v>270034.85158169008</v>
      </c>
    </row>
    <row r="42" spans="1:10" x14ac:dyDescent="0.3">
      <c r="A42" s="22">
        <f t="shared" si="1"/>
        <v>27</v>
      </c>
      <c r="B42" s="23"/>
      <c r="C42" s="23"/>
      <c r="D42" s="2"/>
      <c r="E42" s="24"/>
      <c r="F42" s="24"/>
      <c r="G42" s="24"/>
      <c r="H42" s="24"/>
      <c r="I42" s="24"/>
      <c r="J42" s="24"/>
    </row>
    <row r="43" spans="1:10" x14ac:dyDescent="0.3">
      <c r="A43" s="22">
        <f t="shared" si="1"/>
        <v>28</v>
      </c>
      <c r="B43" s="23" t="s">
        <v>57</v>
      </c>
      <c r="C43" s="23" t="s">
        <v>28</v>
      </c>
      <c r="D43" s="2">
        <v>1.77E-2</v>
      </c>
      <c r="E43" s="24">
        <v>11190.066443265712</v>
      </c>
      <c r="F43" s="24">
        <v>156.42775143047848</v>
      </c>
      <c r="G43" s="24">
        <v>-10.32</v>
      </c>
      <c r="H43" s="24">
        <v>0</v>
      </c>
      <c r="I43" s="24">
        <v>11336.17419469619</v>
      </c>
      <c r="J43" s="24">
        <v>11196.939347221904</v>
      </c>
    </row>
    <row r="44" spans="1:10" x14ac:dyDescent="0.3">
      <c r="A44" s="22">
        <f t="shared" si="1"/>
        <v>29</v>
      </c>
      <c r="B44" s="23" t="s">
        <v>58</v>
      </c>
      <c r="C44" s="23" t="s">
        <v>30</v>
      </c>
      <c r="D44" s="2">
        <v>-4.8899999999999999E-2</v>
      </c>
      <c r="E44" s="24">
        <v>14891.283980830109</v>
      </c>
      <c r="F44" s="24">
        <v>208.13715690491986</v>
      </c>
      <c r="G44" s="24">
        <v>-9.9599999999999991</v>
      </c>
      <c r="H44" s="24">
        <v>0</v>
      </c>
      <c r="I44" s="24">
        <v>15089.461137735028</v>
      </c>
      <c r="J44" s="24">
        <v>14902.314531361257</v>
      </c>
    </row>
    <row r="45" spans="1:10" x14ac:dyDescent="0.3">
      <c r="A45" s="22">
        <f t="shared" si="1"/>
        <v>30</v>
      </c>
      <c r="B45" s="23" t="s">
        <v>59</v>
      </c>
      <c r="C45" s="23" t="s">
        <v>32</v>
      </c>
      <c r="D45" s="2">
        <v>5.7999999999999996E-2</v>
      </c>
      <c r="E45" s="24">
        <v>126766.9270545749</v>
      </c>
      <c r="F45" s="24">
        <v>1547.0208980588054</v>
      </c>
      <c r="G45" s="24">
        <v>-110.05000000000005</v>
      </c>
      <c r="H45" s="24">
        <v>0</v>
      </c>
      <c r="I45" s="24">
        <v>128203.89795263371</v>
      </c>
      <c r="J45" s="24">
        <v>126830.9036621182</v>
      </c>
    </row>
    <row r="46" spans="1:10" x14ac:dyDescent="0.3">
      <c r="A46" s="22">
        <f t="shared" si="1"/>
        <v>31</v>
      </c>
      <c r="B46" s="23" t="s">
        <v>60</v>
      </c>
      <c r="C46" s="23" t="s">
        <v>32</v>
      </c>
      <c r="D46" s="2">
        <v>0.15229999999999999</v>
      </c>
      <c r="E46" s="24">
        <v>15094.248573999999</v>
      </c>
      <c r="F46" s="24">
        <v>0</v>
      </c>
      <c r="G46" s="24">
        <v>0</v>
      </c>
      <c r="H46" s="24">
        <v>0</v>
      </c>
      <c r="I46" s="24">
        <v>15094.248573999999</v>
      </c>
      <c r="J46" s="24">
        <v>15094.248573999999</v>
      </c>
    </row>
    <row r="47" spans="1:10" x14ac:dyDescent="0.3">
      <c r="A47" s="22">
        <f t="shared" si="1"/>
        <v>32</v>
      </c>
      <c r="B47" s="23" t="s">
        <v>61</v>
      </c>
      <c r="C47" s="23" t="s">
        <v>35</v>
      </c>
      <c r="D47" s="2">
        <v>2.1499999999999998E-2</v>
      </c>
      <c r="E47" s="24">
        <v>54073.08584679979</v>
      </c>
      <c r="F47" s="24">
        <v>755.36229123586452</v>
      </c>
      <c r="G47" s="24">
        <v>-2.8800000000000008</v>
      </c>
      <c r="H47" s="24">
        <v>0</v>
      </c>
      <c r="I47" s="24">
        <v>54825.568138035647</v>
      </c>
      <c r="J47" s="24">
        <v>54129.75063843331</v>
      </c>
    </row>
    <row r="48" spans="1:10" x14ac:dyDescent="0.3">
      <c r="A48" s="22">
        <f t="shared" si="1"/>
        <v>33</v>
      </c>
      <c r="B48" s="23" t="s">
        <v>62</v>
      </c>
      <c r="C48" s="23" t="s">
        <v>37</v>
      </c>
      <c r="D48" s="2">
        <v>1.8500000000000003E-2</v>
      </c>
      <c r="E48" s="24">
        <v>23095.685950516705</v>
      </c>
      <c r="F48" s="24">
        <v>322.88912218521796</v>
      </c>
      <c r="G48" s="24">
        <v>-14.640000000000002</v>
      </c>
      <c r="H48" s="24">
        <v>0</v>
      </c>
      <c r="I48" s="24">
        <v>23403.935072701923</v>
      </c>
      <c r="J48" s="24">
        <v>23113.203575300187</v>
      </c>
    </row>
    <row r="49" spans="1:10" x14ac:dyDescent="0.3">
      <c r="A49" s="22">
        <f t="shared" si="1"/>
        <v>34</v>
      </c>
      <c r="B49" s="23" t="s">
        <v>63</v>
      </c>
      <c r="C49" s="23" t="s">
        <v>39</v>
      </c>
      <c r="D49" s="2">
        <v>3.1300000000000001E-2</v>
      </c>
      <c r="E49" s="24">
        <v>2618.6585140395632</v>
      </c>
      <c r="F49" s="24">
        <v>57.312912236714723</v>
      </c>
      <c r="G49" s="24">
        <v>-9.8400000000000016</v>
      </c>
      <c r="H49" s="24">
        <v>0</v>
      </c>
      <c r="I49" s="24">
        <v>2666.131426276278</v>
      </c>
      <c r="J49" s="24">
        <v>2618.1471995962338</v>
      </c>
    </row>
    <row r="50" spans="1:10" x14ac:dyDescent="0.3">
      <c r="A50" s="22">
        <f t="shared" si="1"/>
        <v>35</v>
      </c>
      <c r="B50" s="23" t="s">
        <v>64</v>
      </c>
      <c r="C50" s="23"/>
      <c r="D50" s="2"/>
      <c r="E50" s="25">
        <f t="shared" ref="E50:J50" si="5">SUM(E43:E49)</f>
        <v>247729.95636402676</v>
      </c>
      <c r="F50" s="25">
        <f t="shared" si="5"/>
        <v>3047.150132052001</v>
      </c>
      <c r="G50" s="25">
        <f t="shared" si="5"/>
        <v>-157.69000000000005</v>
      </c>
      <c r="H50" s="25">
        <f t="shared" si="5"/>
        <v>0</v>
      </c>
      <c r="I50" s="25">
        <f t="shared" si="5"/>
        <v>250619.41649607877</v>
      </c>
      <c r="J50" s="25">
        <f t="shared" si="5"/>
        <v>247885.5075280311</v>
      </c>
    </row>
    <row r="51" spans="1:10" x14ac:dyDescent="0.3">
      <c r="A51" s="22">
        <f t="shared" si="1"/>
        <v>36</v>
      </c>
      <c r="B51" s="23"/>
      <c r="C51" s="23"/>
      <c r="D51" s="2"/>
      <c r="E51" s="24"/>
      <c r="F51" s="24"/>
      <c r="G51" s="24"/>
      <c r="H51" s="24"/>
      <c r="I51" s="24"/>
      <c r="J51" s="24"/>
    </row>
    <row r="52" spans="1:10" x14ac:dyDescent="0.3">
      <c r="A52" s="22">
        <f t="shared" si="1"/>
        <v>37</v>
      </c>
      <c r="B52" s="23" t="s">
        <v>65</v>
      </c>
      <c r="C52" s="23" t="s">
        <v>28</v>
      </c>
      <c r="D52" s="2">
        <v>1.9799999999999998E-2</v>
      </c>
      <c r="E52" s="24">
        <v>14952.142950374109</v>
      </c>
      <c r="F52" s="24">
        <v>171.20726506229778</v>
      </c>
      <c r="G52" s="24">
        <v>-23.520000000000007</v>
      </c>
      <c r="H52" s="24">
        <v>0</v>
      </c>
      <c r="I52" s="24">
        <v>15099.83021543641</v>
      </c>
      <c r="J52" s="24">
        <v>14953.552739994284</v>
      </c>
    </row>
    <row r="53" spans="1:10" x14ac:dyDescent="0.3">
      <c r="A53" s="22">
        <f t="shared" si="1"/>
        <v>38</v>
      </c>
      <c r="B53" s="23" t="s">
        <v>66</v>
      </c>
      <c r="C53" s="23" t="s">
        <v>30</v>
      </c>
      <c r="D53" s="2">
        <v>2.3E-2</v>
      </c>
      <c r="E53" s="24">
        <v>7727.2535025315619</v>
      </c>
      <c r="F53" s="24">
        <v>73.558399251350806</v>
      </c>
      <c r="G53" s="24">
        <v>-12.96</v>
      </c>
      <c r="H53" s="24">
        <v>0</v>
      </c>
      <c r="I53" s="24">
        <v>7787.851901782913</v>
      </c>
      <c r="J53" s="24">
        <v>7726.4318409355119</v>
      </c>
    </row>
    <row r="54" spans="1:10" x14ac:dyDescent="0.3">
      <c r="A54" s="22">
        <f t="shared" si="1"/>
        <v>39</v>
      </c>
      <c r="B54" s="23" t="s">
        <v>67</v>
      </c>
      <c r="C54" s="23" t="s">
        <v>32</v>
      </c>
      <c r="D54" s="2">
        <v>4.0599999999999997E-2</v>
      </c>
      <c r="E54" s="24">
        <v>153047.73456598705</v>
      </c>
      <c r="F54" s="24">
        <v>1334.0231694835884</v>
      </c>
      <c r="G54" s="24">
        <v>-953.03999999999985</v>
      </c>
      <c r="H54" s="24">
        <v>0</v>
      </c>
      <c r="I54" s="24">
        <v>153428.71773547062</v>
      </c>
      <c r="J54" s="24">
        <v>152673.8317328704</v>
      </c>
    </row>
    <row r="55" spans="1:10" x14ac:dyDescent="0.3">
      <c r="A55" s="22">
        <f t="shared" si="1"/>
        <v>40</v>
      </c>
      <c r="B55" s="23" t="s">
        <v>68</v>
      </c>
      <c r="C55" s="23" t="s">
        <v>32</v>
      </c>
      <c r="D55" s="2">
        <v>0.12369999999999999</v>
      </c>
      <c r="E55" s="24">
        <v>57837.10714</v>
      </c>
      <c r="F55" s="24">
        <v>0</v>
      </c>
      <c r="G55" s="24">
        <v>0</v>
      </c>
      <c r="H55" s="24">
        <v>0</v>
      </c>
      <c r="I55" s="24">
        <v>57837.10714</v>
      </c>
      <c r="J55" s="24">
        <v>57837.107139999986</v>
      </c>
    </row>
    <row r="56" spans="1:10" x14ac:dyDescent="0.3">
      <c r="A56" s="22">
        <f t="shared" si="1"/>
        <v>41</v>
      </c>
      <c r="B56" s="23" t="s">
        <v>69</v>
      </c>
      <c r="C56" s="23" t="s">
        <v>35</v>
      </c>
      <c r="D56" s="2">
        <v>2.8999999999999998E-2</v>
      </c>
      <c r="E56" s="24">
        <v>47041.019699898694</v>
      </c>
      <c r="F56" s="24">
        <v>446.78318458269342</v>
      </c>
      <c r="G56" s="24">
        <v>0</v>
      </c>
      <c r="H56" s="24">
        <v>0</v>
      </c>
      <c r="I56" s="24">
        <v>47487.802884481403</v>
      </c>
      <c r="J56" s="24">
        <v>47075.387637174274</v>
      </c>
    </row>
    <row r="57" spans="1:10" x14ac:dyDescent="0.3">
      <c r="A57" s="22">
        <f t="shared" si="1"/>
        <v>42</v>
      </c>
      <c r="B57" s="23" t="s">
        <v>70</v>
      </c>
      <c r="C57" s="23" t="s">
        <v>37</v>
      </c>
      <c r="D57" s="2">
        <v>2.6200000000000001E-2</v>
      </c>
      <c r="E57" s="24">
        <v>26664.481584070742</v>
      </c>
      <c r="F57" s="24">
        <v>253.20916216199632</v>
      </c>
      <c r="G57" s="24">
        <v>-2.7600000000000002</v>
      </c>
      <c r="H57" s="24">
        <v>0</v>
      </c>
      <c r="I57" s="24">
        <v>26914.930746232742</v>
      </c>
      <c r="J57" s="24">
        <v>26682.579211929355</v>
      </c>
    </row>
    <row r="58" spans="1:10" x14ac:dyDescent="0.3">
      <c r="A58" s="22">
        <f t="shared" si="1"/>
        <v>43</v>
      </c>
      <c r="B58" s="23" t="s">
        <v>71</v>
      </c>
      <c r="C58" s="23" t="s">
        <v>39</v>
      </c>
      <c r="D58" s="2">
        <v>3.4599999999999999E-2</v>
      </c>
      <c r="E58" s="24">
        <v>8344.1664852011763</v>
      </c>
      <c r="F58" s="24">
        <v>84.083781008100672</v>
      </c>
      <c r="G58" s="24">
        <v>-253.80000000000004</v>
      </c>
      <c r="H58" s="24">
        <v>0</v>
      </c>
      <c r="I58" s="24">
        <v>8174.4502662092773</v>
      </c>
      <c r="J58" s="24">
        <v>8223.7344683556457</v>
      </c>
    </row>
    <row r="59" spans="1:10" x14ac:dyDescent="0.3">
      <c r="A59" s="22">
        <f t="shared" si="1"/>
        <v>44</v>
      </c>
      <c r="B59" s="23" t="s">
        <v>72</v>
      </c>
      <c r="C59" s="23"/>
      <c r="D59" s="2"/>
      <c r="E59" s="25">
        <f t="shared" ref="E59:J59" si="6">SUM(E52:E58)</f>
        <v>315613.90592806326</v>
      </c>
      <c r="F59" s="25">
        <f t="shared" si="6"/>
        <v>2362.8649615500271</v>
      </c>
      <c r="G59" s="25">
        <f t="shared" si="6"/>
        <v>-1246.08</v>
      </c>
      <c r="H59" s="25">
        <f t="shared" si="6"/>
        <v>0</v>
      </c>
      <c r="I59" s="25">
        <f t="shared" si="6"/>
        <v>316730.69088961335</v>
      </c>
      <c r="J59" s="25">
        <f t="shared" si="6"/>
        <v>315172.62477125943</v>
      </c>
    </row>
    <row r="60" spans="1:10" x14ac:dyDescent="0.3">
      <c r="A60" s="22">
        <f t="shared" si="1"/>
        <v>45</v>
      </c>
      <c r="B60" s="23"/>
      <c r="C60" s="23"/>
      <c r="D60" s="2"/>
      <c r="E60" s="24"/>
      <c r="F60" s="24"/>
      <c r="G60" s="24"/>
      <c r="H60" s="24"/>
      <c r="I60" s="24"/>
      <c r="J60" s="24"/>
    </row>
    <row r="61" spans="1:10" x14ac:dyDescent="0.3">
      <c r="A61" s="22">
        <f t="shared" si="1"/>
        <v>46</v>
      </c>
      <c r="B61" s="23" t="s">
        <v>73</v>
      </c>
      <c r="C61" s="23" t="s">
        <v>30</v>
      </c>
      <c r="D61" s="2">
        <v>0</v>
      </c>
      <c r="E61" s="24">
        <v>1029.96</v>
      </c>
      <c r="F61" s="24">
        <v>0</v>
      </c>
      <c r="G61" s="24">
        <v>-3.24</v>
      </c>
      <c r="H61" s="24">
        <v>0</v>
      </c>
      <c r="I61" s="24">
        <v>1026.72</v>
      </c>
      <c r="J61" s="24">
        <v>1028.3399999999999</v>
      </c>
    </row>
    <row r="62" spans="1:10" x14ac:dyDescent="0.3">
      <c r="A62" s="22">
        <f t="shared" si="1"/>
        <v>47</v>
      </c>
      <c r="B62" s="23"/>
      <c r="C62" s="23"/>
      <c r="D62" s="2"/>
      <c r="E62" s="24"/>
      <c r="F62" s="24"/>
      <c r="G62" s="24"/>
      <c r="H62" s="24"/>
      <c r="I62" s="24"/>
      <c r="J62" s="24"/>
    </row>
    <row r="63" spans="1:10" x14ac:dyDescent="0.3">
      <c r="A63" s="22">
        <f t="shared" si="1"/>
        <v>48</v>
      </c>
      <c r="B63" s="23" t="s">
        <v>74</v>
      </c>
      <c r="C63" s="23" t="s">
        <v>28</v>
      </c>
      <c r="D63" s="2">
        <v>2.69E-2</v>
      </c>
      <c r="E63" s="24">
        <v>127342.80635625718</v>
      </c>
      <c r="F63" s="24">
        <v>947.50515038761864</v>
      </c>
      <c r="G63" s="24">
        <v>-94.679999999999993</v>
      </c>
      <c r="H63" s="24">
        <v>0</v>
      </c>
      <c r="I63" s="24">
        <v>128195.63150664479</v>
      </c>
      <c r="J63" s="24">
        <v>127432.343713881</v>
      </c>
    </row>
    <row r="64" spans="1:10" x14ac:dyDescent="0.3">
      <c r="A64" s="22">
        <f t="shared" si="1"/>
        <v>49</v>
      </c>
      <c r="B64" s="23" t="s">
        <v>75</v>
      </c>
      <c r="C64" s="23" t="s">
        <v>30</v>
      </c>
      <c r="D64" s="2">
        <v>0.03</v>
      </c>
      <c r="E64" s="24">
        <v>216754.66102646265</v>
      </c>
      <c r="F64" s="24">
        <v>4716.7223423949927</v>
      </c>
      <c r="G64" s="24">
        <v>-51.120000000000005</v>
      </c>
      <c r="H64" s="24">
        <v>0</v>
      </c>
      <c r="I64" s="24">
        <v>221420.26336885765</v>
      </c>
      <c r="J64" s="24">
        <v>217436.6681815639</v>
      </c>
    </row>
    <row r="65" spans="1:10" x14ac:dyDescent="0.3">
      <c r="A65" s="22">
        <f t="shared" si="1"/>
        <v>50</v>
      </c>
      <c r="B65" s="23" t="s">
        <v>76</v>
      </c>
      <c r="C65" s="23" t="s">
        <v>32</v>
      </c>
      <c r="D65" s="2">
        <v>3.2199999999999999E-2</v>
      </c>
      <c r="E65" s="24">
        <v>736045.7776369364</v>
      </c>
      <c r="F65" s="24">
        <v>5697.9471741254147</v>
      </c>
      <c r="G65" s="24">
        <v>-446.16000000000008</v>
      </c>
      <c r="H65" s="24">
        <v>0</v>
      </c>
      <c r="I65" s="24">
        <v>741297.56481106079</v>
      </c>
      <c r="J65" s="24">
        <v>736644.96914836892</v>
      </c>
    </row>
    <row r="66" spans="1:10" x14ac:dyDescent="0.3">
      <c r="A66" s="22">
        <f t="shared" si="1"/>
        <v>51</v>
      </c>
      <c r="B66" s="23" t="s">
        <v>77</v>
      </c>
      <c r="C66" s="23" t="s">
        <v>32</v>
      </c>
      <c r="D66" s="2">
        <v>9.1799999999999993E-2</v>
      </c>
      <c r="E66" s="24">
        <v>183250.37</v>
      </c>
      <c r="F66" s="24">
        <v>305.94893173289086</v>
      </c>
      <c r="G66" s="24">
        <v>-275.35403855960203</v>
      </c>
      <c r="H66" s="24">
        <v>0</v>
      </c>
      <c r="I66" s="24">
        <v>183280.96489317328</v>
      </c>
      <c r="J66" s="24">
        <v>183259.55003764958</v>
      </c>
    </row>
    <row r="67" spans="1:10" x14ac:dyDescent="0.3">
      <c r="A67" s="22">
        <f t="shared" si="1"/>
        <v>52</v>
      </c>
      <c r="B67" s="23" t="s">
        <v>78</v>
      </c>
      <c r="C67" s="23" t="s">
        <v>35</v>
      </c>
      <c r="D67" s="2">
        <v>2.7900000000000001E-2</v>
      </c>
      <c r="E67" s="24">
        <v>16368.21407850457</v>
      </c>
      <c r="F67" s="24">
        <v>141.42536989798759</v>
      </c>
      <c r="G67" s="24">
        <v>-308.87999999999994</v>
      </c>
      <c r="H67" s="24">
        <v>0</v>
      </c>
      <c r="I67" s="24">
        <v>16200.759448402547</v>
      </c>
      <c r="J67" s="24">
        <v>16233.894355406957</v>
      </c>
    </row>
    <row r="68" spans="1:10" x14ac:dyDescent="0.3">
      <c r="A68" s="22">
        <f t="shared" si="1"/>
        <v>53</v>
      </c>
      <c r="B68" s="23" t="s">
        <v>79</v>
      </c>
      <c r="C68" s="23" t="s">
        <v>37</v>
      </c>
      <c r="D68" s="2">
        <v>2.8500000000000001E-2</v>
      </c>
      <c r="E68" s="24">
        <v>120927.58805254668</v>
      </c>
      <c r="F68" s="24">
        <v>988.95239552170642</v>
      </c>
      <c r="G68" s="24">
        <v>-18.84</v>
      </c>
      <c r="H68" s="24">
        <v>0</v>
      </c>
      <c r="I68" s="24">
        <v>121897.70044806838</v>
      </c>
      <c r="J68" s="24">
        <v>121060.69729343086</v>
      </c>
    </row>
    <row r="69" spans="1:10" x14ac:dyDescent="0.3">
      <c r="A69" s="22">
        <f t="shared" si="1"/>
        <v>54</v>
      </c>
      <c r="B69" s="23" t="s">
        <v>80</v>
      </c>
      <c r="C69" s="23" t="s">
        <v>39</v>
      </c>
      <c r="D69" s="2">
        <v>3.3599999999999998E-2</v>
      </c>
      <c r="E69" s="24">
        <v>6219.5828892924974</v>
      </c>
      <c r="F69" s="24">
        <v>44.127227672284789</v>
      </c>
      <c r="G69" s="24">
        <v>-35.160000000000004</v>
      </c>
      <c r="H69" s="24">
        <v>0</v>
      </c>
      <c r="I69" s="24">
        <v>6228.5501169647823</v>
      </c>
      <c r="J69" s="24">
        <v>6208.6363442706015</v>
      </c>
    </row>
    <row r="70" spans="1:10" x14ac:dyDescent="0.3">
      <c r="A70" s="22">
        <f t="shared" si="1"/>
        <v>55</v>
      </c>
      <c r="B70" s="23" t="s">
        <v>81</v>
      </c>
      <c r="C70" s="23"/>
      <c r="D70" s="2"/>
      <c r="E70" s="25">
        <f t="shared" ref="E70:J70" si="7">SUM(E63:E69)</f>
        <v>1406909.0000399998</v>
      </c>
      <c r="F70" s="25">
        <f t="shared" si="7"/>
        <v>12842.628591732897</v>
      </c>
      <c r="G70" s="25">
        <f t="shared" si="7"/>
        <v>-1230.1940385596019</v>
      </c>
      <c r="H70" s="25">
        <f t="shared" si="7"/>
        <v>0</v>
      </c>
      <c r="I70" s="25">
        <f t="shared" si="7"/>
        <v>1418521.4345931723</v>
      </c>
      <c r="J70" s="25">
        <f t="shared" si="7"/>
        <v>1408276.7590745715</v>
      </c>
    </row>
    <row r="71" spans="1:10" x14ac:dyDescent="0.3">
      <c r="A71" s="22">
        <f t="shared" si="1"/>
        <v>56</v>
      </c>
      <c r="B71" s="23"/>
      <c r="C71" s="23"/>
      <c r="D71" s="2"/>
      <c r="E71" s="24"/>
      <c r="F71" s="24"/>
      <c r="G71" s="24"/>
      <c r="H71" s="24"/>
      <c r="I71" s="24"/>
      <c r="J71" s="24"/>
    </row>
    <row r="72" spans="1:10" x14ac:dyDescent="0.3">
      <c r="A72" s="22">
        <f t="shared" si="1"/>
        <v>57</v>
      </c>
      <c r="B72" s="23" t="s">
        <v>82</v>
      </c>
      <c r="C72" s="23" t="s">
        <v>28</v>
      </c>
      <c r="D72" s="2">
        <v>5.7500000000000002E-2</v>
      </c>
      <c r="E72" s="24">
        <v>9623.6342296238035</v>
      </c>
      <c r="F72" s="24">
        <v>1572.5216487597172</v>
      </c>
      <c r="G72" s="24">
        <v>-2.0399999999999996</v>
      </c>
      <c r="H72" s="24">
        <v>0</v>
      </c>
      <c r="I72" s="24">
        <v>11194.11587838352</v>
      </c>
      <c r="J72" s="24">
        <v>10108.315599838546</v>
      </c>
    </row>
    <row r="73" spans="1:10" x14ac:dyDescent="0.3">
      <c r="A73" s="22">
        <f t="shared" si="1"/>
        <v>58</v>
      </c>
      <c r="B73" s="23" t="s">
        <v>83</v>
      </c>
      <c r="C73" s="23" t="s">
        <v>30</v>
      </c>
      <c r="D73" s="2">
        <v>9.8175441652535514E-2</v>
      </c>
      <c r="E73" s="24">
        <v>6508.8747279452937</v>
      </c>
      <c r="F73" s="24">
        <v>198.44961089736697</v>
      </c>
      <c r="G73" s="24">
        <v>-52.080000000000013</v>
      </c>
      <c r="H73" s="24">
        <v>0</v>
      </c>
      <c r="I73" s="24">
        <v>6655.24433884266</v>
      </c>
      <c r="J73" s="24">
        <v>6544.8798328090934</v>
      </c>
    </row>
    <row r="74" spans="1:10" x14ac:dyDescent="0.3">
      <c r="A74" s="22">
        <f t="shared" si="1"/>
        <v>59</v>
      </c>
      <c r="B74" s="23" t="s">
        <v>84</v>
      </c>
      <c r="C74" s="23" t="s">
        <v>32</v>
      </c>
      <c r="D74" s="2">
        <v>0.2288</v>
      </c>
      <c r="E74" s="24">
        <v>31301.774403412899</v>
      </c>
      <c r="F74" s="24">
        <v>949.9388123240808</v>
      </c>
      <c r="G74" s="24">
        <v>-44.923333333333318</v>
      </c>
      <c r="H74" s="24">
        <v>0</v>
      </c>
      <c r="I74" s="24">
        <v>32206.789882403584</v>
      </c>
      <c r="J74" s="24">
        <v>31576.310311890484</v>
      </c>
    </row>
    <row r="75" spans="1:10" x14ac:dyDescent="0.3">
      <c r="A75" s="22">
        <f t="shared" si="1"/>
        <v>60</v>
      </c>
      <c r="B75" s="23" t="s">
        <v>85</v>
      </c>
      <c r="C75" s="23" t="s">
        <v>35</v>
      </c>
      <c r="D75" s="2">
        <v>5.6299999999999996E-2</v>
      </c>
      <c r="E75" s="24">
        <v>5807.5078091773667</v>
      </c>
      <c r="F75" s="24">
        <v>182.50028624669645</v>
      </c>
      <c r="G75" s="24">
        <v>-178.44000000000003</v>
      </c>
      <c r="H75" s="24">
        <v>0</v>
      </c>
      <c r="I75" s="24">
        <v>5811.5680954240624</v>
      </c>
      <c r="J75" s="24">
        <v>5775.3463710291499</v>
      </c>
    </row>
    <row r="76" spans="1:10" x14ac:dyDescent="0.3">
      <c r="A76" s="22">
        <f t="shared" si="1"/>
        <v>61</v>
      </c>
      <c r="B76" s="23" t="s">
        <v>86</v>
      </c>
      <c r="C76" s="23" t="s">
        <v>37</v>
      </c>
      <c r="D76" s="2">
        <v>6.3799999999999996E-2</v>
      </c>
      <c r="E76" s="24">
        <v>6206.3693181063245</v>
      </c>
      <c r="F76" s="24">
        <v>189.29866272381159</v>
      </c>
      <c r="G76" s="24">
        <v>-1.9199999999999997</v>
      </c>
      <c r="H76" s="24">
        <v>0</v>
      </c>
      <c r="I76" s="24">
        <v>6393.7479808301359</v>
      </c>
      <c r="J76" s="24">
        <v>6264.5933866775149</v>
      </c>
    </row>
    <row r="77" spans="1:10" x14ac:dyDescent="0.3">
      <c r="A77" s="22">
        <f t="shared" si="1"/>
        <v>62</v>
      </c>
      <c r="B77" s="23" t="s">
        <v>87</v>
      </c>
      <c r="C77" s="23" t="s">
        <v>39</v>
      </c>
      <c r="D77" s="2">
        <v>8.0299999999999996E-2</v>
      </c>
      <c r="E77" s="24">
        <v>1559.9309584008906</v>
      </c>
      <c r="F77" s="24">
        <v>47.162579048324119</v>
      </c>
      <c r="G77" s="24">
        <v>-3.72</v>
      </c>
      <c r="H77" s="24">
        <v>0</v>
      </c>
      <c r="I77" s="24">
        <v>1603.3735374492148</v>
      </c>
      <c r="J77" s="24">
        <v>1572.8162992935665</v>
      </c>
    </row>
    <row r="78" spans="1:10" x14ac:dyDescent="0.3">
      <c r="A78" s="22">
        <f t="shared" si="1"/>
        <v>63</v>
      </c>
      <c r="B78" s="23" t="s">
        <v>88</v>
      </c>
      <c r="C78" s="23"/>
      <c r="D78" s="2"/>
      <c r="E78" s="25">
        <f t="shared" ref="E78:J78" si="8">SUM(E72:E77)</f>
        <v>61008.091446666571</v>
      </c>
      <c r="F78" s="25">
        <f t="shared" si="8"/>
        <v>3139.8715999999968</v>
      </c>
      <c r="G78" s="25">
        <f t="shared" si="8"/>
        <v>-283.12333333333339</v>
      </c>
      <c r="H78" s="25">
        <f t="shared" si="8"/>
        <v>0</v>
      </c>
      <c r="I78" s="25">
        <f t="shared" si="8"/>
        <v>63864.839713333182</v>
      </c>
      <c r="J78" s="25">
        <f t="shared" si="8"/>
        <v>61842.261801538356</v>
      </c>
    </row>
    <row r="79" spans="1:10" x14ac:dyDescent="0.3">
      <c r="A79" s="22">
        <f t="shared" si="1"/>
        <v>64</v>
      </c>
      <c r="B79" s="23"/>
      <c r="C79" s="23"/>
      <c r="D79" s="2"/>
      <c r="E79" s="23"/>
      <c r="F79" s="23"/>
      <c r="G79" s="23"/>
      <c r="H79" s="23"/>
      <c r="I79" s="23"/>
      <c r="J79" s="23"/>
    </row>
    <row r="80" spans="1:10" x14ac:dyDescent="0.3">
      <c r="A80" s="22">
        <f t="shared" si="1"/>
        <v>65</v>
      </c>
      <c r="B80" s="26" t="s">
        <v>89</v>
      </c>
      <c r="C80" s="26" t="s">
        <v>28</v>
      </c>
      <c r="D80" s="2">
        <v>1.9900000000000001E-2</v>
      </c>
      <c r="E80" s="24">
        <v>88362.658026004487</v>
      </c>
      <c r="F80" s="24">
        <v>1909.3094731423871</v>
      </c>
      <c r="G80" s="24">
        <v>0</v>
      </c>
      <c r="H80" s="24">
        <v>0</v>
      </c>
      <c r="I80" s="24">
        <v>90271.967499146893</v>
      </c>
      <c r="J80" s="24">
        <v>89281.532752623083</v>
      </c>
    </row>
    <row r="81" spans="1:10" x14ac:dyDescent="0.3">
      <c r="A81" s="22">
        <f t="shared" si="1"/>
        <v>66</v>
      </c>
      <c r="B81" s="26" t="s">
        <v>90</v>
      </c>
      <c r="C81" s="26" t="s">
        <v>30</v>
      </c>
      <c r="D81" s="2">
        <v>2.2499999999999999E-2</v>
      </c>
      <c r="E81" s="24">
        <v>14469.91765361035</v>
      </c>
      <c r="F81" s="24">
        <v>70.385821017790164</v>
      </c>
      <c r="G81" s="24">
        <v>0</v>
      </c>
      <c r="H81" s="24">
        <v>0</v>
      </c>
      <c r="I81" s="24">
        <v>14540.303474628139</v>
      </c>
      <c r="J81" s="24">
        <v>14504.240488971331</v>
      </c>
    </row>
    <row r="82" spans="1:10" x14ac:dyDescent="0.3">
      <c r="A82" s="22">
        <f t="shared" ref="A82:A147" si="9">+A81+1</f>
        <v>67</v>
      </c>
      <c r="B82" s="26" t="s">
        <v>91</v>
      </c>
      <c r="C82" s="26" t="s">
        <v>32</v>
      </c>
      <c r="D82" s="2">
        <v>2.8799999999999999E-2</v>
      </c>
      <c r="E82" s="24">
        <v>184192.63674168437</v>
      </c>
      <c r="F82" s="24">
        <v>918.98678901086157</v>
      </c>
      <c r="G82" s="24">
        <v>0</v>
      </c>
      <c r="H82" s="24">
        <v>0</v>
      </c>
      <c r="I82" s="24">
        <v>185111.62353069524</v>
      </c>
      <c r="J82" s="24">
        <v>184640.77007027285</v>
      </c>
    </row>
    <row r="83" spans="1:10" x14ac:dyDescent="0.3">
      <c r="A83" s="22">
        <f t="shared" si="9"/>
        <v>68</v>
      </c>
      <c r="B83" s="26" t="s">
        <v>92</v>
      </c>
      <c r="C83" s="26" t="s">
        <v>32</v>
      </c>
      <c r="D83" s="2">
        <v>7.0900000000000005E-2</v>
      </c>
      <c r="E83" s="24">
        <v>58678.433161000001</v>
      </c>
      <c r="F83" s="24">
        <v>0</v>
      </c>
      <c r="G83" s="24">
        <v>0</v>
      </c>
      <c r="H83" s="24">
        <v>0</v>
      </c>
      <c r="I83" s="24">
        <v>58678.433161000001</v>
      </c>
      <c r="J83" s="24">
        <v>58678.433161000015</v>
      </c>
    </row>
    <row r="84" spans="1:10" x14ac:dyDescent="0.3">
      <c r="A84" s="22">
        <f t="shared" si="9"/>
        <v>69</v>
      </c>
      <c r="B84" s="26" t="s">
        <v>93</v>
      </c>
      <c r="C84" s="26" t="s">
        <v>35</v>
      </c>
      <c r="D84" s="2">
        <v>2.4199999999999999E-2</v>
      </c>
      <c r="E84" s="24">
        <v>33005.915600572196</v>
      </c>
      <c r="F84" s="24">
        <v>178.59239581107875</v>
      </c>
      <c r="G84" s="24">
        <v>0</v>
      </c>
      <c r="H84" s="24">
        <v>0</v>
      </c>
      <c r="I84" s="24">
        <v>33184.507996383283</v>
      </c>
      <c r="J84" s="24">
        <v>33092.857925107746</v>
      </c>
    </row>
    <row r="85" spans="1:10" x14ac:dyDescent="0.3">
      <c r="A85" s="22">
        <f t="shared" si="9"/>
        <v>70</v>
      </c>
      <c r="B85" s="26" t="s">
        <v>94</v>
      </c>
      <c r="C85" s="26" t="s">
        <v>37</v>
      </c>
      <c r="D85" s="2">
        <v>2.0199999999999999E-2</v>
      </c>
      <c r="E85" s="24">
        <v>42786.173624891169</v>
      </c>
      <c r="F85" s="24">
        <v>208.08646685048797</v>
      </c>
      <c r="G85" s="24">
        <v>0</v>
      </c>
      <c r="H85" s="24">
        <v>0</v>
      </c>
      <c r="I85" s="24">
        <v>42994.260091741657</v>
      </c>
      <c r="J85" s="24">
        <v>42887.644595028069</v>
      </c>
    </row>
    <row r="86" spans="1:10" x14ac:dyDescent="0.3">
      <c r="A86" s="22">
        <f t="shared" si="9"/>
        <v>71</v>
      </c>
      <c r="B86" s="26" t="s">
        <v>95</v>
      </c>
      <c r="C86" s="26" t="s">
        <v>39</v>
      </c>
      <c r="D86" s="2">
        <v>2.86E-2</v>
      </c>
      <c r="E86" s="24">
        <v>9748.6011332372982</v>
      </c>
      <c r="F86" s="24">
        <v>152.86368416739606</v>
      </c>
      <c r="G86" s="24">
        <v>0</v>
      </c>
      <c r="H86" s="24">
        <v>0</v>
      </c>
      <c r="I86" s="24">
        <v>9901.4648174046888</v>
      </c>
      <c r="J86" s="24">
        <v>9822.2904949199019</v>
      </c>
    </row>
    <row r="87" spans="1:10" x14ac:dyDescent="0.3">
      <c r="A87" s="22">
        <f t="shared" si="9"/>
        <v>72</v>
      </c>
      <c r="B87" s="23" t="s">
        <v>96</v>
      </c>
      <c r="C87" s="23"/>
      <c r="D87" s="2"/>
      <c r="E87" s="25">
        <f t="shared" ref="E87:J87" si="10">SUM(E80:E86)</f>
        <v>431244.33594099985</v>
      </c>
      <c r="F87" s="25">
        <f t="shared" si="10"/>
        <v>3438.2246300000015</v>
      </c>
      <c r="G87" s="25">
        <f t="shared" si="10"/>
        <v>0</v>
      </c>
      <c r="H87" s="25">
        <f t="shared" si="10"/>
        <v>0</v>
      </c>
      <c r="I87" s="25">
        <f t="shared" si="10"/>
        <v>434682.56057099992</v>
      </c>
      <c r="J87" s="25">
        <f t="shared" si="10"/>
        <v>432907.76948792307</v>
      </c>
    </row>
    <row r="88" spans="1:10" x14ac:dyDescent="0.3">
      <c r="A88" s="22">
        <f t="shared" si="9"/>
        <v>73</v>
      </c>
      <c r="B88" s="23"/>
      <c r="C88" s="23"/>
      <c r="D88" s="2"/>
      <c r="E88" s="24"/>
      <c r="F88" s="24"/>
      <c r="G88" s="24"/>
      <c r="H88" s="24"/>
      <c r="I88" s="24"/>
      <c r="J88" s="24"/>
    </row>
    <row r="89" spans="1:10" x14ac:dyDescent="0.3">
      <c r="A89" s="22">
        <f t="shared" si="9"/>
        <v>74</v>
      </c>
      <c r="B89" s="26" t="s">
        <v>97</v>
      </c>
      <c r="C89" s="26" t="s">
        <v>28</v>
      </c>
      <c r="D89" s="2">
        <v>3.8599999999999995E-2</v>
      </c>
      <c r="E89" s="24">
        <v>488322.62416311598</v>
      </c>
      <c r="F89" s="24">
        <v>3809.9075893923905</v>
      </c>
      <c r="G89" s="24">
        <v>-189.72</v>
      </c>
      <c r="H89" s="24">
        <v>0</v>
      </c>
      <c r="I89" s="24">
        <v>491942.81175250828</v>
      </c>
      <c r="J89" s="24">
        <v>489692.62923691154</v>
      </c>
    </row>
    <row r="90" spans="1:10" x14ac:dyDescent="0.3">
      <c r="A90" s="22">
        <f t="shared" si="9"/>
        <v>75</v>
      </c>
      <c r="B90" s="26" t="s">
        <v>98</v>
      </c>
      <c r="C90" s="26" t="s">
        <v>99</v>
      </c>
      <c r="D90" s="2">
        <v>4.9699999999999994E-2</v>
      </c>
      <c r="E90" s="24">
        <v>1746288.8265388147</v>
      </c>
      <c r="F90" s="24">
        <v>9359.7344087854599</v>
      </c>
      <c r="G90" s="24">
        <v>-7252.3199999999988</v>
      </c>
      <c r="H90" s="24">
        <v>0</v>
      </c>
      <c r="I90" s="24">
        <v>1748396.2409476002</v>
      </c>
      <c r="J90" s="24">
        <v>1745752.1660846474</v>
      </c>
    </row>
    <row r="91" spans="1:10" x14ac:dyDescent="0.3">
      <c r="A91" s="22">
        <f t="shared" si="9"/>
        <v>76</v>
      </c>
      <c r="B91" s="26" t="s">
        <v>100</v>
      </c>
      <c r="C91" s="26" t="s">
        <v>99</v>
      </c>
      <c r="D91" s="2">
        <v>3.3300000000000003E-2</v>
      </c>
      <c r="E91" s="24">
        <v>4062.7466666666601</v>
      </c>
      <c r="F91" s="24">
        <v>0</v>
      </c>
      <c r="G91" s="24">
        <v>-383.44333333333333</v>
      </c>
      <c r="H91" s="24">
        <v>0</v>
      </c>
      <c r="I91" s="24">
        <v>3679.3033333333301</v>
      </c>
      <c r="J91" s="24">
        <v>3871.0249999999951</v>
      </c>
    </row>
    <row r="92" spans="1:10" x14ac:dyDescent="0.3">
      <c r="A92" s="22">
        <f t="shared" si="9"/>
        <v>77</v>
      </c>
      <c r="B92" s="26" t="s">
        <v>101</v>
      </c>
      <c r="C92" s="26" t="s">
        <v>99</v>
      </c>
      <c r="D92" s="2">
        <v>1E-3</v>
      </c>
      <c r="E92" s="24">
        <v>1712.74</v>
      </c>
      <c r="F92" s="24">
        <v>0</v>
      </c>
      <c r="G92" s="24">
        <v>0</v>
      </c>
      <c r="H92" s="24">
        <v>0</v>
      </c>
      <c r="I92" s="24">
        <v>1712.74</v>
      </c>
      <c r="J92" s="24">
        <v>1712.7400000000005</v>
      </c>
    </row>
    <row r="93" spans="1:10" x14ac:dyDescent="0.3">
      <c r="A93" s="22">
        <f t="shared" si="9"/>
        <v>78</v>
      </c>
      <c r="B93" s="26" t="s">
        <v>102</v>
      </c>
      <c r="C93" s="26" t="s">
        <v>103</v>
      </c>
      <c r="D93" s="2">
        <v>5.1699999999999996E-2</v>
      </c>
      <c r="E93" s="24">
        <v>290025.83617989102</v>
      </c>
      <c r="F93" s="24">
        <v>1778.4809122028987</v>
      </c>
      <c r="G93" s="24">
        <v>-621.12</v>
      </c>
      <c r="H93" s="24">
        <v>0</v>
      </c>
      <c r="I93" s="24">
        <v>291183.19709209393</v>
      </c>
      <c r="J93" s="24">
        <v>290285.80677062424</v>
      </c>
    </row>
    <row r="94" spans="1:10" x14ac:dyDescent="0.3">
      <c r="A94" s="22">
        <f t="shared" si="9"/>
        <v>79</v>
      </c>
      <c r="B94" s="26" t="s">
        <v>104</v>
      </c>
      <c r="C94" s="26" t="s">
        <v>37</v>
      </c>
      <c r="D94" s="2">
        <v>4.4800000000000006E-2</v>
      </c>
      <c r="E94" s="24">
        <v>176344.23551560071</v>
      </c>
      <c r="F94" s="24">
        <v>958.09082553821463</v>
      </c>
      <c r="G94" s="24">
        <v>-560.52</v>
      </c>
      <c r="H94" s="24">
        <v>0</v>
      </c>
      <c r="I94" s="24">
        <v>176741.80634113893</v>
      </c>
      <c r="J94" s="24">
        <v>176371.32777387451</v>
      </c>
    </row>
    <row r="95" spans="1:10" x14ac:dyDescent="0.3">
      <c r="A95" s="22">
        <f t="shared" si="9"/>
        <v>80</v>
      </c>
      <c r="B95" s="26" t="s">
        <v>105</v>
      </c>
      <c r="C95" s="26" t="s">
        <v>39</v>
      </c>
      <c r="D95" s="2">
        <v>5.5E-2</v>
      </c>
      <c r="E95" s="24">
        <v>39227.151222666442</v>
      </c>
      <c r="F95" s="24">
        <v>207.75652152103083</v>
      </c>
      <c r="G95" s="24">
        <v>-198</v>
      </c>
      <c r="H95" s="24">
        <v>0</v>
      </c>
      <c r="I95" s="24">
        <v>39236.907744187476</v>
      </c>
      <c r="J95" s="24">
        <v>39194.798803834259</v>
      </c>
    </row>
    <row r="96" spans="1:10" x14ac:dyDescent="0.3">
      <c r="A96" s="22">
        <f t="shared" si="9"/>
        <v>81</v>
      </c>
      <c r="B96" s="26" t="s">
        <v>106</v>
      </c>
      <c r="C96" s="26" t="s">
        <v>39</v>
      </c>
      <c r="D96" s="2">
        <v>5.0000000000000001E-4</v>
      </c>
      <c r="E96" s="24">
        <v>875.11</v>
      </c>
      <c r="F96" s="24">
        <v>0</v>
      </c>
      <c r="G96" s="24">
        <v>0</v>
      </c>
      <c r="H96" s="24">
        <v>0</v>
      </c>
      <c r="I96" s="24">
        <v>875.11</v>
      </c>
      <c r="J96" s="24">
        <v>875.11</v>
      </c>
    </row>
    <row r="97" spans="1:10" x14ac:dyDescent="0.3">
      <c r="A97" s="22">
        <f t="shared" si="9"/>
        <v>82</v>
      </c>
      <c r="B97" s="26" t="s">
        <v>107</v>
      </c>
      <c r="C97" s="26" t="s">
        <v>39</v>
      </c>
      <c r="D97" s="2">
        <v>0</v>
      </c>
      <c r="E97" s="24">
        <v>1437.28</v>
      </c>
      <c r="F97" s="24">
        <v>0</v>
      </c>
      <c r="G97" s="24">
        <v>0</v>
      </c>
      <c r="H97" s="24">
        <v>0</v>
      </c>
      <c r="I97" s="24">
        <v>1437.28</v>
      </c>
      <c r="J97" s="24">
        <v>1437.2800000000002</v>
      </c>
    </row>
    <row r="98" spans="1:10" x14ac:dyDescent="0.3">
      <c r="A98" s="22">
        <f t="shared" si="9"/>
        <v>83</v>
      </c>
      <c r="B98" s="26" t="s">
        <v>108</v>
      </c>
      <c r="C98" s="26" t="s">
        <v>109</v>
      </c>
      <c r="D98" s="2">
        <v>1.5E-3</v>
      </c>
      <c r="E98" s="24">
        <v>75126.479141599993</v>
      </c>
      <c r="F98" s="24">
        <v>0.58002039999999999</v>
      </c>
      <c r="G98" s="24">
        <v>-13.199999999999998</v>
      </c>
      <c r="H98" s="24">
        <v>0</v>
      </c>
      <c r="I98" s="24">
        <v>75113.859161999993</v>
      </c>
      <c r="J98" s="24">
        <v>75119.923765753832</v>
      </c>
    </row>
    <row r="99" spans="1:10" x14ac:dyDescent="0.3">
      <c r="A99" s="22">
        <f t="shared" si="9"/>
        <v>84</v>
      </c>
      <c r="B99" s="23" t="s">
        <v>110</v>
      </c>
      <c r="C99" s="23"/>
      <c r="D99" s="2"/>
      <c r="E99" s="25">
        <f t="shared" ref="E99:J99" si="11">SUM(E89:E98)</f>
        <v>2823423.0294283549</v>
      </c>
      <c r="F99" s="25">
        <f t="shared" si="11"/>
        <v>16114.550277839995</v>
      </c>
      <c r="G99" s="25">
        <f t="shared" si="11"/>
        <v>-9218.3233333333337</v>
      </c>
      <c r="H99" s="25">
        <f t="shared" si="11"/>
        <v>0</v>
      </c>
      <c r="I99" s="25">
        <f t="shared" si="11"/>
        <v>2830319.256372862</v>
      </c>
      <c r="J99" s="25">
        <f t="shared" si="11"/>
        <v>2824312.8074356457</v>
      </c>
    </row>
    <row r="100" spans="1:10" x14ac:dyDescent="0.3">
      <c r="A100" s="22">
        <f t="shared" si="9"/>
        <v>85</v>
      </c>
      <c r="B100" s="23"/>
      <c r="C100" s="23"/>
      <c r="D100" s="2"/>
      <c r="E100" s="24"/>
      <c r="F100" s="24"/>
      <c r="G100" s="24"/>
      <c r="H100" s="24"/>
      <c r="I100" s="24"/>
      <c r="J100" s="24"/>
    </row>
    <row r="101" spans="1:10" x14ac:dyDescent="0.3">
      <c r="A101" s="22">
        <f t="shared" si="9"/>
        <v>86</v>
      </c>
      <c r="B101" s="23" t="s">
        <v>111</v>
      </c>
      <c r="C101" s="23" t="s">
        <v>112</v>
      </c>
      <c r="D101" s="2">
        <v>6.8400000000000002E-2</v>
      </c>
      <c r="E101" s="24">
        <v>24055.7</v>
      </c>
      <c r="F101" s="24">
        <v>0</v>
      </c>
      <c r="G101" s="24">
        <v>0</v>
      </c>
      <c r="H101" s="24">
        <v>0</v>
      </c>
      <c r="I101" s="24">
        <v>24055.7</v>
      </c>
      <c r="J101" s="24">
        <v>24055.700000000008</v>
      </c>
    </row>
    <row r="102" spans="1:10" x14ac:dyDescent="0.3">
      <c r="A102" s="22">
        <f t="shared" si="9"/>
        <v>87</v>
      </c>
      <c r="B102" s="23"/>
      <c r="C102" s="23"/>
      <c r="D102" s="2"/>
      <c r="E102" s="24"/>
      <c r="F102" s="24"/>
      <c r="G102" s="24"/>
      <c r="H102" s="24"/>
      <c r="I102" s="24"/>
      <c r="J102" s="24"/>
    </row>
    <row r="103" spans="1:10" x14ac:dyDescent="0.3">
      <c r="A103" s="22">
        <f t="shared" si="9"/>
        <v>88</v>
      </c>
      <c r="B103" s="26" t="s">
        <v>113</v>
      </c>
      <c r="C103" s="26" t="s">
        <v>39</v>
      </c>
      <c r="D103" s="2">
        <v>5.5E-2</v>
      </c>
      <c r="E103" s="24">
        <v>685.53</v>
      </c>
      <c r="F103" s="24">
        <v>0</v>
      </c>
      <c r="G103" s="24">
        <v>0</v>
      </c>
      <c r="H103" s="24">
        <v>0</v>
      </c>
      <c r="I103" s="24">
        <v>685.53</v>
      </c>
      <c r="J103" s="24">
        <v>685.53</v>
      </c>
    </row>
    <row r="104" spans="1:10" x14ac:dyDescent="0.3">
      <c r="A104" s="22">
        <f t="shared" si="9"/>
        <v>89</v>
      </c>
      <c r="B104" s="26" t="s">
        <v>114</v>
      </c>
      <c r="C104" s="26" t="s">
        <v>115</v>
      </c>
      <c r="D104" s="2">
        <v>0</v>
      </c>
      <c r="E104" s="24">
        <v>1446.15</v>
      </c>
      <c r="F104" s="24">
        <v>0</v>
      </c>
      <c r="G104" s="24">
        <v>0</v>
      </c>
      <c r="H104" s="24">
        <v>0</v>
      </c>
      <c r="I104" s="24">
        <v>1446.15</v>
      </c>
      <c r="J104" s="24">
        <v>1446.15</v>
      </c>
    </row>
    <row r="105" spans="1:10" x14ac:dyDescent="0.3">
      <c r="A105" s="22">
        <f t="shared" si="9"/>
        <v>90</v>
      </c>
      <c r="B105" s="23" t="s">
        <v>116</v>
      </c>
      <c r="C105" s="23" t="s">
        <v>117</v>
      </c>
      <c r="D105" s="2">
        <v>0</v>
      </c>
      <c r="E105" s="24">
        <v>4299.6710000000003</v>
      </c>
      <c r="F105" s="24">
        <v>0</v>
      </c>
      <c r="G105" s="24">
        <v>0</v>
      </c>
      <c r="H105" s="24">
        <v>0</v>
      </c>
      <c r="I105" s="24">
        <v>4299.6710000000003</v>
      </c>
      <c r="J105" s="24">
        <v>4299.6710000000012</v>
      </c>
    </row>
    <row r="106" spans="1:10" x14ac:dyDescent="0.3">
      <c r="A106" s="22">
        <f t="shared" si="9"/>
        <v>91</v>
      </c>
      <c r="B106" s="23" t="s">
        <v>118</v>
      </c>
      <c r="C106" s="23" t="s">
        <v>119</v>
      </c>
      <c r="D106" s="2">
        <v>0</v>
      </c>
      <c r="E106" s="24">
        <v>38859.772999999906</v>
      </c>
      <c r="F106" s="24">
        <v>0</v>
      </c>
      <c r="G106" s="24">
        <v>-20.16</v>
      </c>
      <c r="H106" s="24">
        <v>0</v>
      </c>
      <c r="I106" s="24">
        <v>38839.612999999903</v>
      </c>
      <c r="J106" s="24">
        <v>38849.692999999905</v>
      </c>
    </row>
    <row r="107" spans="1:10" x14ac:dyDescent="0.3">
      <c r="A107" s="22">
        <f t="shared" si="9"/>
        <v>92</v>
      </c>
      <c r="B107" s="23"/>
      <c r="C107" s="23"/>
      <c r="D107" s="2"/>
      <c r="E107" s="24"/>
      <c r="F107" s="24"/>
      <c r="G107" s="24"/>
      <c r="H107" s="24"/>
      <c r="I107" s="24"/>
      <c r="J107" s="24"/>
    </row>
    <row r="108" spans="1:10" x14ac:dyDescent="0.3">
      <c r="A108" s="22">
        <f t="shared" si="9"/>
        <v>93</v>
      </c>
      <c r="B108" s="30" t="s">
        <v>120</v>
      </c>
      <c r="C108" s="30"/>
      <c r="D108" s="31"/>
      <c r="E108" s="4">
        <f t="shared" ref="E108:J108" si="12">SUM(E103:E106,E101,E99,E87,E78,E70,E61,E59,E50,E41,E32,E23)</f>
        <v>6866173.7412128029</v>
      </c>
      <c r="F108" s="4">
        <f t="shared" si="12"/>
        <v>158004.80162263877</v>
      </c>
      <c r="G108" s="4">
        <f t="shared" si="12"/>
        <v>-71010.595651559604</v>
      </c>
      <c r="H108" s="4">
        <f t="shared" si="12"/>
        <v>0</v>
      </c>
      <c r="I108" s="4">
        <f t="shared" si="12"/>
        <v>6953167.9471838819</v>
      </c>
      <c r="J108" s="4">
        <f t="shared" si="12"/>
        <v>6883005.0488344068</v>
      </c>
    </row>
    <row r="109" spans="1:10" x14ac:dyDescent="0.3">
      <c r="A109" s="22">
        <f t="shared" si="9"/>
        <v>94</v>
      </c>
      <c r="B109" s="23"/>
      <c r="C109" s="23"/>
      <c r="D109" s="2"/>
      <c r="E109" s="24"/>
      <c r="F109" s="24"/>
      <c r="G109" s="24"/>
      <c r="H109" s="24"/>
      <c r="I109" s="24"/>
      <c r="J109" s="24"/>
    </row>
    <row r="110" spans="1:10" x14ac:dyDescent="0.3">
      <c r="A110" s="22">
        <f t="shared" si="9"/>
        <v>95</v>
      </c>
      <c r="B110" s="23" t="s">
        <v>121</v>
      </c>
      <c r="C110" s="23" t="s">
        <v>28</v>
      </c>
      <c r="D110" s="2">
        <v>8.8999999999999999E-3</v>
      </c>
      <c r="E110" s="24">
        <v>47068.183269274814</v>
      </c>
      <c r="F110" s="24">
        <v>948.21259351366552</v>
      </c>
      <c r="G110" s="24">
        <v>-418.32000000000011</v>
      </c>
      <c r="H110" s="24">
        <v>0</v>
      </c>
      <c r="I110" s="24">
        <v>47598.075862788479</v>
      </c>
      <c r="J110" s="24">
        <v>47066.268569748303</v>
      </c>
    </row>
    <row r="111" spans="1:10" x14ac:dyDescent="0.3">
      <c r="A111" s="22">
        <f t="shared" si="9"/>
        <v>96</v>
      </c>
      <c r="B111" s="23" t="s">
        <v>122</v>
      </c>
      <c r="C111" s="23" t="s">
        <v>99</v>
      </c>
      <c r="D111" s="2">
        <v>0.10369999999999999</v>
      </c>
      <c r="E111" s="24">
        <v>229453.90150309159</v>
      </c>
      <c r="F111" s="24">
        <v>3659.212432070316</v>
      </c>
      <c r="G111" s="24">
        <v>-546.95999999999992</v>
      </c>
      <c r="H111" s="24">
        <v>0</v>
      </c>
      <c r="I111" s="24">
        <v>232566.15393516191</v>
      </c>
      <c r="J111" s="24">
        <v>229812.78153265681</v>
      </c>
    </row>
    <row r="112" spans="1:10" x14ac:dyDescent="0.3">
      <c r="A112" s="22">
        <f t="shared" si="9"/>
        <v>97</v>
      </c>
      <c r="B112" s="23" t="s">
        <v>123</v>
      </c>
      <c r="C112" s="23" t="s">
        <v>103</v>
      </c>
      <c r="D112" s="2">
        <v>7.6499999999999999E-2</v>
      </c>
      <c r="E112" s="24">
        <v>162693.8155452348</v>
      </c>
      <c r="F112" s="24">
        <v>2584.9607416492299</v>
      </c>
      <c r="G112" s="24">
        <v>-673.56000000000006</v>
      </c>
      <c r="H112" s="24">
        <v>0</v>
      </c>
      <c r="I112" s="24">
        <v>164605.21628688404</v>
      </c>
      <c r="J112" s="24">
        <v>162804.25249793258</v>
      </c>
    </row>
    <row r="113" spans="1:10" x14ac:dyDescent="0.3">
      <c r="A113" s="22">
        <f t="shared" si="9"/>
        <v>98</v>
      </c>
      <c r="B113" s="23" t="s">
        <v>124</v>
      </c>
      <c r="C113" s="23" t="s">
        <v>37</v>
      </c>
      <c r="D113" s="2">
        <v>5.5E-2</v>
      </c>
      <c r="E113" s="24">
        <v>40085.618821620505</v>
      </c>
      <c r="F113" s="24">
        <v>629.75248875951741</v>
      </c>
      <c r="G113" s="24">
        <v>-299.04000000000008</v>
      </c>
      <c r="H113" s="24">
        <v>0</v>
      </c>
      <c r="I113" s="24">
        <v>40416.331310380025</v>
      </c>
      <c r="J113" s="24">
        <v>40045.071398535874</v>
      </c>
    </row>
    <row r="114" spans="1:10" x14ac:dyDescent="0.3">
      <c r="A114" s="22">
        <f t="shared" si="9"/>
        <v>99</v>
      </c>
      <c r="B114" s="23" t="s">
        <v>125</v>
      </c>
      <c r="C114" s="23" t="s">
        <v>39</v>
      </c>
      <c r="D114" s="2">
        <v>5.5300000000000002E-2</v>
      </c>
      <c r="E114" s="24">
        <v>10442.265062493017</v>
      </c>
      <c r="F114" s="24">
        <v>164.43835970367167</v>
      </c>
      <c r="G114" s="24">
        <v>-45</v>
      </c>
      <c r="H114" s="24">
        <v>0</v>
      </c>
      <c r="I114" s="24">
        <v>10561.703422196688</v>
      </c>
      <c r="J114" s="24">
        <v>10447.895138831587</v>
      </c>
    </row>
    <row r="115" spans="1:10" x14ac:dyDescent="0.3">
      <c r="A115" s="22">
        <f t="shared" si="9"/>
        <v>100</v>
      </c>
      <c r="B115" s="23" t="s">
        <v>126</v>
      </c>
      <c r="C115" s="23"/>
      <c r="D115" s="2"/>
      <c r="E115" s="25">
        <f t="shared" ref="E115:J115" si="13">SUM(E110:E114)</f>
        <v>489743.78420171468</v>
      </c>
      <c r="F115" s="25">
        <f t="shared" si="13"/>
        <v>7986.5766156964</v>
      </c>
      <c r="G115" s="25">
        <f t="shared" si="13"/>
        <v>-1982.88</v>
      </c>
      <c r="H115" s="25">
        <f t="shared" si="13"/>
        <v>0</v>
      </c>
      <c r="I115" s="25">
        <f t="shared" si="13"/>
        <v>495747.48081741109</v>
      </c>
      <c r="J115" s="25">
        <f t="shared" si="13"/>
        <v>490176.26913770515</v>
      </c>
    </row>
    <row r="116" spans="1:10" x14ac:dyDescent="0.3">
      <c r="A116" s="22">
        <f t="shared" si="9"/>
        <v>101</v>
      </c>
      <c r="B116" s="23"/>
      <c r="C116" s="23"/>
      <c r="D116" s="2"/>
      <c r="E116" s="24"/>
      <c r="F116" s="24"/>
      <c r="G116" s="24"/>
      <c r="H116" s="24"/>
      <c r="I116" s="24"/>
      <c r="J116" s="24"/>
    </row>
    <row r="117" spans="1:10" x14ac:dyDescent="0.3">
      <c r="A117" s="22">
        <f t="shared" si="9"/>
        <v>102</v>
      </c>
      <c r="B117" s="23" t="s">
        <v>127</v>
      </c>
      <c r="C117" s="23" t="s">
        <v>28</v>
      </c>
      <c r="D117" s="2">
        <v>3.3399999999999999E-2</v>
      </c>
      <c r="E117" s="24">
        <v>11645.656640810797</v>
      </c>
      <c r="F117" s="24">
        <v>386.54985774116801</v>
      </c>
      <c r="G117" s="24">
        <v>-25.680000000000003</v>
      </c>
      <c r="H117" s="24">
        <v>0</v>
      </c>
      <c r="I117" s="24">
        <v>12006.526498551964</v>
      </c>
      <c r="J117" s="24">
        <v>11662.551245252425</v>
      </c>
    </row>
    <row r="118" spans="1:10" x14ac:dyDescent="0.3">
      <c r="A118" s="22">
        <f t="shared" si="9"/>
        <v>103</v>
      </c>
      <c r="B118" s="23" t="s">
        <v>128</v>
      </c>
      <c r="C118" s="23" t="s">
        <v>30</v>
      </c>
      <c r="D118" s="2">
        <v>9.6199999999999994E-2</v>
      </c>
      <c r="E118" s="24">
        <v>5592.0649924657646</v>
      </c>
      <c r="F118" s="24">
        <v>63.125310906309949</v>
      </c>
      <c r="G118" s="24">
        <v>-3.5999999999999992</v>
      </c>
      <c r="H118" s="24">
        <v>0</v>
      </c>
      <c r="I118" s="24">
        <v>5651.5903033720742</v>
      </c>
      <c r="J118" s="24">
        <v>5595.1207856124029</v>
      </c>
    </row>
    <row r="119" spans="1:10" x14ac:dyDescent="0.3">
      <c r="A119" s="22">
        <f t="shared" si="9"/>
        <v>104</v>
      </c>
      <c r="B119" s="23" t="s">
        <v>129</v>
      </c>
      <c r="C119" s="23" t="s">
        <v>32</v>
      </c>
      <c r="D119" s="2">
        <v>6.4699999999999994E-2</v>
      </c>
      <c r="E119" s="24">
        <v>30851.214892655007</v>
      </c>
      <c r="F119" s="24">
        <v>330.80355608730827</v>
      </c>
      <c r="G119" s="24">
        <v>-111.47999999999996</v>
      </c>
      <c r="H119" s="24">
        <v>0</v>
      </c>
      <c r="I119" s="24">
        <v>31070.538448742314</v>
      </c>
      <c r="J119" s="24">
        <v>30820.921320046338</v>
      </c>
    </row>
    <row r="120" spans="1:10" x14ac:dyDescent="0.3">
      <c r="A120" s="22">
        <f t="shared" si="9"/>
        <v>105</v>
      </c>
      <c r="B120" s="23" t="s">
        <v>130</v>
      </c>
      <c r="C120" s="23" t="s">
        <v>32</v>
      </c>
      <c r="D120" s="2">
        <v>0.12789999999999999</v>
      </c>
      <c r="E120" s="24">
        <v>23463.9</v>
      </c>
      <c r="F120" s="24">
        <v>0</v>
      </c>
      <c r="G120" s="24">
        <v>0</v>
      </c>
      <c r="H120" s="24">
        <v>0</v>
      </c>
      <c r="I120" s="24">
        <v>23463.9</v>
      </c>
      <c r="J120" s="24">
        <v>23463.9</v>
      </c>
    </row>
    <row r="121" spans="1:10" x14ac:dyDescent="0.3">
      <c r="A121" s="22">
        <f t="shared" si="9"/>
        <v>106</v>
      </c>
      <c r="B121" s="23" t="s">
        <v>131</v>
      </c>
      <c r="C121" s="23" t="s">
        <v>35</v>
      </c>
      <c r="D121" s="2">
        <v>7.7100000000000002E-2</v>
      </c>
      <c r="E121" s="24">
        <v>10729.201843278383</v>
      </c>
      <c r="F121" s="24">
        <v>121.09472511474632</v>
      </c>
      <c r="G121" s="24">
        <v>0</v>
      </c>
      <c r="H121" s="24">
        <v>0</v>
      </c>
      <c r="I121" s="24">
        <v>10850.296568393129</v>
      </c>
      <c r="J121" s="24">
        <v>10738.516822133362</v>
      </c>
    </row>
    <row r="122" spans="1:10" x14ac:dyDescent="0.3">
      <c r="A122" s="22">
        <f t="shared" si="9"/>
        <v>107</v>
      </c>
      <c r="B122" s="23" t="s">
        <v>132</v>
      </c>
      <c r="C122" s="23" t="s">
        <v>37</v>
      </c>
      <c r="D122" s="2">
        <v>8.1000000000000003E-2</v>
      </c>
      <c r="E122" s="24">
        <v>8932.9099806954564</v>
      </c>
      <c r="F122" s="24">
        <v>100.82302444803263</v>
      </c>
      <c r="G122" s="24">
        <v>0</v>
      </c>
      <c r="H122" s="24">
        <v>0</v>
      </c>
      <c r="I122" s="24">
        <v>9033.7330051434892</v>
      </c>
      <c r="J122" s="24">
        <v>8940.6655979606912</v>
      </c>
    </row>
    <row r="123" spans="1:10" x14ac:dyDescent="0.3">
      <c r="A123" s="22">
        <f t="shared" si="9"/>
        <v>108</v>
      </c>
      <c r="B123" s="23" t="s">
        <v>133</v>
      </c>
      <c r="C123" s="23" t="s">
        <v>39</v>
      </c>
      <c r="D123" s="2">
        <v>4.5199999999999997E-2</v>
      </c>
      <c r="E123" s="24">
        <v>1732.5299400944793</v>
      </c>
      <c r="F123" s="24">
        <v>19.636775702435493</v>
      </c>
      <c r="G123" s="24">
        <v>-6.7200000000000024</v>
      </c>
      <c r="H123" s="24">
        <v>0</v>
      </c>
      <c r="I123" s="24">
        <v>1745.446715796915</v>
      </c>
      <c r="J123" s="24">
        <v>1730.6804613023592</v>
      </c>
    </row>
    <row r="124" spans="1:10" x14ac:dyDescent="0.3">
      <c r="A124" s="22">
        <f t="shared" si="9"/>
        <v>109</v>
      </c>
      <c r="B124" s="23" t="s">
        <v>134</v>
      </c>
      <c r="C124" s="23"/>
      <c r="D124" s="2"/>
      <c r="E124" s="25">
        <f t="shared" ref="E124:J124" si="14">SUM(E117:E123)</f>
        <v>92947.478289999897</v>
      </c>
      <c r="F124" s="25">
        <f t="shared" si="14"/>
        <v>1022.0332500000006</v>
      </c>
      <c r="G124" s="25">
        <f t="shared" si="14"/>
        <v>-147.47999999999996</v>
      </c>
      <c r="H124" s="25">
        <f t="shared" si="14"/>
        <v>0</v>
      </c>
      <c r="I124" s="25">
        <f t="shared" si="14"/>
        <v>93822.031539999894</v>
      </c>
      <c r="J124" s="25">
        <f t="shared" si="14"/>
        <v>92952.35623230756</v>
      </c>
    </row>
    <row r="125" spans="1:10" x14ac:dyDescent="0.3">
      <c r="A125" s="22">
        <f t="shared" si="9"/>
        <v>110</v>
      </c>
      <c r="B125" s="23"/>
      <c r="C125" s="23"/>
      <c r="D125" s="2"/>
      <c r="E125" s="24"/>
      <c r="F125" s="24"/>
      <c r="G125" s="24"/>
      <c r="H125" s="24"/>
      <c r="I125" s="24"/>
      <c r="J125" s="24"/>
    </row>
    <row r="126" spans="1:10" x14ac:dyDescent="0.3">
      <c r="A126" s="22">
        <f t="shared" si="9"/>
        <v>111</v>
      </c>
      <c r="B126" s="30" t="s">
        <v>135</v>
      </c>
      <c r="C126" s="30"/>
      <c r="D126" s="31"/>
      <c r="E126" s="4">
        <f t="shared" ref="E126:J126" si="15">SUM(E124,E115)</f>
        <v>582691.26249171456</v>
      </c>
      <c r="F126" s="4">
        <f t="shared" si="15"/>
        <v>9008.6098656964004</v>
      </c>
      <c r="G126" s="4">
        <f t="shared" si="15"/>
        <v>-2130.36</v>
      </c>
      <c r="H126" s="4">
        <f t="shared" si="15"/>
        <v>0</v>
      </c>
      <c r="I126" s="4">
        <f t="shared" si="15"/>
        <v>589569.51235741097</v>
      </c>
      <c r="J126" s="4">
        <f t="shared" si="15"/>
        <v>583128.62537001271</v>
      </c>
    </row>
    <row r="127" spans="1:10" x14ac:dyDescent="0.3">
      <c r="A127" s="22">
        <f t="shared" si="9"/>
        <v>112</v>
      </c>
      <c r="B127" s="23"/>
      <c r="C127" s="23"/>
      <c r="D127" s="2"/>
      <c r="E127" s="27"/>
      <c r="F127" s="27"/>
      <c r="G127" s="27"/>
      <c r="H127" s="27"/>
      <c r="I127" s="27"/>
      <c r="J127" s="27"/>
    </row>
    <row r="128" spans="1:10" x14ac:dyDescent="0.3">
      <c r="A128" s="22">
        <f t="shared" si="9"/>
        <v>113</v>
      </c>
      <c r="B128" s="26" t="s">
        <v>136</v>
      </c>
      <c r="C128" s="26" t="s">
        <v>28</v>
      </c>
      <c r="D128" s="2">
        <v>0</v>
      </c>
      <c r="E128" s="24">
        <v>22.69</v>
      </c>
      <c r="F128" s="24">
        <v>0</v>
      </c>
      <c r="G128" s="24">
        <v>0</v>
      </c>
      <c r="H128" s="24">
        <v>0</v>
      </c>
      <c r="I128" s="24">
        <v>22.69</v>
      </c>
      <c r="J128" s="24">
        <v>22.69</v>
      </c>
    </row>
    <row r="129" spans="1:10" x14ac:dyDescent="0.3">
      <c r="A129" s="22">
        <f t="shared" si="9"/>
        <v>114</v>
      </c>
      <c r="B129" s="23"/>
      <c r="C129" s="23"/>
      <c r="D129" s="2"/>
      <c r="E129" s="27"/>
      <c r="F129" s="27"/>
      <c r="G129" s="27"/>
      <c r="H129" s="27"/>
      <c r="I129" s="27"/>
      <c r="J129" s="27"/>
    </row>
    <row r="130" spans="1:10" x14ac:dyDescent="0.3">
      <c r="A130" s="22">
        <f t="shared" si="9"/>
        <v>115</v>
      </c>
      <c r="B130" s="23" t="s">
        <v>137</v>
      </c>
      <c r="C130" s="23" t="s">
        <v>28</v>
      </c>
      <c r="D130" s="2">
        <v>7.5199999999999989E-2</v>
      </c>
      <c r="E130" s="24">
        <v>2397.9750489575999</v>
      </c>
      <c r="F130" s="24">
        <v>31.765579591799998</v>
      </c>
      <c r="G130" s="24">
        <v>-0.95999999999999985</v>
      </c>
      <c r="H130" s="24">
        <v>0</v>
      </c>
      <c r="I130" s="24">
        <v>2428.7806285493989</v>
      </c>
      <c r="J130" s="24">
        <v>2403.8246599626918</v>
      </c>
    </row>
    <row r="131" spans="1:10" x14ac:dyDescent="0.3">
      <c r="A131" s="22">
        <f t="shared" si="9"/>
        <v>116</v>
      </c>
      <c r="B131" s="23" t="s">
        <v>138</v>
      </c>
      <c r="C131" s="23" t="s">
        <v>30</v>
      </c>
      <c r="D131" s="2">
        <v>5.7699999999999994E-2</v>
      </c>
      <c r="E131" s="24">
        <v>3383.1305119572003</v>
      </c>
      <c r="F131" s="24">
        <v>55.587793227099993</v>
      </c>
      <c r="G131" s="24">
        <v>-21</v>
      </c>
      <c r="H131" s="24">
        <v>0</v>
      </c>
      <c r="I131" s="24">
        <v>3417.7183051842999</v>
      </c>
      <c r="J131" s="24">
        <v>3383.7069384628849</v>
      </c>
    </row>
    <row r="132" spans="1:10" x14ac:dyDescent="0.3">
      <c r="A132" s="22">
        <f t="shared" si="9"/>
        <v>117</v>
      </c>
      <c r="B132" s="23" t="s">
        <v>139</v>
      </c>
      <c r="C132" s="23" t="s">
        <v>32</v>
      </c>
      <c r="D132" s="2">
        <v>6.3799999999999996E-2</v>
      </c>
      <c r="E132" s="24">
        <v>11618.365004827099</v>
      </c>
      <c r="F132" s="24">
        <v>169.81063619960003</v>
      </c>
      <c r="G132" s="24">
        <v>-10.32</v>
      </c>
      <c r="H132" s="24">
        <v>0</v>
      </c>
      <c r="I132" s="24">
        <v>11777.855641026699</v>
      </c>
      <c r="J132" s="24">
        <v>11647.041480832977</v>
      </c>
    </row>
    <row r="133" spans="1:10" x14ac:dyDescent="0.3">
      <c r="A133" s="22">
        <f t="shared" si="9"/>
        <v>118</v>
      </c>
      <c r="B133" s="23" t="s">
        <v>140</v>
      </c>
      <c r="C133" s="23" t="s">
        <v>35</v>
      </c>
      <c r="D133" s="2">
        <v>3.6900000000000002E-2</v>
      </c>
      <c r="E133" s="24">
        <v>223.26972368679998</v>
      </c>
      <c r="F133" s="24">
        <v>75.566442689900015</v>
      </c>
      <c r="G133" s="24">
        <v>0</v>
      </c>
      <c r="H133" s="24">
        <v>0</v>
      </c>
      <c r="I133" s="24">
        <v>298.83616637669996</v>
      </c>
      <c r="J133" s="24">
        <v>238.32709690057689</v>
      </c>
    </row>
    <row r="134" spans="1:10" x14ac:dyDescent="0.3">
      <c r="A134" s="22">
        <f t="shared" si="9"/>
        <v>119</v>
      </c>
      <c r="B134" s="23" t="s">
        <v>141</v>
      </c>
      <c r="C134" s="23" t="s">
        <v>35</v>
      </c>
      <c r="D134" s="2">
        <v>7.000000000000001E-4</v>
      </c>
      <c r="E134" s="24">
        <v>4641.32</v>
      </c>
      <c r="F134" s="24">
        <v>0</v>
      </c>
      <c r="G134" s="24">
        <v>-61.79999999999999</v>
      </c>
      <c r="H134" s="24">
        <v>0</v>
      </c>
      <c r="I134" s="24">
        <v>4579.5200000000004</v>
      </c>
      <c r="J134" s="24">
        <v>4610.42</v>
      </c>
    </row>
    <row r="135" spans="1:10" x14ac:dyDescent="0.3">
      <c r="A135" s="22">
        <f t="shared" si="9"/>
        <v>120</v>
      </c>
      <c r="B135" s="23" t="s">
        <v>142</v>
      </c>
      <c r="C135" s="23" t="s">
        <v>37</v>
      </c>
      <c r="D135" s="2">
        <v>6.0199999999999997E-2</v>
      </c>
      <c r="E135" s="24">
        <v>3790.9539165887904</v>
      </c>
      <c r="F135" s="24">
        <v>57.964889838399998</v>
      </c>
      <c r="G135" s="24">
        <v>-2.52</v>
      </c>
      <c r="H135" s="24">
        <v>0</v>
      </c>
      <c r="I135" s="24">
        <v>3846.3988064271903</v>
      </c>
      <c r="J135" s="24">
        <v>3801.2440034861438</v>
      </c>
    </row>
    <row r="136" spans="1:10" x14ac:dyDescent="0.3">
      <c r="A136" s="22">
        <f t="shared" si="9"/>
        <v>121</v>
      </c>
      <c r="B136" s="23" t="s">
        <v>143</v>
      </c>
      <c r="C136" s="23" t="s">
        <v>39</v>
      </c>
      <c r="D136" s="2">
        <v>5.3499999999999999E-2</v>
      </c>
      <c r="E136" s="24">
        <v>294.95951398239998</v>
      </c>
      <c r="F136" s="24">
        <v>3.5163684531999997</v>
      </c>
      <c r="G136" s="24">
        <v>0</v>
      </c>
      <c r="H136" s="24">
        <v>0</v>
      </c>
      <c r="I136" s="24">
        <v>298.4758824356</v>
      </c>
      <c r="J136" s="24">
        <v>295.66018573923077</v>
      </c>
    </row>
    <row r="137" spans="1:10" x14ac:dyDescent="0.3">
      <c r="A137" s="22">
        <f t="shared" si="9"/>
        <v>122</v>
      </c>
      <c r="B137" s="23" t="s">
        <v>144</v>
      </c>
      <c r="C137" s="23"/>
      <c r="D137" s="2"/>
      <c r="E137" s="25">
        <f t="shared" ref="E137:J137" si="16">SUM(E130:E136)</f>
        <v>26349.973719999893</v>
      </c>
      <c r="F137" s="25">
        <f t="shared" si="16"/>
        <v>394.21170999999998</v>
      </c>
      <c r="G137" s="25">
        <f t="shared" si="16"/>
        <v>-96.59999999999998</v>
      </c>
      <c r="H137" s="25">
        <f t="shared" si="16"/>
        <v>0</v>
      </c>
      <c r="I137" s="25">
        <f t="shared" si="16"/>
        <v>26647.58542999989</v>
      </c>
      <c r="J137" s="25">
        <f t="shared" si="16"/>
        <v>26380.2243653845</v>
      </c>
    </row>
    <row r="138" spans="1:10" x14ac:dyDescent="0.3">
      <c r="A138" s="22">
        <f t="shared" si="9"/>
        <v>123</v>
      </c>
      <c r="B138" s="23"/>
      <c r="C138" s="23"/>
      <c r="D138" s="2"/>
      <c r="E138" s="27"/>
      <c r="F138" s="27"/>
      <c r="G138" s="27"/>
      <c r="H138" s="27"/>
      <c r="I138" s="27"/>
      <c r="J138" s="27"/>
    </row>
    <row r="139" spans="1:10" x14ac:dyDescent="0.3">
      <c r="A139" s="22">
        <f t="shared" si="9"/>
        <v>124</v>
      </c>
      <c r="B139" s="23" t="s">
        <v>145</v>
      </c>
      <c r="C139" s="23" t="s">
        <v>28</v>
      </c>
      <c r="D139" s="2">
        <v>3.3099999999999997E-2</v>
      </c>
      <c r="E139" s="24">
        <v>169.79408147500001</v>
      </c>
      <c r="F139" s="24">
        <v>32.263198407499999</v>
      </c>
      <c r="G139" s="24">
        <v>0</v>
      </c>
      <c r="H139" s="24">
        <v>0</v>
      </c>
      <c r="I139" s="24">
        <v>202.0572798824999</v>
      </c>
      <c r="J139" s="24">
        <v>172.27586596788461</v>
      </c>
    </row>
    <row r="140" spans="1:10" x14ac:dyDescent="0.3">
      <c r="A140" s="22">
        <f t="shared" si="9"/>
        <v>125</v>
      </c>
      <c r="B140" s="23" t="s">
        <v>146</v>
      </c>
      <c r="C140" s="23" t="s">
        <v>30</v>
      </c>
      <c r="D140" s="2">
        <v>4.0199999999999993E-2</v>
      </c>
      <c r="E140" s="24">
        <v>158.25015615000001</v>
      </c>
      <c r="F140" s="24">
        <v>8.8910860549999988</v>
      </c>
      <c r="G140" s="24">
        <v>0</v>
      </c>
      <c r="H140" s="24">
        <v>0</v>
      </c>
      <c r="I140" s="24">
        <v>167.14124220499991</v>
      </c>
      <c r="J140" s="24">
        <v>158.93408584653849</v>
      </c>
    </row>
    <row r="141" spans="1:10" x14ac:dyDescent="0.3">
      <c r="A141" s="22">
        <f t="shared" si="9"/>
        <v>126</v>
      </c>
      <c r="B141" s="23" t="s">
        <v>147</v>
      </c>
      <c r="C141" s="23" t="s">
        <v>32</v>
      </c>
      <c r="D141" s="2">
        <v>0.10220000000000001</v>
      </c>
      <c r="E141" s="24">
        <v>12527.810368824999</v>
      </c>
      <c r="F141" s="24">
        <v>700.32708030250001</v>
      </c>
      <c r="G141" s="24">
        <v>0</v>
      </c>
      <c r="H141" s="24">
        <v>0</v>
      </c>
      <c r="I141" s="24">
        <v>13228.137449127498</v>
      </c>
      <c r="J141" s="24">
        <v>12581.681682694423</v>
      </c>
    </row>
    <row r="142" spans="1:10" x14ac:dyDescent="0.3">
      <c r="A142" s="22">
        <f t="shared" si="9"/>
        <v>127</v>
      </c>
      <c r="B142" s="23" t="s">
        <v>148</v>
      </c>
      <c r="C142" s="23" t="s">
        <v>35</v>
      </c>
      <c r="D142" s="2">
        <v>4.6600000000000003E-2</v>
      </c>
      <c r="E142" s="24">
        <v>2309.9770832250001</v>
      </c>
      <c r="F142" s="24">
        <v>124.25512838249999</v>
      </c>
      <c r="G142" s="24">
        <v>0</v>
      </c>
      <c r="H142" s="24">
        <v>0</v>
      </c>
      <c r="I142" s="24">
        <v>2434.2322116075002</v>
      </c>
      <c r="J142" s="24">
        <v>2319.5351700236538</v>
      </c>
    </row>
    <row r="143" spans="1:10" x14ac:dyDescent="0.3">
      <c r="A143" s="22">
        <f t="shared" si="9"/>
        <v>128</v>
      </c>
      <c r="B143" s="23" t="s">
        <v>149</v>
      </c>
      <c r="C143" s="23" t="s">
        <v>37</v>
      </c>
      <c r="D143" s="2">
        <v>5.2000000000000005E-2</v>
      </c>
      <c r="E143" s="24">
        <v>278.871686874999</v>
      </c>
      <c r="F143" s="24">
        <v>14.304965187499997</v>
      </c>
      <c r="G143" s="24">
        <v>-5.16</v>
      </c>
      <c r="H143" s="24">
        <v>0</v>
      </c>
      <c r="I143" s="24">
        <v>288.01665206249891</v>
      </c>
      <c r="J143" s="24">
        <v>277.39206881249896</v>
      </c>
    </row>
    <row r="144" spans="1:10" x14ac:dyDescent="0.3">
      <c r="A144" s="22">
        <f t="shared" si="9"/>
        <v>129</v>
      </c>
      <c r="B144" s="23" t="s">
        <v>150</v>
      </c>
      <c r="C144" s="23" t="s">
        <v>39</v>
      </c>
      <c r="D144" s="2">
        <v>6.1100000000000002E-2</v>
      </c>
      <c r="E144" s="24">
        <v>4304.3881234499995</v>
      </c>
      <c r="F144" s="24">
        <v>0.26409166500000003</v>
      </c>
      <c r="G144" s="24">
        <v>0</v>
      </c>
      <c r="H144" s="24">
        <v>0</v>
      </c>
      <c r="I144" s="24">
        <v>4304.6522151149993</v>
      </c>
      <c r="J144" s="24">
        <v>4304.4084381934608</v>
      </c>
    </row>
    <row r="145" spans="1:10" x14ac:dyDescent="0.3">
      <c r="A145" s="22">
        <f t="shared" si="9"/>
        <v>130</v>
      </c>
      <c r="B145" s="23" t="s">
        <v>151</v>
      </c>
      <c r="C145" s="23"/>
      <c r="D145" s="2"/>
      <c r="E145" s="25">
        <f t="shared" ref="E145:J145" si="17">SUM(E139:E144)</f>
        <v>19749.091499999999</v>
      </c>
      <c r="F145" s="25">
        <f t="shared" si="17"/>
        <v>880.30554999999993</v>
      </c>
      <c r="G145" s="25">
        <f t="shared" si="17"/>
        <v>-5.16</v>
      </c>
      <c r="H145" s="25">
        <f t="shared" si="17"/>
        <v>0</v>
      </c>
      <c r="I145" s="25">
        <f t="shared" si="17"/>
        <v>20624.237049999996</v>
      </c>
      <c r="J145" s="25">
        <f t="shared" si="17"/>
        <v>19814.22731153846</v>
      </c>
    </row>
    <row r="146" spans="1:10" x14ac:dyDescent="0.3">
      <c r="A146" s="22">
        <f t="shared" si="9"/>
        <v>131</v>
      </c>
      <c r="B146" s="23"/>
      <c r="C146" s="23"/>
      <c r="D146" s="2"/>
      <c r="E146" s="27"/>
      <c r="F146" s="27"/>
      <c r="G146" s="27"/>
      <c r="H146" s="27"/>
      <c r="I146" s="27"/>
      <c r="J146" s="27"/>
    </row>
    <row r="147" spans="1:10" x14ac:dyDescent="0.3">
      <c r="A147" s="22">
        <f t="shared" si="9"/>
        <v>132</v>
      </c>
      <c r="B147" s="23" t="s">
        <v>152</v>
      </c>
      <c r="C147" s="23" t="s">
        <v>28</v>
      </c>
      <c r="D147" s="2">
        <v>9.3399999999999997E-2</v>
      </c>
      <c r="E147" s="24">
        <v>2000.35</v>
      </c>
      <c r="F147" s="24">
        <v>0</v>
      </c>
      <c r="G147" s="24">
        <v>0</v>
      </c>
      <c r="H147" s="24">
        <v>0</v>
      </c>
      <c r="I147" s="24">
        <v>2000.35</v>
      </c>
      <c r="J147" s="24">
        <v>2000.3499999999997</v>
      </c>
    </row>
    <row r="148" spans="1:10" x14ac:dyDescent="0.3">
      <c r="A148" s="22">
        <f t="shared" ref="A148:A211" si="18">+A147+1</f>
        <v>133</v>
      </c>
      <c r="B148" s="23" t="s">
        <v>153</v>
      </c>
      <c r="C148" s="23" t="s">
        <v>30</v>
      </c>
      <c r="D148" s="2">
        <v>8.6199999999999999E-2</v>
      </c>
      <c r="E148" s="24">
        <v>1918.7</v>
      </c>
      <c r="F148" s="24">
        <v>0</v>
      </c>
      <c r="G148" s="24">
        <v>0</v>
      </c>
      <c r="H148" s="24">
        <v>0</v>
      </c>
      <c r="I148" s="24">
        <v>1918.7</v>
      </c>
      <c r="J148" s="24">
        <v>1918.7000000000005</v>
      </c>
    </row>
    <row r="149" spans="1:10" x14ac:dyDescent="0.3">
      <c r="A149" s="22">
        <f t="shared" si="18"/>
        <v>134</v>
      </c>
      <c r="B149" s="23" t="s">
        <v>154</v>
      </c>
      <c r="C149" s="23" t="s">
        <v>32</v>
      </c>
      <c r="D149" s="2">
        <v>1.4499999999999999E-2</v>
      </c>
      <c r="E149" s="24">
        <v>17747.82</v>
      </c>
      <c r="F149" s="24">
        <v>0</v>
      </c>
      <c r="G149" s="24">
        <v>0</v>
      </c>
      <c r="H149" s="24">
        <v>0</v>
      </c>
      <c r="I149" s="24">
        <v>17747.82</v>
      </c>
      <c r="J149" s="24">
        <v>17747.820000000003</v>
      </c>
    </row>
    <row r="150" spans="1:10" x14ac:dyDescent="0.3">
      <c r="A150" s="22">
        <f t="shared" si="18"/>
        <v>135</v>
      </c>
      <c r="B150" s="23" t="s">
        <v>155</v>
      </c>
      <c r="C150" s="23" t="s">
        <v>35</v>
      </c>
      <c r="D150" s="2">
        <v>8.6599999999999996E-2</v>
      </c>
      <c r="E150" s="24">
        <v>3896</v>
      </c>
      <c r="F150" s="24">
        <v>0</v>
      </c>
      <c r="G150" s="24">
        <v>0</v>
      </c>
      <c r="H150" s="24">
        <v>0</v>
      </c>
      <c r="I150" s="24">
        <v>3896</v>
      </c>
      <c r="J150" s="24">
        <v>3896</v>
      </c>
    </row>
    <row r="151" spans="1:10" x14ac:dyDescent="0.3">
      <c r="A151" s="22">
        <f t="shared" si="18"/>
        <v>136</v>
      </c>
      <c r="B151" s="23" t="s">
        <v>156</v>
      </c>
      <c r="C151" s="23" t="s">
        <v>37</v>
      </c>
      <c r="D151" s="2">
        <v>8.7899999999999992E-2</v>
      </c>
      <c r="E151" s="24">
        <v>1512.28</v>
      </c>
      <c r="F151" s="24">
        <v>0</v>
      </c>
      <c r="G151" s="24">
        <v>0</v>
      </c>
      <c r="H151" s="24">
        <v>0</v>
      </c>
      <c r="I151" s="24">
        <v>1512.28</v>
      </c>
      <c r="J151" s="24">
        <v>1512.28</v>
      </c>
    </row>
    <row r="152" spans="1:10" x14ac:dyDescent="0.3">
      <c r="A152" s="22">
        <f t="shared" si="18"/>
        <v>137</v>
      </c>
      <c r="B152" s="23" t="s">
        <v>157</v>
      </c>
      <c r="C152" s="23" t="s">
        <v>39</v>
      </c>
      <c r="D152" s="2">
        <v>0.10400000000000001</v>
      </c>
      <c r="E152" s="24">
        <v>579.32000000000005</v>
      </c>
      <c r="F152" s="24">
        <v>0</v>
      </c>
      <c r="G152" s="24">
        <v>-2.0399999999999996</v>
      </c>
      <c r="H152" s="24">
        <v>0</v>
      </c>
      <c r="I152" s="24">
        <v>577.280000000001</v>
      </c>
      <c r="J152" s="24">
        <v>578.30000000000007</v>
      </c>
    </row>
    <row r="153" spans="1:10" x14ac:dyDescent="0.3">
      <c r="A153" s="22">
        <f t="shared" si="18"/>
        <v>138</v>
      </c>
      <c r="B153" s="23" t="s">
        <v>158</v>
      </c>
      <c r="C153" s="23" t="s">
        <v>39</v>
      </c>
      <c r="D153" s="2">
        <v>0.10400000000000001</v>
      </c>
      <c r="E153" s="24">
        <v>19.87</v>
      </c>
      <c r="F153" s="24">
        <v>0</v>
      </c>
      <c r="G153" s="24">
        <v>0</v>
      </c>
      <c r="H153" s="24">
        <v>0</v>
      </c>
      <c r="I153" s="24">
        <v>19.87</v>
      </c>
      <c r="J153" s="24">
        <v>19.87</v>
      </c>
    </row>
    <row r="154" spans="1:10" x14ac:dyDescent="0.3">
      <c r="A154" s="22">
        <f t="shared" si="18"/>
        <v>139</v>
      </c>
      <c r="B154" s="23" t="s">
        <v>159</v>
      </c>
      <c r="C154" s="23"/>
      <c r="D154" s="2"/>
      <c r="E154" s="25">
        <f t="shared" ref="E154:J154" si="19">SUM(E147:E153)</f>
        <v>27674.339999999997</v>
      </c>
      <c r="F154" s="25">
        <f t="shared" si="19"/>
        <v>0</v>
      </c>
      <c r="G154" s="25">
        <f t="shared" si="19"/>
        <v>-2.0399999999999996</v>
      </c>
      <c r="H154" s="25">
        <f t="shared" si="19"/>
        <v>0</v>
      </c>
      <c r="I154" s="25">
        <f t="shared" si="19"/>
        <v>27672.3</v>
      </c>
      <c r="J154" s="25">
        <f t="shared" si="19"/>
        <v>27673.32</v>
      </c>
    </row>
    <row r="155" spans="1:10" x14ac:dyDescent="0.3">
      <c r="A155" s="22">
        <f t="shared" si="18"/>
        <v>140</v>
      </c>
      <c r="B155" s="23"/>
      <c r="C155" s="23"/>
      <c r="D155" s="2"/>
      <c r="E155" s="24"/>
      <c r="F155" s="24"/>
      <c r="G155" s="24"/>
      <c r="H155" s="24"/>
      <c r="I155" s="24"/>
      <c r="J155" s="24"/>
    </row>
    <row r="156" spans="1:10" x14ac:dyDescent="0.3">
      <c r="A156" s="22">
        <f t="shared" si="18"/>
        <v>141</v>
      </c>
      <c r="B156" s="26" t="s">
        <v>160</v>
      </c>
      <c r="C156" s="26" t="s">
        <v>28</v>
      </c>
      <c r="D156" s="2">
        <v>1.1200000000000002E-2</v>
      </c>
      <c r="E156" s="24">
        <v>6992.8929176731299</v>
      </c>
      <c r="F156" s="24">
        <v>446.71233783363397</v>
      </c>
      <c r="G156" s="24">
        <v>-56.880000000000017</v>
      </c>
      <c r="H156" s="24">
        <v>0</v>
      </c>
      <c r="I156" s="24">
        <v>7382.7252555067598</v>
      </c>
      <c r="J156" s="24">
        <v>7057.1922672346509</v>
      </c>
    </row>
    <row r="157" spans="1:10" x14ac:dyDescent="0.3">
      <c r="A157" s="22">
        <f t="shared" si="18"/>
        <v>142</v>
      </c>
      <c r="B157" s="26" t="s">
        <v>161</v>
      </c>
      <c r="C157" s="26" t="s">
        <v>30</v>
      </c>
      <c r="D157" s="2">
        <v>3.0200000000000001E-2</v>
      </c>
      <c r="E157" s="24">
        <v>368.04008279097695</v>
      </c>
      <c r="F157" s="24">
        <v>199.56329607318486</v>
      </c>
      <c r="G157" s="24">
        <v>0</v>
      </c>
      <c r="H157" s="24">
        <v>0</v>
      </c>
      <c r="I157" s="24">
        <v>567.60337886416096</v>
      </c>
      <c r="J157" s="24">
        <v>445.19457737990649</v>
      </c>
    </row>
    <row r="158" spans="1:10" x14ac:dyDescent="0.3">
      <c r="A158" s="22">
        <f t="shared" si="18"/>
        <v>143</v>
      </c>
      <c r="B158" s="26" t="s">
        <v>162</v>
      </c>
      <c r="C158" s="26" t="s">
        <v>30</v>
      </c>
      <c r="D158" s="2">
        <v>5.9999999999999897E-4</v>
      </c>
      <c r="E158" s="24">
        <v>6279.4799999999896</v>
      </c>
      <c r="F158" s="24">
        <v>0</v>
      </c>
      <c r="G158" s="24">
        <v>-173.16000000000005</v>
      </c>
      <c r="H158" s="24">
        <v>0</v>
      </c>
      <c r="I158" s="24">
        <v>6106.3199999999897</v>
      </c>
      <c r="J158" s="24">
        <v>6192.8999999999887</v>
      </c>
    </row>
    <row r="159" spans="1:10" x14ac:dyDescent="0.3">
      <c r="A159" s="22">
        <f t="shared" si="18"/>
        <v>144</v>
      </c>
      <c r="B159" s="26" t="s">
        <v>163</v>
      </c>
      <c r="C159" s="26" t="s">
        <v>32</v>
      </c>
      <c r="D159" s="2">
        <v>9.1000000000000004E-3</v>
      </c>
      <c r="E159" s="24">
        <v>75291.601548808685</v>
      </c>
      <c r="F159" s="24">
        <v>1820.9274873058318</v>
      </c>
      <c r="G159" s="24">
        <v>-19.2</v>
      </c>
      <c r="H159" s="24">
        <v>0</v>
      </c>
      <c r="I159" s="24">
        <v>77093.329036114417</v>
      </c>
      <c r="J159" s="24">
        <v>76084.207757719472</v>
      </c>
    </row>
    <row r="160" spans="1:10" x14ac:dyDescent="0.3">
      <c r="A160" s="22">
        <f t="shared" si="18"/>
        <v>145</v>
      </c>
      <c r="B160" s="26" t="s">
        <v>164</v>
      </c>
      <c r="C160" s="26" t="s">
        <v>32</v>
      </c>
      <c r="D160" s="2">
        <v>9.1000000000000004E-3</v>
      </c>
      <c r="E160" s="24">
        <v>1727.0877700000001</v>
      </c>
      <c r="F160" s="24">
        <v>1622.4067500000001</v>
      </c>
      <c r="G160" s="24">
        <v>0</v>
      </c>
      <c r="H160" s="24">
        <v>0</v>
      </c>
      <c r="I160" s="24">
        <v>3349.4945200000002</v>
      </c>
      <c r="J160" s="24">
        <v>2600.6914046153843</v>
      </c>
    </row>
    <row r="161" spans="1:10" x14ac:dyDescent="0.3">
      <c r="A161" s="22">
        <f t="shared" si="18"/>
        <v>146</v>
      </c>
      <c r="B161" s="26" t="s">
        <v>165</v>
      </c>
      <c r="C161" s="26" t="s">
        <v>35</v>
      </c>
      <c r="D161" s="2">
        <v>8.6E-3</v>
      </c>
      <c r="E161" s="24">
        <v>19352.262175545784</v>
      </c>
      <c r="F161" s="24">
        <v>474.76708851598352</v>
      </c>
      <c r="G161" s="24">
        <v>0</v>
      </c>
      <c r="H161" s="24">
        <v>0</v>
      </c>
      <c r="I161" s="24">
        <v>19827.029264061759</v>
      </c>
      <c r="J161" s="24">
        <v>19559.977332261715</v>
      </c>
    </row>
    <row r="162" spans="1:10" x14ac:dyDescent="0.3">
      <c r="A162" s="22">
        <f t="shared" si="18"/>
        <v>147</v>
      </c>
      <c r="B162" s="26" t="s">
        <v>166</v>
      </c>
      <c r="C162" s="26" t="s">
        <v>37</v>
      </c>
      <c r="D162" s="2">
        <v>1.09E-2</v>
      </c>
      <c r="E162" s="24">
        <v>7569.6229708311557</v>
      </c>
      <c r="F162" s="24">
        <v>182.44660151818024</v>
      </c>
      <c r="G162" s="24">
        <v>-20.879999999999995</v>
      </c>
      <c r="H162" s="24">
        <v>0</v>
      </c>
      <c r="I162" s="24">
        <v>7731.1895723493362</v>
      </c>
      <c r="J162" s="24">
        <v>7633.2511226389961</v>
      </c>
    </row>
    <row r="163" spans="1:10" x14ac:dyDescent="0.3">
      <c r="A163" s="22">
        <f t="shared" si="18"/>
        <v>148</v>
      </c>
      <c r="B163" s="26" t="s">
        <v>167</v>
      </c>
      <c r="C163" s="26" t="s">
        <v>39</v>
      </c>
      <c r="D163" s="2">
        <v>-2.0000000000000001E-4</v>
      </c>
      <c r="E163" s="24">
        <v>1107.2370943501442</v>
      </c>
      <c r="F163" s="24">
        <v>31.200438753186123</v>
      </c>
      <c r="G163" s="24">
        <v>-1.5599999999999996</v>
      </c>
      <c r="H163" s="24">
        <v>0</v>
      </c>
      <c r="I163" s="24">
        <v>1136.8775331033303</v>
      </c>
      <c r="J163" s="24">
        <v>1118.8302173804707</v>
      </c>
    </row>
    <row r="164" spans="1:10" x14ac:dyDescent="0.3">
      <c r="A164" s="22">
        <f t="shared" si="18"/>
        <v>149</v>
      </c>
      <c r="B164" s="23" t="s">
        <v>168</v>
      </c>
      <c r="C164" s="23"/>
      <c r="D164" s="2"/>
      <c r="E164" s="25">
        <f t="shared" ref="E164:J164" si="20">SUM(E156:E163)</f>
        <v>118688.22455999986</v>
      </c>
      <c r="F164" s="25">
        <f t="shared" si="20"/>
        <v>4778.0240000000013</v>
      </c>
      <c r="G164" s="25">
        <f t="shared" si="20"/>
        <v>-271.68000000000006</v>
      </c>
      <c r="H164" s="25">
        <f t="shared" si="20"/>
        <v>0</v>
      </c>
      <c r="I164" s="25">
        <f t="shared" si="20"/>
        <v>123194.56855999975</v>
      </c>
      <c r="J164" s="25">
        <f t="shared" si="20"/>
        <v>120692.24467923057</v>
      </c>
    </row>
    <row r="165" spans="1:10" x14ac:dyDescent="0.3">
      <c r="A165" s="22">
        <f t="shared" si="18"/>
        <v>150</v>
      </c>
      <c r="B165" s="23"/>
      <c r="C165" s="23"/>
      <c r="D165" s="2"/>
      <c r="E165" s="24"/>
      <c r="F165" s="24"/>
      <c r="G165" s="24"/>
      <c r="H165" s="24"/>
      <c r="I165" s="24"/>
      <c r="J165" s="24"/>
    </row>
    <row r="166" spans="1:10" x14ac:dyDescent="0.3">
      <c r="A166" s="22">
        <f t="shared" si="18"/>
        <v>151</v>
      </c>
      <c r="B166" s="26" t="s">
        <v>169</v>
      </c>
      <c r="C166" s="26" t="s">
        <v>28</v>
      </c>
      <c r="D166" s="2">
        <v>4.4600000000000001E-2</v>
      </c>
      <c r="E166" s="24">
        <v>6234.49999999999</v>
      </c>
      <c r="F166" s="24">
        <v>0</v>
      </c>
      <c r="G166" s="24">
        <v>-24.24</v>
      </c>
      <c r="H166" s="24">
        <v>0</v>
      </c>
      <c r="I166" s="24">
        <v>6210.2599999999893</v>
      </c>
      <c r="J166" s="24">
        <v>6222.3799999999901</v>
      </c>
    </row>
    <row r="167" spans="1:10" x14ac:dyDescent="0.3">
      <c r="A167" s="22">
        <f t="shared" si="18"/>
        <v>152</v>
      </c>
      <c r="B167" s="26" t="s">
        <v>170</v>
      </c>
      <c r="C167" s="26" t="s">
        <v>30</v>
      </c>
      <c r="D167" s="2">
        <v>5.5199999999999999E-2</v>
      </c>
      <c r="E167" s="24">
        <v>10303.780000000001</v>
      </c>
      <c r="F167" s="24">
        <v>0</v>
      </c>
      <c r="G167" s="24">
        <v>-20.879999999999995</v>
      </c>
      <c r="H167" s="24">
        <v>0</v>
      </c>
      <c r="I167" s="24">
        <v>10282.9</v>
      </c>
      <c r="J167" s="24">
        <v>10293.34</v>
      </c>
    </row>
    <row r="168" spans="1:10" x14ac:dyDescent="0.3">
      <c r="A168" s="22">
        <f t="shared" si="18"/>
        <v>153</v>
      </c>
      <c r="B168" s="26" t="s">
        <v>171</v>
      </c>
      <c r="C168" s="26" t="s">
        <v>32</v>
      </c>
      <c r="D168" s="2">
        <v>0</v>
      </c>
      <c r="E168" s="24">
        <v>26666.94</v>
      </c>
      <c r="F168" s="24">
        <v>0</v>
      </c>
      <c r="G168" s="24">
        <v>-13.199999999999998</v>
      </c>
      <c r="H168" s="24">
        <v>0</v>
      </c>
      <c r="I168" s="24">
        <v>26653.74</v>
      </c>
      <c r="J168" s="24">
        <v>26660.34</v>
      </c>
    </row>
    <row r="169" spans="1:10" x14ac:dyDescent="0.3">
      <c r="A169" s="22">
        <f t="shared" si="18"/>
        <v>154</v>
      </c>
      <c r="B169" s="26" t="s">
        <v>172</v>
      </c>
      <c r="C169" s="26" t="s">
        <v>35</v>
      </c>
      <c r="D169" s="2">
        <v>1.1999999999999984E-3</v>
      </c>
      <c r="E169" s="24">
        <v>7868.74</v>
      </c>
      <c r="F169" s="24">
        <v>0</v>
      </c>
      <c r="G169" s="24">
        <v>0</v>
      </c>
      <c r="H169" s="24">
        <v>0</v>
      </c>
      <c r="I169" s="24">
        <v>7868.74</v>
      </c>
      <c r="J169" s="24">
        <v>7868.7400000000007</v>
      </c>
    </row>
    <row r="170" spans="1:10" x14ac:dyDescent="0.3">
      <c r="A170" s="22">
        <f t="shared" si="18"/>
        <v>155</v>
      </c>
      <c r="B170" s="26" t="s">
        <v>173</v>
      </c>
      <c r="C170" s="26" t="s">
        <v>37</v>
      </c>
      <c r="D170" s="2">
        <v>5.16E-2</v>
      </c>
      <c r="E170" s="24">
        <v>7029.76</v>
      </c>
      <c r="F170" s="24">
        <v>0</v>
      </c>
      <c r="G170" s="24">
        <v>-21.84</v>
      </c>
      <c r="H170" s="24">
        <v>0</v>
      </c>
      <c r="I170" s="24">
        <v>7007.92</v>
      </c>
      <c r="J170" s="24">
        <v>7018.84</v>
      </c>
    </row>
    <row r="171" spans="1:10" x14ac:dyDescent="0.3">
      <c r="A171" s="22">
        <f t="shared" si="18"/>
        <v>156</v>
      </c>
      <c r="B171" s="26" t="s">
        <v>174</v>
      </c>
      <c r="C171" s="26" t="s">
        <v>39</v>
      </c>
      <c r="D171" s="2">
        <v>4.1500000000000002E-2</v>
      </c>
      <c r="E171" s="24">
        <v>1513.25</v>
      </c>
      <c r="F171" s="24">
        <v>0</v>
      </c>
      <c r="G171" s="24">
        <v>-4.4400000000000004</v>
      </c>
      <c r="H171" s="24">
        <v>0</v>
      </c>
      <c r="I171" s="24">
        <v>1508.81</v>
      </c>
      <c r="J171" s="24">
        <v>1511.0300000000002</v>
      </c>
    </row>
    <row r="172" spans="1:10" x14ac:dyDescent="0.3">
      <c r="A172" s="22">
        <f t="shared" si="18"/>
        <v>157</v>
      </c>
      <c r="B172" s="23" t="s">
        <v>175</v>
      </c>
      <c r="C172" s="23"/>
      <c r="D172" s="2"/>
      <c r="E172" s="25">
        <f t="shared" ref="E172:J172" si="21">SUM(E166:E171)</f>
        <v>59616.969999999987</v>
      </c>
      <c r="F172" s="25">
        <f t="shared" si="21"/>
        <v>0</v>
      </c>
      <c r="G172" s="25">
        <f t="shared" si="21"/>
        <v>-84.59999999999998</v>
      </c>
      <c r="H172" s="25">
        <f t="shared" si="21"/>
        <v>0</v>
      </c>
      <c r="I172" s="25">
        <f t="shared" si="21"/>
        <v>59532.369999999988</v>
      </c>
      <c r="J172" s="25">
        <f t="shared" si="21"/>
        <v>59574.669999999984</v>
      </c>
    </row>
    <row r="173" spans="1:10" x14ac:dyDescent="0.3">
      <c r="A173" s="22">
        <f t="shared" si="18"/>
        <v>158</v>
      </c>
      <c r="B173" s="23"/>
      <c r="C173" s="23"/>
      <c r="D173" s="2"/>
      <c r="E173" s="24"/>
      <c r="F173" s="24"/>
      <c r="G173" s="24"/>
      <c r="H173" s="24"/>
      <c r="I173" s="24"/>
      <c r="J173" s="24"/>
    </row>
    <row r="174" spans="1:10" x14ac:dyDescent="0.3">
      <c r="A174" s="22">
        <f t="shared" si="18"/>
        <v>159</v>
      </c>
      <c r="B174" s="26" t="s">
        <v>176</v>
      </c>
      <c r="C174" s="26" t="s">
        <v>28</v>
      </c>
      <c r="D174" s="2">
        <v>0</v>
      </c>
      <c r="E174" s="24">
        <v>2.9999999999290499E-3</v>
      </c>
      <c r="F174" s="24">
        <v>0</v>
      </c>
      <c r="G174" s="24">
        <v>0</v>
      </c>
      <c r="H174" s="24">
        <v>0</v>
      </c>
      <c r="I174" s="24">
        <v>2.9999999999290499E-3</v>
      </c>
      <c r="J174" s="24">
        <v>2.9999999999290499E-3</v>
      </c>
    </row>
    <row r="175" spans="1:10" x14ac:dyDescent="0.3">
      <c r="A175" s="22">
        <f t="shared" si="18"/>
        <v>160</v>
      </c>
      <c r="B175" s="26" t="s">
        <v>177</v>
      </c>
      <c r="C175" s="26" t="s">
        <v>39</v>
      </c>
      <c r="D175" s="2">
        <v>0</v>
      </c>
      <c r="E175" s="24">
        <v>0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</row>
    <row r="176" spans="1:10" x14ac:dyDescent="0.3">
      <c r="A176" s="22">
        <f t="shared" si="18"/>
        <v>161</v>
      </c>
      <c r="B176" s="23" t="s">
        <v>178</v>
      </c>
      <c r="C176" s="23"/>
      <c r="D176" s="28"/>
      <c r="E176" s="25">
        <f t="shared" ref="E176:J176" si="22">SUM(E174:E175)</f>
        <v>2.9999999999290499E-3</v>
      </c>
      <c r="F176" s="25">
        <f t="shared" si="22"/>
        <v>0</v>
      </c>
      <c r="G176" s="25">
        <f t="shared" si="22"/>
        <v>0</v>
      </c>
      <c r="H176" s="25">
        <f t="shared" si="22"/>
        <v>0</v>
      </c>
      <c r="I176" s="25">
        <f t="shared" si="22"/>
        <v>2.9999999999290499E-3</v>
      </c>
      <c r="J176" s="25">
        <f t="shared" si="22"/>
        <v>2.9999999999290499E-3</v>
      </c>
    </row>
    <row r="177" spans="1:10" x14ac:dyDescent="0.3">
      <c r="A177" s="22">
        <f t="shared" si="18"/>
        <v>162</v>
      </c>
      <c r="B177" s="23"/>
      <c r="C177" s="23"/>
      <c r="D177" s="2"/>
      <c r="E177" s="24"/>
      <c r="F177" s="24"/>
      <c r="G177" s="24"/>
      <c r="H177" s="24"/>
      <c r="I177" s="24"/>
      <c r="J177" s="24"/>
    </row>
    <row r="178" spans="1:10" x14ac:dyDescent="0.3">
      <c r="A178" s="22">
        <f t="shared" si="18"/>
        <v>163</v>
      </c>
      <c r="B178" s="26" t="s">
        <v>179</v>
      </c>
      <c r="C178" s="26" t="s">
        <v>28</v>
      </c>
      <c r="D178" s="2">
        <v>2.46E-2</v>
      </c>
      <c r="E178" s="24">
        <v>5942.8657828715095</v>
      </c>
      <c r="F178" s="24">
        <v>526.34203227877583</v>
      </c>
      <c r="G178" s="24">
        <v>-9</v>
      </c>
      <c r="H178" s="24">
        <v>0</v>
      </c>
      <c r="I178" s="24">
        <v>6460.2078151502792</v>
      </c>
      <c r="J178" s="24">
        <v>6032.9549231443871</v>
      </c>
    </row>
    <row r="179" spans="1:10" x14ac:dyDescent="0.3">
      <c r="A179" s="22">
        <f t="shared" si="18"/>
        <v>164</v>
      </c>
      <c r="B179" s="26" t="s">
        <v>180</v>
      </c>
      <c r="C179" s="26" t="s">
        <v>30</v>
      </c>
      <c r="D179" s="2">
        <v>6.6000000000000003E-2</v>
      </c>
      <c r="E179" s="24">
        <v>920.31</v>
      </c>
      <c r="F179" s="24">
        <v>0</v>
      </c>
      <c r="G179" s="24">
        <v>0</v>
      </c>
      <c r="H179" s="24">
        <v>0</v>
      </c>
      <c r="I179" s="24">
        <v>920.31</v>
      </c>
      <c r="J179" s="24">
        <v>920.3099999999996</v>
      </c>
    </row>
    <row r="180" spans="1:10" x14ac:dyDescent="0.3">
      <c r="A180" s="22">
        <f t="shared" si="18"/>
        <v>165</v>
      </c>
      <c r="B180" s="26" t="s">
        <v>181</v>
      </c>
      <c r="C180" s="26" t="s">
        <v>30</v>
      </c>
      <c r="D180" s="2">
        <v>-5.5800000000000002E-2</v>
      </c>
      <c r="E180" s="24">
        <v>5278.8038424647757</v>
      </c>
      <c r="F180" s="24">
        <v>94.293328227655934</v>
      </c>
      <c r="G180" s="24">
        <v>-74.52</v>
      </c>
      <c r="H180" s="24">
        <v>0</v>
      </c>
      <c r="I180" s="24">
        <v>5298.5771706924215</v>
      </c>
      <c r="J180" s="24">
        <v>5265.0393819934989</v>
      </c>
    </row>
    <row r="181" spans="1:10" x14ac:dyDescent="0.3">
      <c r="A181" s="22">
        <f t="shared" si="18"/>
        <v>166</v>
      </c>
      <c r="B181" s="26" t="s">
        <v>182</v>
      </c>
      <c r="C181" s="26" t="s">
        <v>32</v>
      </c>
      <c r="D181" s="2">
        <v>5.7800000000000004E-2</v>
      </c>
      <c r="E181" s="24">
        <v>30733.705206490293</v>
      </c>
      <c r="F181" s="24">
        <v>523.76516900610477</v>
      </c>
      <c r="G181" s="24">
        <v>-659.40000000000009</v>
      </c>
      <c r="H181" s="24">
        <v>0</v>
      </c>
      <c r="I181" s="24">
        <v>30598.070375496387</v>
      </c>
      <c r="J181" s="24">
        <v>30534.514389520125</v>
      </c>
    </row>
    <row r="182" spans="1:10" x14ac:dyDescent="0.3">
      <c r="A182" s="22">
        <f t="shared" si="18"/>
        <v>167</v>
      </c>
      <c r="B182" s="26" t="s">
        <v>183</v>
      </c>
      <c r="C182" s="26" t="s">
        <v>35</v>
      </c>
      <c r="D182" s="2">
        <v>2.63E-2</v>
      </c>
      <c r="E182" s="24">
        <v>6203.5803822944772</v>
      </c>
      <c r="F182" s="24">
        <v>83.237235932791137</v>
      </c>
      <c r="G182" s="24">
        <v>-253.19999999999996</v>
      </c>
      <c r="H182" s="24">
        <v>0</v>
      </c>
      <c r="I182" s="24">
        <v>6033.6176182272684</v>
      </c>
      <c r="J182" s="24">
        <v>6097.7210200880609</v>
      </c>
    </row>
    <row r="183" spans="1:10" x14ac:dyDescent="0.3">
      <c r="A183" s="22">
        <f t="shared" si="18"/>
        <v>168</v>
      </c>
      <c r="B183" s="26" t="s">
        <v>184</v>
      </c>
      <c r="C183" s="26" t="s">
        <v>37</v>
      </c>
      <c r="D183" s="2">
        <v>5.2300000000000006E-2</v>
      </c>
      <c r="E183" s="24">
        <v>6192.4648433910497</v>
      </c>
      <c r="F183" s="24">
        <v>104.86313596515325</v>
      </c>
      <c r="G183" s="24">
        <v>-37.08</v>
      </c>
      <c r="H183" s="24">
        <v>0</v>
      </c>
      <c r="I183" s="24">
        <v>6260.2479793562034</v>
      </c>
      <c r="J183" s="24">
        <v>6200.0541147030945</v>
      </c>
    </row>
    <row r="184" spans="1:10" x14ac:dyDescent="0.3">
      <c r="A184" s="22">
        <f t="shared" si="18"/>
        <v>169</v>
      </c>
      <c r="B184" s="26" t="s">
        <v>185</v>
      </c>
      <c r="C184" s="26" t="s">
        <v>39</v>
      </c>
      <c r="D184" s="2">
        <v>5.5099999999999996E-2</v>
      </c>
      <c r="E184" s="24">
        <v>1910.7544724877675</v>
      </c>
      <c r="F184" s="24">
        <v>32.746218589520687</v>
      </c>
      <c r="G184" s="24">
        <v>-25.200000000000006</v>
      </c>
      <c r="H184" s="24">
        <v>0</v>
      </c>
      <c r="I184" s="24">
        <v>1918.3006910772883</v>
      </c>
      <c r="J184" s="24">
        <v>1906.3140113199213</v>
      </c>
    </row>
    <row r="185" spans="1:10" x14ac:dyDescent="0.3">
      <c r="A185" s="22">
        <f t="shared" si="18"/>
        <v>170</v>
      </c>
      <c r="B185" s="23" t="s">
        <v>186</v>
      </c>
      <c r="C185" s="23"/>
      <c r="D185" s="2"/>
      <c r="E185" s="25">
        <f t="shared" ref="E185:J185" si="23">SUM(E178:E184)</f>
        <v>57182.484529999871</v>
      </c>
      <c r="F185" s="25">
        <f t="shared" si="23"/>
        <v>1365.2471200000018</v>
      </c>
      <c r="G185" s="25">
        <f t="shared" si="23"/>
        <v>-1058.4000000000001</v>
      </c>
      <c r="H185" s="25">
        <f t="shared" si="23"/>
        <v>0</v>
      </c>
      <c r="I185" s="25">
        <f t="shared" si="23"/>
        <v>57489.331649999847</v>
      </c>
      <c r="J185" s="25">
        <f t="shared" si="23"/>
        <v>56956.907840769083</v>
      </c>
    </row>
    <row r="186" spans="1:10" x14ac:dyDescent="0.3">
      <c r="A186" s="22">
        <f t="shared" si="18"/>
        <v>171</v>
      </c>
      <c r="B186" s="23"/>
      <c r="C186" s="23"/>
      <c r="D186" s="2"/>
      <c r="E186" s="24"/>
      <c r="F186" s="24"/>
      <c r="G186" s="24"/>
      <c r="H186" s="24"/>
      <c r="I186" s="24"/>
      <c r="J186" s="24"/>
    </row>
    <row r="187" spans="1:10" x14ac:dyDescent="0.3">
      <c r="A187" s="22">
        <f t="shared" si="18"/>
        <v>172</v>
      </c>
      <c r="B187" s="26" t="s">
        <v>187</v>
      </c>
      <c r="C187" s="26" t="s">
        <v>28</v>
      </c>
      <c r="D187" s="2">
        <v>1.83E-2</v>
      </c>
      <c r="E187" s="24">
        <v>10395.967475255889</v>
      </c>
      <c r="F187" s="24">
        <v>65.056704763876624</v>
      </c>
      <c r="G187" s="24">
        <v>-2.4</v>
      </c>
      <c r="H187" s="24">
        <v>0</v>
      </c>
      <c r="I187" s="24">
        <v>10458.624180019755</v>
      </c>
      <c r="J187" s="24">
        <v>10412.55663925816</v>
      </c>
    </row>
    <row r="188" spans="1:10" x14ac:dyDescent="0.3">
      <c r="A188" s="22">
        <f t="shared" si="18"/>
        <v>173</v>
      </c>
      <c r="B188" s="26" t="s">
        <v>188</v>
      </c>
      <c r="C188" s="26" t="s">
        <v>30</v>
      </c>
      <c r="D188" s="2">
        <v>2.52E-2</v>
      </c>
      <c r="E188" s="24">
        <v>8179.1990223508392</v>
      </c>
      <c r="F188" s="24">
        <v>51.233598194468932</v>
      </c>
      <c r="G188" s="24">
        <v>-0.3600000000000001</v>
      </c>
      <c r="H188" s="24">
        <v>0</v>
      </c>
      <c r="I188" s="24">
        <v>8230.0726205453084</v>
      </c>
      <c r="J188" s="24">
        <v>8193.0283609503222</v>
      </c>
    </row>
    <row r="189" spans="1:10" x14ac:dyDescent="0.3">
      <c r="A189" s="22">
        <f t="shared" si="18"/>
        <v>174</v>
      </c>
      <c r="B189" s="26" t="s">
        <v>189</v>
      </c>
      <c r="C189" s="26" t="s">
        <v>32</v>
      </c>
      <c r="D189" s="2">
        <v>3.0499999999999999E-2</v>
      </c>
      <c r="E189" s="24">
        <v>79590.643290497901</v>
      </c>
      <c r="F189" s="24">
        <v>504.68011493225026</v>
      </c>
      <c r="G189" s="24">
        <v>-352.13666666666631</v>
      </c>
      <c r="H189" s="24">
        <v>0</v>
      </c>
      <c r="I189" s="24">
        <v>79743.186738763441</v>
      </c>
      <c r="J189" s="24">
        <v>79552.574919370498</v>
      </c>
    </row>
    <row r="190" spans="1:10" x14ac:dyDescent="0.3">
      <c r="A190" s="22">
        <f t="shared" si="18"/>
        <v>175</v>
      </c>
      <c r="B190" s="26" t="s">
        <v>190</v>
      </c>
      <c r="C190" s="26" t="s">
        <v>32</v>
      </c>
      <c r="D190" s="2">
        <v>3.0499999999999999E-2</v>
      </c>
      <c r="E190" s="24">
        <v>6316.1071109999993</v>
      </c>
      <c r="F190" s="24">
        <v>0</v>
      </c>
      <c r="G190" s="24">
        <v>0</v>
      </c>
      <c r="H190" s="24">
        <v>0</v>
      </c>
      <c r="I190" s="24">
        <v>6316.1071109999993</v>
      </c>
      <c r="J190" s="24">
        <v>6316.1071109999993</v>
      </c>
    </row>
    <row r="191" spans="1:10" x14ac:dyDescent="0.3">
      <c r="A191" s="22">
        <f t="shared" si="18"/>
        <v>176</v>
      </c>
      <c r="B191" s="26" t="s">
        <v>191</v>
      </c>
      <c r="C191" s="26" t="s">
        <v>35</v>
      </c>
      <c r="D191" s="2">
        <v>2.3300000000000001E-2</v>
      </c>
      <c r="E191" s="24">
        <v>18363.180458453633</v>
      </c>
      <c r="F191" s="24">
        <v>115.01146458336694</v>
      </c>
      <c r="G191" s="24">
        <v>0</v>
      </c>
      <c r="H191" s="24">
        <v>0</v>
      </c>
      <c r="I191" s="24">
        <v>18478.191923036997</v>
      </c>
      <c r="J191" s="24">
        <v>18394.629246103774</v>
      </c>
    </row>
    <row r="192" spans="1:10" x14ac:dyDescent="0.3">
      <c r="A192" s="22">
        <f t="shared" si="18"/>
        <v>177</v>
      </c>
      <c r="B192" s="26" t="s">
        <v>192</v>
      </c>
      <c r="C192" s="26" t="s">
        <v>37</v>
      </c>
      <c r="D192" s="2">
        <v>3.4599999999999999E-2</v>
      </c>
      <c r="E192" s="24">
        <v>7282.1757336117325</v>
      </c>
      <c r="F192" s="24">
        <v>45.509438100719407</v>
      </c>
      <c r="G192" s="24">
        <v>-1.4400000000000004</v>
      </c>
      <c r="H192" s="24">
        <v>0</v>
      </c>
      <c r="I192" s="24">
        <v>7326.2451717124522</v>
      </c>
      <c r="J192" s="24">
        <v>7293.8998552485764</v>
      </c>
    </row>
    <row r="193" spans="1:10" x14ac:dyDescent="0.3">
      <c r="A193" s="22">
        <f t="shared" si="18"/>
        <v>178</v>
      </c>
      <c r="B193" s="26" t="s">
        <v>193</v>
      </c>
      <c r="C193" s="26" t="s">
        <v>39</v>
      </c>
      <c r="D193" s="2">
        <v>4.2699999999999995E-2</v>
      </c>
      <c r="E193" s="24">
        <v>1084.9044131633927</v>
      </c>
      <c r="F193" s="24">
        <v>6.9620294253179562</v>
      </c>
      <c r="G193" s="24">
        <v>0</v>
      </c>
      <c r="H193" s="24">
        <v>0</v>
      </c>
      <c r="I193" s="24">
        <v>1091.8664425887107</v>
      </c>
      <c r="J193" s="24">
        <v>1086.8081136840674</v>
      </c>
    </row>
    <row r="194" spans="1:10" x14ac:dyDescent="0.3">
      <c r="A194" s="22">
        <f t="shared" si="18"/>
        <v>179</v>
      </c>
      <c r="B194" s="23" t="s">
        <v>194</v>
      </c>
      <c r="C194" s="23"/>
      <c r="D194" s="2"/>
      <c r="E194" s="25">
        <f t="shared" ref="E194:J194" si="24">SUM(E187:E193)</f>
        <v>131212.17750433338</v>
      </c>
      <c r="F194" s="25">
        <f t="shared" si="24"/>
        <v>788.45335000000011</v>
      </c>
      <c r="G194" s="25">
        <f t="shared" si="24"/>
        <v>-356.3366666666663</v>
      </c>
      <c r="H194" s="25">
        <f t="shared" si="24"/>
        <v>0</v>
      </c>
      <c r="I194" s="25">
        <f t="shared" si="24"/>
        <v>131644.29418766664</v>
      </c>
      <c r="J194" s="25">
        <f t="shared" si="24"/>
        <v>131249.6042456154</v>
      </c>
    </row>
    <row r="195" spans="1:10" x14ac:dyDescent="0.3">
      <c r="A195" s="22">
        <f t="shared" si="18"/>
        <v>180</v>
      </c>
      <c r="B195" s="23"/>
      <c r="C195" s="23"/>
      <c r="D195" s="2"/>
      <c r="E195" s="24"/>
      <c r="F195" s="24"/>
      <c r="G195" s="24"/>
      <c r="H195" s="24"/>
      <c r="I195" s="24"/>
      <c r="J195" s="24"/>
    </row>
    <row r="196" spans="1:10" x14ac:dyDescent="0.3">
      <c r="A196" s="22">
        <f t="shared" si="18"/>
        <v>181</v>
      </c>
      <c r="B196" s="26" t="s">
        <v>195</v>
      </c>
      <c r="C196" s="26" t="s">
        <v>28</v>
      </c>
      <c r="D196" s="2">
        <v>9.300000000000001E-3</v>
      </c>
      <c r="E196" s="24">
        <v>2117.9299999999903</v>
      </c>
      <c r="F196" s="24">
        <v>7.5104179135999987</v>
      </c>
      <c r="G196" s="24">
        <v>-2.0399999999999996</v>
      </c>
      <c r="H196" s="24">
        <v>0</v>
      </c>
      <c r="I196" s="24">
        <v>2123.40041791359</v>
      </c>
      <c r="J196" s="24">
        <v>2117.487724454882</v>
      </c>
    </row>
    <row r="197" spans="1:10" x14ac:dyDescent="0.3">
      <c r="A197" s="22">
        <f t="shared" si="18"/>
        <v>182</v>
      </c>
      <c r="B197" s="26" t="s">
        <v>196</v>
      </c>
      <c r="C197" s="26" t="s">
        <v>30</v>
      </c>
      <c r="D197" s="2">
        <v>1.0200000000000001E-2</v>
      </c>
      <c r="E197" s="24">
        <v>1970.3999999999901</v>
      </c>
      <c r="F197" s="24">
        <v>7.1468788303999986</v>
      </c>
      <c r="G197" s="24">
        <v>-46.919999999999987</v>
      </c>
      <c r="H197" s="24">
        <v>0</v>
      </c>
      <c r="I197" s="24">
        <v>1930.6268788303901</v>
      </c>
      <c r="J197" s="24">
        <v>1947.4897599100207</v>
      </c>
    </row>
    <row r="198" spans="1:10" x14ac:dyDescent="0.3">
      <c r="A198" s="22">
        <f t="shared" si="18"/>
        <v>183</v>
      </c>
      <c r="B198" s="26" t="s">
        <v>197</v>
      </c>
      <c r="C198" s="26" t="s">
        <v>32</v>
      </c>
      <c r="D198" s="2">
        <v>1.43E-2</v>
      </c>
      <c r="E198" s="24">
        <v>25108.3</v>
      </c>
      <c r="F198" s="24">
        <v>88.952703537600016</v>
      </c>
      <c r="G198" s="24">
        <v>-0.8400000000000003</v>
      </c>
      <c r="H198" s="24">
        <v>0</v>
      </c>
      <c r="I198" s="24">
        <v>25196.412703537597</v>
      </c>
      <c r="J198" s="24">
        <v>25114.722515656737</v>
      </c>
    </row>
    <row r="199" spans="1:10" x14ac:dyDescent="0.3">
      <c r="A199" s="22">
        <f t="shared" si="18"/>
        <v>184</v>
      </c>
      <c r="B199" s="26" t="s">
        <v>198</v>
      </c>
      <c r="C199" s="26" t="s">
        <v>35</v>
      </c>
      <c r="D199" s="2">
        <v>1.15E-2</v>
      </c>
      <c r="E199" s="24">
        <v>4168.42</v>
      </c>
      <c r="F199" s="24">
        <v>14.767583881600002</v>
      </c>
      <c r="G199" s="24">
        <v>0</v>
      </c>
      <c r="H199" s="24">
        <v>0</v>
      </c>
      <c r="I199" s="24">
        <v>4183.1875838815995</v>
      </c>
      <c r="J199" s="24">
        <v>4169.5559679908911</v>
      </c>
    </row>
    <row r="200" spans="1:10" x14ac:dyDescent="0.3">
      <c r="A200" s="22">
        <f t="shared" si="18"/>
        <v>185</v>
      </c>
      <c r="B200" s="26" t="s">
        <v>199</v>
      </c>
      <c r="C200" s="26" t="s">
        <v>37</v>
      </c>
      <c r="D200" s="2">
        <v>1.5900000000000001E-2</v>
      </c>
      <c r="E200" s="24">
        <v>4770.20999999999</v>
      </c>
      <c r="F200" s="24">
        <v>16.869847344</v>
      </c>
      <c r="G200" s="24">
        <v>-1.6800000000000006</v>
      </c>
      <c r="H200" s="24">
        <v>0</v>
      </c>
      <c r="I200" s="24">
        <v>4785.3998473439897</v>
      </c>
      <c r="J200" s="24">
        <v>4770.6676805649131</v>
      </c>
    </row>
    <row r="201" spans="1:10" x14ac:dyDescent="0.3">
      <c r="A201" s="22">
        <f t="shared" si="18"/>
        <v>186</v>
      </c>
      <c r="B201" s="26" t="s">
        <v>200</v>
      </c>
      <c r="C201" s="26" t="s">
        <v>39</v>
      </c>
      <c r="D201" s="2">
        <v>2.4399999999999998E-2</v>
      </c>
      <c r="E201" s="24">
        <v>256.57999999999902</v>
      </c>
      <c r="F201" s="24">
        <v>0.90952849279999992</v>
      </c>
      <c r="G201" s="24">
        <v>0</v>
      </c>
      <c r="H201" s="24">
        <v>0</v>
      </c>
      <c r="I201" s="24">
        <v>257.48952849279902</v>
      </c>
      <c r="J201" s="24">
        <v>256.64996373021438</v>
      </c>
    </row>
    <row r="202" spans="1:10" x14ac:dyDescent="0.3">
      <c r="A202" s="22">
        <f t="shared" si="18"/>
        <v>187</v>
      </c>
      <c r="B202" s="23" t="s">
        <v>201</v>
      </c>
      <c r="C202" s="23"/>
      <c r="D202" s="2"/>
      <c r="E202" s="25">
        <f t="shared" ref="E202:J202" si="25">SUM(E196:E201)</f>
        <v>38391.839999999975</v>
      </c>
      <c r="F202" s="25">
        <f t="shared" si="25"/>
        <v>136.15696000000003</v>
      </c>
      <c r="G202" s="25">
        <f t="shared" si="25"/>
        <v>-51.47999999999999</v>
      </c>
      <c r="H202" s="25">
        <f t="shared" si="25"/>
        <v>0</v>
      </c>
      <c r="I202" s="25">
        <f t="shared" si="25"/>
        <v>38476.516959999972</v>
      </c>
      <c r="J202" s="25">
        <f t="shared" si="25"/>
        <v>38376.573612307649</v>
      </c>
    </row>
    <row r="203" spans="1:10" x14ac:dyDescent="0.3">
      <c r="A203" s="22">
        <f t="shared" si="18"/>
        <v>188</v>
      </c>
      <c r="B203" s="23"/>
      <c r="C203" s="23"/>
      <c r="D203" s="2"/>
      <c r="E203" s="24"/>
      <c r="F203" s="24"/>
      <c r="G203" s="24"/>
      <c r="H203" s="24"/>
      <c r="I203" s="24"/>
      <c r="J203" s="24"/>
    </row>
    <row r="204" spans="1:10" x14ac:dyDescent="0.3">
      <c r="A204" s="22">
        <f t="shared" si="18"/>
        <v>189</v>
      </c>
      <c r="B204" s="26" t="s">
        <v>202</v>
      </c>
      <c r="C204" s="26" t="s">
        <v>28</v>
      </c>
      <c r="D204" s="2">
        <v>2.5399999999999999E-2</v>
      </c>
      <c r="E204" s="24">
        <v>1495.0788240117611</v>
      </c>
      <c r="F204" s="24">
        <v>74.742232784497489</v>
      </c>
      <c r="G204" s="24">
        <v>0</v>
      </c>
      <c r="H204" s="24">
        <v>0</v>
      </c>
      <c r="I204" s="24">
        <v>1569.8210567962581</v>
      </c>
      <c r="J204" s="24">
        <v>1500.8282265336459</v>
      </c>
    </row>
    <row r="205" spans="1:10" x14ac:dyDescent="0.3">
      <c r="A205" s="22">
        <f t="shared" si="18"/>
        <v>190</v>
      </c>
      <c r="B205" s="26" t="s">
        <v>203</v>
      </c>
      <c r="C205" s="26" t="s">
        <v>30</v>
      </c>
      <c r="D205" s="2">
        <v>4.24E-2</v>
      </c>
      <c r="E205" s="24">
        <v>5207.4109464158919</v>
      </c>
      <c r="F205" s="24">
        <v>2.6376637692021569</v>
      </c>
      <c r="G205" s="24">
        <v>-3.8399999999999994</v>
      </c>
      <c r="H205" s="24">
        <v>0</v>
      </c>
      <c r="I205" s="24">
        <v>5206.2086101850946</v>
      </c>
      <c r="J205" s="24">
        <v>5205.6938436289065</v>
      </c>
    </row>
    <row r="206" spans="1:10" x14ac:dyDescent="0.3">
      <c r="A206" s="22">
        <f t="shared" si="18"/>
        <v>191</v>
      </c>
      <c r="B206" s="26" t="s">
        <v>204</v>
      </c>
      <c r="C206" s="26" t="s">
        <v>32</v>
      </c>
      <c r="D206" s="2">
        <v>2.2000000000000002E-2</v>
      </c>
      <c r="E206" s="24">
        <v>68006.221209460316</v>
      </c>
      <c r="F206" s="24">
        <v>34.428722552404885</v>
      </c>
      <c r="G206" s="24">
        <v>0</v>
      </c>
      <c r="H206" s="24">
        <v>0</v>
      </c>
      <c r="I206" s="24">
        <v>68040.649932012719</v>
      </c>
      <c r="J206" s="24">
        <v>68008.869572733558</v>
      </c>
    </row>
    <row r="207" spans="1:10" x14ac:dyDescent="0.3">
      <c r="A207" s="22">
        <f t="shared" si="18"/>
        <v>192</v>
      </c>
      <c r="B207" s="26" t="s">
        <v>205</v>
      </c>
      <c r="C207" s="26" t="s">
        <v>32</v>
      </c>
      <c r="D207" s="2">
        <v>3.0499999999999999E-2</v>
      </c>
      <c r="E207" s="24">
        <v>-144.34388300000001</v>
      </c>
      <c r="F207" s="24">
        <v>0</v>
      </c>
      <c r="G207" s="24">
        <v>-1460.1660750000001</v>
      </c>
      <c r="H207" s="24">
        <v>0</v>
      </c>
      <c r="I207" s="24">
        <v>-1604.5099580000001</v>
      </c>
      <c r="J207" s="24">
        <v>-930.58715415384643</v>
      </c>
    </row>
    <row r="208" spans="1:10" x14ac:dyDescent="0.3">
      <c r="A208" s="22">
        <f t="shared" si="18"/>
        <v>193</v>
      </c>
      <c r="B208" s="26" t="s">
        <v>206</v>
      </c>
      <c r="C208" s="26" t="s">
        <v>35</v>
      </c>
      <c r="D208" s="2">
        <v>1.43E-2</v>
      </c>
      <c r="E208" s="24">
        <v>17874.129172076522</v>
      </c>
      <c r="F208" s="24">
        <v>8.6503916866660902</v>
      </c>
      <c r="G208" s="24">
        <v>-116.16000000000003</v>
      </c>
      <c r="H208" s="24">
        <v>0</v>
      </c>
      <c r="I208" s="24">
        <v>17766.61956376319</v>
      </c>
      <c r="J208" s="24">
        <v>17816.714586821654</v>
      </c>
    </row>
    <row r="209" spans="1:10" x14ac:dyDescent="0.3">
      <c r="A209" s="22">
        <f t="shared" si="18"/>
        <v>194</v>
      </c>
      <c r="B209" s="26" t="s">
        <v>207</v>
      </c>
      <c r="C209" s="26" t="s">
        <v>37</v>
      </c>
      <c r="D209" s="2">
        <v>1.77E-2</v>
      </c>
      <c r="E209" s="24">
        <v>9841.7739709382222</v>
      </c>
      <c r="F209" s="24">
        <v>4.6371335903693609</v>
      </c>
      <c r="G209" s="24">
        <v>-5.5200000000000005</v>
      </c>
      <c r="H209" s="24">
        <v>0</v>
      </c>
      <c r="I209" s="24">
        <v>9840.891104528604</v>
      </c>
      <c r="J209" s="24">
        <v>9839.3706735220985</v>
      </c>
    </row>
    <row r="210" spans="1:10" x14ac:dyDescent="0.3">
      <c r="A210" s="22">
        <f t="shared" si="18"/>
        <v>195</v>
      </c>
      <c r="B210" s="26" t="s">
        <v>208</v>
      </c>
      <c r="C210" s="26" t="s">
        <v>39</v>
      </c>
      <c r="D210" s="2">
        <v>2.7900000000000001E-2</v>
      </c>
      <c r="E210" s="24">
        <v>158.49381709718784</v>
      </c>
      <c r="F210" s="24">
        <v>8.028561686016647E-2</v>
      </c>
      <c r="G210" s="24">
        <v>0</v>
      </c>
      <c r="H210" s="24">
        <v>0</v>
      </c>
      <c r="I210" s="24">
        <v>158.57410271404802</v>
      </c>
      <c r="J210" s="24">
        <v>158.49999291386936</v>
      </c>
    </row>
    <row r="211" spans="1:10" x14ac:dyDescent="0.3">
      <c r="A211" s="22">
        <f t="shared" si="18"/>
        <v>196</v>
      </c>
      <c r="B211" s="23" t="s">
        <v>209</v>
      </c>
      <c r="C211" s="23"/>
      <c r="D211" s="2"/>
      <c r="E211" s="25">
        <f t="shared" ref="E211:J211" si="26">SUM(E204:E210)</f>
        <v>102438.76405699991</v>
      </c>
      <c r="F211" s="25">
        <f t="shared" si="26"/>
        <v>125.17643000000017</v>
      </c>
      <c r="G211" s="25">
        <f t="shared" si="26"/>
        <v>-1585.6860750000001</v>
      </c>
      <c r="H211" s="25">
        <f t="shared" si="26"/>
        <v>0</v>
      </c>
      <c r="I211" s="25">
        <f t="shared" si="26"/>
        <v>100978.25441199992</v>
      </c>
      <c r="J211" s="25">
        <f t="shared" si="26"/>
        <v>101599.38974199987</v>
      </c>
    </row>
    <row r="212" spans="1:10" x14ac:dyDescent="0.3">
      <c r="A212" s="22">
        <f t="shared" ref="A212:A275" si="27">+A211+1</f>
        <v>197</v>
      </c>
      <c r="B212" s="23"/>
      <c r="C212" s="23"/>
      <c r="D212" s="2"/>
      <c r="E212" s="24"/>
      <c r="F212" s="24"/>
      <c r="G212" s="24"/>
      <c r="H212" s="24"/>
      <c r="I212" s="24"/>
      <c r="J212" s="24"/>
    </row>
    <row r="213" spans="1:10" x14ac:dyDescent="0.3">
      <c r="A213" s="22">
        <f t="shared" si="27"/>
        <v>198</v>
      </c>
      <c r="B213" s="26" t="s">
        <v>210</v>
      </c>
      <c r="C213" s="26" t="s">
        <v>39</v>
      </c>
      <c r="D213" s="2">
        <v>0</v>
      </c>
      <c r="E213" s="24">
        <v>44.86</v>
      </c>
      <c r="F213" s="24">
        <v>0</v>
      </c>
      <c r="G213" s="24">
        <v>0</v>
      </c>
      <c r="H213" s="24">
        <v>0</v>
      </c>
      <c r="I213" s="24">
        <v>44.86</v>
      </c>
      <c r="J213" s="24">
        <v>44.860000000000007</v>
      </c>
    </row>
    <row r="214" spans="1:10" x14ac:dyDescent="0.3">
      <c r="A214" s="22">
        <f t="shared" si="27"/>
        <v>199</v>
      </c>
      <c r="B214" s="23"/>
      <c r="C214" s="23"/>
      <c r="D214" s="2"/>
      <c r="E214" s="24"/>
      <c r="F214" s="24"/>
      <c r="G214" s="24"/>
      <c r="H214" s="24"/>
      <c r="I214" s="24"/>
      <c r="J214" s="24"/>
    </row>
    <row r="215" spans="1:10" x14ac:dyDescent="0.3">
      <c r="A215" s="22">
        <f t="shared" si="27"/>
        <v>200</v>
      </c>
      <c r="B215" s="26" t="s">
        <v>211</v>
      </c>
      <c r="C215" s="26" t="s">
        <v>28</v>
      </c>
      <c r="D215" s="2">
        <v>3.2899999999999999E-2</v>
      </c>
      <c r="E215" s="24">
        <v>6690.4917473335599</v>
      </c>
      <c r="F215" s="24">
        <v>791.49514836260869</v>
      </c>
      <c r="G215" s="24">
        <v>-12.600000000000003</v>
      </c>
      <c r="H215" s="24">
        <v>0</v>
      </c>
      <c r="I215" s="24">
        <v>7469.3868956961596</v>
      </c>
      <c r="J215" s="24">
        <v>6770.7220988684294</v>
      </c>
    </row>
    <row r="216" spans="1:10" x14ac:dyDescent="0.3">
      <c r="A216" s="22">
        <f t="shared" si="27"/>
        <v>201</v>
      </c>
      <c r="B216" s="26" t="s">
        <v>212</v>
      </c>
      <c r="C216" s="26" t="s">
        <v>30</v>
      </c>
      <c r="D216" s="2">
        <v>3.3300000000000003E-2</v>
      </c>
      <c r="E216" s="24">
        <v>7505.2961147817277</v>
      </c>
      <c r="F216" s="24">
        <v>70.437543191118579</v>
      </c>
      <c r="G216" s="24">
        <v>0</v>
      </c>
      <c r="H216" s="24">
        <v>0</v>
      </c>
      <c r="I216" s="24">
        <v>7575.7336579728462</v>
      </c>
      <c r="J216" s="24">
        <v>7515.011518592325</v>
      </c>
    </row>
    <row r="217" spans="1:10" x14ac:dyDescent="0.3">
      <c r="A217" s="22">
        <f t="shared" si="27"/>
        <v>202</v>
      </c>
      <c r="B217" s="26" t="s">
        <v>213</v>
      </c>
      <c r="C217" s="26" t="s">
        <v>32</v>
      </c>
      <c r="D217" s="2">
        <v>4.2000000000000003E-2</v>
      </c>
      <c r="E217" s="24">
        <v>29051.314944937087</v>
      </c>
      <c r="F217" s="24">
        <v>317.6157509408207</v>
      </c>
      <c r="G217" s="24">
        <v>-319.92000000000007</v>
      </c>
      <c r="H217" s="24">
        <v>0</v>
      </c>
      <c r="I217" s="24">
        <v>29049.010695877911</v>
      </c>
      <c r="J217" s="24">
        <v>28935.163475689267</v>
      </c>
    </row>
    <row r="218" spans="1:10" x14ac:dyDescent="0.3">
      <c r="A218" s="22">
        <f t="shared" si="27"/>
        <v>203</v>
      </c>
      <c r="B218" s="26" t="s">
        <v>214</v>
      </c>
      <c r="C218" s="26" t="s">
        <v>35</v>
      </c>
      <c r="D218" s="2">
        <v>4.2900000000000001E-2</v>
      </c>
      <c r="E218" s="24">
        <v>7241.4543630272155</v>
      </c>
      <c r="F218" s="24">
        <v>80.056875184056622</v>
      </c>
      <c r="G218" s="24">
        <v>-131.64000000000001</v>
      </c>
      <c r="H218" s="24">
        <v>0</v>
      </c>
      <c r="I218" s="24">
        <v>7189.8712382112726</v>
      </c>
      <c r="J218" s="24">
        <v>7186.6765549463371</v>
      </c>
    </row>
    <row r="219" spans="1:10" x14ac:dyDescent="0.3">
      <c r="A219" s="22">
        <f t="shared" si="27"/>
        <v>204</v>
      </c>
      <c r="B219" s="26" t="s">
        <v>215</v>
      </c>
      <c r="C219" s="26" t="s">
        <v>37</v>
      </c>
      <c r="D219" s="2">
        <v>3.5200000000000002E-2</v>
      </c>
      <c r="E219" s="24">
        <v>6499.8096773755115</v>
      </c>
      <c r="F219" s="24">
        <v>70.578553156598232</v>
      </c>
      <c r="G219" s="24">
        <v>-0.3600000000000001</v>
      </c>
      <c r="H219" s="24">
        <v>0</v>
      </c>
      <c r="I219" s="24">
        <v>6570.0282305321098</v>
      </c>
      <c r="J219" s="24">
        <v>6509.364530597516</v>
      </c>
    </row>
    <row r="220" spans="1:10" x14ac:dyDescent="0.3">
      <c r="A220" s="22">
        <f t="shared" si="27"/>
        <v>205</v>
      </c>
      <c r="B220" s="26" t="s">
        <v>216</v>
      </c>
      <c r="C220" s="26" t="s">
        <v>39</v>
      </c>
      <c r="D220" s="2">
        <v>3.3099999999999997E-2</v>
      </c>
      <c r="E220" s="24">
        <v>2227.69151254487</v>
      </c>
      <c r="F220" s="24">
        <v>22.947839164797365</v>
      </c>
      <c r="G220" s="24">
        <v>-3</v>
      </c>
      <c r="H220" s="24">
        <v>0</v>
      </c>
      <c r="I220" s="24">
        <v>2247.6393517096672</v>
      </c>
      <c r="J220" s="24">
        <v>2229.3566928445534</v>
      </c>
    </row>
    <row r="221" spans="1:10" x14ac:dyDescent="0.3">
      <c r="A221" s="22">
        <f t="shared" si="27"/>
        <v>206</v>
      </c>
      <c r="B221" s="23" t="s">
        <v>217</v>
      </c>
      <c r="C221" s="23"/>
      <c r="D221" s="2"/>
      <c r="E221" s="25">
        <f t="shared" ref="E221:J221" si="28">SUM(E215:E220)</f>
        <v>59216.058359999974</v>
      </c>
      <c r="F221" s="25">
        <f t="shared" si="28"/>
        <v>1353.1317100000003</v>
      </c>
      <c r="G221" s="25">
        <f t="shared" si="28"/>
        <v>-467.5200000000001</v>
      </c>
      <c r="H221" s="25">
        <f t="shared" si="28"/>
        <v>0</v>
      </c>
      <c r="I221" s="25">
        <f t="shared" si="28"/>
        <v>60101.670069999964</v>
      </c>
      <c r="J221" s="25">
        <f t="shared" si="28"/>
        <v>59146.294871538426</v>
      </c>
    </row>
    <row r="222" spans="1:10" x14ac:dyDescent="0.3">
      <c r="A222" s="22">
        <f t="shared" si="27"/>
        <v>207</v>
      </c>
      <c r="B222" s="23"/>
      <c r="C222" s="23"/>
      <c r="D222" s="2"/>
      <c r="E222" s="24"/>
      <c r="F222" s="24"/>
      <c r="G222" s="24"/>
      <c r="H222" s="24"/>
      <c r="I222" s="24"/>
      <c r="J222" s="24"/>
    </row>
    <row r="223" spans="1:10" x14ac:dyDescent="0.3">
      <c r="A223" s="22">
        <f t="shared" si="27"/>
        <v>208</v>
      </c>
      <c r="B223" s="30" t="s">
        <v>218</v>
      </c>
      <c r="C223" s="30"/>
      <c r="D223" s="31"/>
      <c r="E223" s="4">
        <f t="shared" ref="E223:J223" si="29">SUM(E128,E137,E145,E154,E164,E172,E176,E185,E194,E202,E211,E221,E213)</f>
        <v>640587.4772313328</v>
      </c>
      <c r="F223" s="4">
        <f t="shared" si="29"/>
        <v>9820.7068300000028</v>
      </c>
      <c r="G223" s="4">
        <f t="shared" si="29"/>
        <v>-3979.5027416666667</v>
      </c>
      <c r="H223" s="4">
        <f t="shared" si="29"/>
        <v>0</v>
      </c>
      <c r="I223" s="4">
        <f t="shared" si="29"/>
        <v>646428.68131966598</v>
      </c>
      <c r="J223" s="4">
        <f t="shared" si="29"/>
        <v>641531.00966838398</v>
      </c>
    </row>
    <row r="224" spans="1:10" x14ac:dyDescent="0.3">
      <c r="A224" s="22">
        <f t="shared" si="27"/>
        <v>209</v>
      </c>
      <c r="B224" s="26"/>
      <c r="C224" s="26"/>
      <c r="D224" s="2"/>
      <c r="E224" s="24"/>
      <c r="F224" s="24"/>
      <c r="G224" s="24"/>
      <c r="H224" s="24"/>
      <c r="I224" s="24"/>
      <c r="J224" s="24"/>
    </row>
    <row r="225" spans="1:10" x14ac:dyDescent="0.3">
      <c r="A225" s="22">
        <f t="shared" si="27"/>
        <v>210</v>
      </c>
      <c r="B225" s="26" t="s">
        <v>219</v>
      </c>
      <c r="C225" s="26" t="s">
        <v>28</v>
      </c>
      <c r="D225" s="2">
        <v>3.3500000000000002E-2</v>
      </c>
      <c r="E225" s="24">
        <v>8690.7000000000007</v>
      </c>
      <c r="F225" s="24">
        <v>0</v>
      </c>
      <c r="G225" s="24">
        <v>0</v>
      </c>
      <c r="H225" s="24">
        <v>0</v>
      </c>
      <c r="I225" s="24">
        <v>8690.7000000000007</v>
      </c>
      <c r="J225" s="24">
        <v>8690.6999999999989</v>
      </c>
    </row>
    <row r="226" spans="1:10" x14ac:dyDescent="0.3">
      <c r="A226" s="22">
        <f t="shared" si="27"/>
        <v>211</v>
      </c>
      <c r="B226" s="26" t="s">
        <v>220</v>
      </c>
      <c r="C226" s="26" t="s">
        <v>35</v>
      </c>
      <c r="D226" s="2">
        <v>3.3599999999999998E-2</v>
      </c>
      <c r="E226" s="24">
        <v>87196.88</v>
      </c>
      <c r="F226" s="24">
        <v>0</v>
      </c>
      <c r="G226" s="24">
        <v>0</v>
      </c>
      <c r="H226" s="24">
        <v>0</v>
      </c>
      <c r="I226" s="24">
        <v>87196.88</v>
      </c>
      <c r="J226" s="24">
        <v>87196.87999999999</v>
      </c>
    </row>
    <row r="227" spans="1:10" x14ac:dyDescent="0.3">
      <c r="A227" s="22">
        <f t="shared" si="27"/>
        <v>212</v>
      </c>
      <c r="B227" s="26" t="s">
        <v>221</v>
      </c>
      <c r="C227" s="26" t="s">
        <v>37</v>
      </c>
      <c r="D227" s="2">
        <v>3.3500000000000002E-2</v>
      </c>
      <c r="E227" s="24">
        <v>8985.1200000000008</v>
      </c>
      <c r="F227" s="24">
        <v>0</v>
      </c>
      <c r="G227" s="24">
        <v>0</v>
      </c>
      <c r="H227" s="24">
        <v>0</v>
      </c>
      <c r="I227" s="24">
        <v>8985.1200000000008</v>
      </c>
      <c r="J227" s="24">
        <v>8985.119999999999</v>
      </c>
    </row>
    <row r="228" spans="1:10" x14ac:dyDescent="0.3">
      <c r="A228" s="22">
        <f t="shared" si="27"/>
        <v>213</v>
      </c>
      <c r="B228" s="26" t="s">
        <v>222</v>
      </c>
      <c r="C228" s="26" t="s">
        <v>39</v>
      </c>
      <c r="D228" s="2">
        <v>3.3500000000000002E-2</v>
      </c>
      <c r="E228" s="24">
        <v>10.57</v>
      </c>
      <c r="F228" s="24">
        <v>0</v>
      </c>
      <c r="G228" s="24">
        <v>0</v>
      </c>
      <c r="H228" s="24">
        <v>0</v>
      </c>
      <c r="I228" s="24">
        <v>10.57</v>
      </c>
      <c r="J228" s="24">
        <v>10.569999999999997</v>
      </c>
    </row>
    <row r="229" spans="1:10" x14ac:dyDescent="0.3">
      <c r="A229" s="22">
        <f t="shared" si="27"/>
        <v>214</v>
      </c>
      <c r="B229" s="23" t="s">
        <v>223</v>
      </c>
      <c r="C229" s="23"/>
      <c r="D229" s="2"/>
      <c r="E229" s="25">
        <f t="shared" ref="E229:J229" si="30">SUM(E225:E228)</f>
        <v>104883.27</v>
      </c>
      <c r="F229" s="25">
        <f t="shared" si="30"/>
        <v>0</v>
      </c>
      <c r="G229" s="25">
        <f t="shared" si="30"/>
        <v>0</v>
      </c>
      <c r="H229" s="25">
        <f t="shared" si="30"/>
        <v>0</v>
      </c>
      <c r="I229" s="25">
        <f t="shared" si="30"/>
        <v>104883.27</v>
      </c>
      <c r="J229" s="25">
        <f t="shared" si="30"/>
        <v>104883.26999999999</v>
      </c>
    </row>
    <row r="230" spans="1:10" x14ac:dyDescent="0.3">
      <c r="A230" s="22">
        <f t="shared" si="27"/>
        <v>215</v>
      </c>
      <c r="B230" s="26"/>
      <c r="C230" s="26"/>
      <c r="D230" s="2"/>
      <c r="E230" s="24"/>
      <c r="F230" s="24"/>
      <c r="G230" s="24"/>
      <c r="H230" s="24"/>
      <c r="I230" s="24"/>
      <c r="J230" s="24"/>
    </row>
    <row r="231" spans="1:10" x14ac:dyDescent="0.3">
      <c r="A231" s="22">
        <f t="shared" si="27"/>
        <v>216</v>
      </c>
      <c r="B231" s="26" t="s">
        <v>224</v>
      </c>
      <c r="C231" s="26" t="s">
        <v>28</v>
      </c>
      <c r="D231" s="2">
        <v>3.1400000000000004E-2</v>
      </c>
      <c r="E231" s="24">
        <v>2569.9299999999998</v>
      </c>
      <c r="F231" s="24">
        <v>0</v>
      </c>
      <c r="G231" s="24">
        <v>0</v>
      </c>
      <c r="H231" s="24">
        <v>0</v>
      </c>
      <c r="I231" s="24">
        <v>2569.9299999999998</v>
      </c>
      <c r="J231" s="24">
        <v>2569.9299999999998</v>
      </c>
    </row>
    <row r="232" spans="1:10" x14ac:dyDescent="0.3">
      <c r="A232" s="22">
        <f t="shared" si="27"/>
        <v>217</v>
      </c>
      <c r="B232" s="26" t="s">
        <v>225</v>
      </c>
      <c r="C232" s="26" t="s">
        <v>35</v>
      </c>
      <c r="D232" s="2">
        <v>3.4000000000000002E-2</v>
      </c>
      <c r="E232" s="24">
        <v>96885.37</v>
      </c>
      <c r="F232" s="24">
        <v>0</v>
      </c>
      <c r="G232" s="24">
        <v>0</v>
      </c>
      <c r="H232" s="24">
        <v>0</v>
      </c>
      <c r="I232" s="24">
        <v>96885.37</v>
      </c>
      <c r="J232" s="24">
        <v>96885.37000000001</v>
      </c>
    </row>
    <row r="233" spans="1:10" x14ac:dyDescent="0.3">
      <c r="A233" s="22">
        <f t="shared" si="27"/>
        <v>218</v>
      </c>
      <c r="B233" s="26" t="s">
        <v>226</v>
      </c>
      <c r="C233" s="26" t="s">
        <v>37</v>
      </c>
      <c r="D233" s="2">
        <v>3.4000000000000002E-2</v>
      </c>
      <c r="E233" s="24">
        <v>10731.81</v>
      </c>
      <c r="F233" s="24">
        <v>0</v>
      </c>
      <c r="G233" s="24">
        <v>0</v>
      </c>
      <c r="H233" s="24">
        <v>0</v>
      </c>
      <c r="I233" s="24">
        <v>10731.81</v>
      </c>
      <c r="J233" s="24">
        <v>10731.81</v>
      </c>
    </row>
    <row r="234" spans="1:10" x14ac:dyDescent="0.3">
      <c r="A234" s="22">
        <f t="shared" si="27"/>
        <v>219</v>
      </c>
      <c r="B234" s="26" t="s">
        <v>227</v>
      </c>
      <c r="C234" s="26" t="s">
        <v>39</v>
      </c>
      <c r="D234" s="2">
        <v>3.4000000000000002E-2</v>
      </c>
      <c r="E234" s="24">
        <v>280.86574999999903</v>
      </c>
      <c r="F234" s="24">
        <v>207.63575000000009</v>
      </c>
      <c r="G234" s="24">
        <v>0</v>
      </c>
      <c r="H234" s="24">
        <v>0</v>
      </c>
      <c r="I234" s="24">
        <v>488.501499999999</v>
      </c>
      <c r="J234" s="24">
        <v>296.83773076922978</v>
      </c>
    </row>
    <row r="235" spans="1:10" x14ac:dyDescent="0.3">
      <c r="A235" s="22">
        <f t="shared" si="27"/>
        <v>220</v>
      </c>
      <c r="B235" s="23" t="s">
        <v>228</v>
      </c>
      <c r="C235" s="23"/>
      <c r="D235" s="2"/>
      <c r="E235" s="25">
        <f t="shared" ref="E235:J235" si="31">SUM(E231:E234)</f>
        <v>110467.97574999998</v>
      </c>
      <c r="F235" s="25">
        <f t="shared" si="31"/>
        <v>207.63575000000009</v>
      </c>
      <c r="G235" s="25">
        <f t="shared" si="31"/>
        <v>0</v>
      </c>
      <c r="H235" s="25">
        <f t="shared" si="31"/>
        <v>0</v>
      </c>
      <c r="I235" s="25">
        <f t="shared" si="31"/>
        <v>110675.61149999998</v>
      </c>
      <c r="J235" s="25">
        <f t="shared" si="31"/>
        <v>110483.94773076923</v>
      </c>
    </row>
    <row r="236" spans="1:10" x14ac:dyDescent="0.3">
      <c r="A236" s="22">
        <f t="shared" si="27"/>
        <v>221</v>
      </c>
      <c r="B236" s="26"/>
      <c r="C236" s="26"/>
      <c r="D236" s="2"/>
      <c r="E236" s="24"/>
      <c r="F236" s="24"/>
      <c r="G236" s="24"/>
      <c r="H236" s="24"/>
      <c r="I236" s="24"/>
      <c r="J236" s="24"/>
    </row>
    <row r="237" spans="1:10" x14ac:dyDescent="0.3">
      <c r="A237" s="22">
        <f t="shared" si="27"/>
        <v>222</v>
      </c>
      <c r="B237" s="26" t="s">
        <v>229</v>
      </c>
      <c r="C237" s="26" t="s">
        <v>28</v>
      </c>
      <c r="D237" s="2">
        <v>3.3599999999999998E-2</v>
      </c>
      <c r="E237" s="24">
        <v>2406.6</v>
      </c>
      <c r="F237" s="24">
        <v>0</v>
      </c>
      <c r="G237" s="24">
        <v>0</v>
      </c>
      <c r="H237" s="24">
        <v>0</v>
      </c>
      <c r="I237" s="24">
        <v>2406.6</v>
      </c>
      <c r="J237" s="24">
        <v>2406.5999999999995</v>
      </c>
    </row>
    <row r="238" spans="1:10" x14ac:dyDescent="0.3">
      <c r="A238" s="22">
        <f t="shared" si="27"/>
        <v>223</v>
      </c>
      <c r="B238" s="26" t="s">
        <v>230</v>
      </c>
      <c r="C238" s="26" t="s">
        <v>35</v>
      </c>
      <c r="D238" s="2">
        <v>3.3599999999999998E-2</v>
      </c>
      <c r="E238" s="24">
        <v>74033.929999999993</v>
      </c>
      <c r="F238" s="24">
        <v>0</v>
      </c>
      <c r="G238" s="24">
        <v>0</v>
      </c>
      <c r="H238" s="24">
        <v>0</v>
      </c>
      <c r="I238" s="24">
        <v>74033.929999999993</v>
      </c>
      <c r="J238" s="24">
        <v>74033.929999999964</v>
      </c>
    </row>
    <row r="239" spans="1:10" x14ac:dyDescent="0.3">
      <c r="A239" s="22">
        <f t="shared" si="27"/>
        <v>224</v>
      </c>
      <c r="B239" s="26" t="s">
        <v>231</v>
      </c>
      <c r="C239" s="26" t="s">
        <v>37</v>
      </c>
      <c r="D239" s="2">
        <v>3.3599999999999998E-2</v>
      </c>
      <c r="E239" s="24">
        <v>10721.27</v>
      </c>
      <c r="F239" s="24">
        <v>0</v>
      </c>
      <c r="G239" s="24">
        <v>0</v>
      </c>
      <c r="H239" s="24">
        <v>0</v>
      </c>
      <c r="I239" s="24">
        <v>10721.27</v>
      </c>
      <c r="J239" s="24">
        <v>10721.270000000002</v>
      </c>
    </row>
    <row r="240" spans="1:10" x14ac:dyDescent="0.3">
      <c r="A240" s="22">
        <f t="shared" si="27"/>
        <v>225</v>
      </c>
      <c r="B240" s="23" t="s">
        <v>232</v>
      </c>
      <c r="C240" s="23"/>
      <c r="D240" s="2"/>
      <c r="E240" s="25">
        <f t="shared" ref="E240:J240" si="32">SUM(E237:E239)</f>
        <v>87161.8</v>
      </c>
      <c r="F240" s="25">
        <f t="shared" si="32"/>
        <v>0</v>
      </c>
      <c r="G240" s="25">
        <f t="shared" si="32"/>
        <v>0</v>
      </c>
      <c r="H240" s="25">
        <f t="shared" si="32"/>
        <v>0</v>
      </c>
      <c r="I240" s="25">
        <f t="shared" si="32"/>
        <v>87161.8</v>
      </c>
      <c r="J240" s="25">
        <f t="shared" si="32"/>
        <v>87161.799999999974</v>
      </c>
    </row>
    <row r="241" spans="1:10" x14ac:dyDescent="0.3">
      <c r="A241" s="22">
        <f t="shared" si="27"/>
        <v>226</v>
      </c>
      <c r="B241" s="26"/>
      <c r="C241" s="26"/>
      <c r="D241" s="2"/>
      <c r="E241" s="24"/>
      <c r="F241" s="24"/>
      <c r="G241" s="24"/>
      <c r="H241" s="24"/>
      <c r="I241" s="24"/>
      <c r="J241" s="24"/>
    </row>
    <row r="242" spans="1:10" x14ac:dyDescent="0.3">
      <c r="A242" s="22">
        <f t="shared" si="27"/>
        <v>227</v>
      </c>
      <c r="B242" s="26" t="s">
        <v>233</v>
      </c>
      <c r="C242" s="26" t="s">
        <v>28</v>
      </c>
      <c r="D242" s="2">
        <v>3.4000000000000002E-2</v>
      </c>
      <c r="E242" s="24">
        <v>6242.04</v>
      </c>
      <c r="F242" s="24">
        <v>0</v>
      </c>
      <c r="G242" s="24">
        <v>0</v>
      </c>
      <c r="H242" s="24">
        <v>0</v>
      </c>
      <c r="I242" s="24">
        <v>6242.04</v>
      </c>
      <c r="J242" s="24">
        <v>6242.0399999999991</v>
      </c>
    </row>
    <row r="243" spans="1:10" x14ac:dyDescent="0.3">
      <c r="A243" s="22">
        <f t="shared" si="27"/>
        <v>228</v>
      </c>
      <c r="B243" s="26" t="s">
        <v>234</v>
      </c>
      <c r="C243" s="26" t="s">
        <v>35</v>
      </c>
      <c r="D243" s="2">
        <v>3.4000000000000002E-2</v>
      </c>
      <c r="E243" s="24">
        <v>75345.22</v>
      </c>
      <c r="F243" s="24">
        <v>0</v>
      </c>
      <c r="G243" s="24">
        <v>0</v>
      </c>
      <c r="H243" s="24">
        <v>0</v>
      </c>
      <c r="I243" s="24">
        <v>75345.22</v>
      </c>
      <c r="J243" s="24">
        <v>75345.219999999987</v>
      </c>
    </row>
    <row r="244" spans="1:10" x14ac:dyDescent="0.3">
      <c r="A244" s="22">
        <f t="shared" si="27"/>
        <v>229</v>
      </c>
      <c r="B244" s="26" t="s">
        <v>235</v>
      </c>
      <c r="C244" s="26" t="s">
        <v>37</v>
      </c>
      <c r="D244" s="2">
        <v>3.4000000000000002E-2</v>
      </c>
      <c r="E244" s="24">
        <v>15840.88</v>
      </c>
      <c r="F244" s="24">
        <v>0</v>
      </c>
      <c r="G244" s="24">
        <v>0</v>
      </c>
      <c r="H244" s="24">
        <v>0</v>
      </c>
      <c r="I244" s="24">
        <v>15840.88</v>
      </c>
      <c r="J244" s="24">
        <v>15840.880000000003</v>
      </c>
    </row>
    <row r="245" spans="1:10" x14ac:dyDescent="0.3">
      <c r="A245" s="22">
        <f t="shared" si="27"/>
        <v>230</v>
      </c>
      <c r="B245" s="26" t="s">
        <v>236</v>
      </c>
      <c r="C245" s="26" t="s">
        <v>39</v>
      </c>
      <c r="D245" s="2">
        <v>3.4000000000000002E-2</v>
      </c>
      <c r="E245" s="24">
        <v>64.879999999999896</v>
      </c>
      <c r="F245" s="24">
        <v>0</v>
      </c>
      <c r="G245" s="24">
        <v>0</v>
      </c>
      <c r="H245" s="24">
        <v>0</v>
      </c>
      <c r="I245" s="24">
        <v>64.879999999999896</v>
      </c>
      <c r="J245" s="24">
        <v>64.879999999999896</v>
      </c>
    </row>
    <row r="246" spans="1:10" x14ac:dyDescent="0.3">
      <c r="A246" s="22">
        <f t="shared" si="27"/>
        <v>231</v>
      </c>
      <c r="B246" s="23" t="s">
        <v>237</v>
      </c>
      <c r="C246" s="23"/>
      <c r="D246" s="2"/>
      <c r="E246" s="25">
        <f t="shared" ref="E246:J246" si="33">SUM(E242:E245)</f>
        <v>97493.02</v>
      </c>
      <c r="F246" s="25">
        <f t="shared" si="33"/>
        <v>0</v>
      </c>
      <c r="G246" s="25">
        <f t="shared" si="33"/>
        <v>0</v>
      </c>
      <c r="H246" s="25">
        <f t="shared" si="33"/>
        <v>0</v>
      </c>
      <c r="I246" s="25">
        <f t="shared" si="33"/>
        <v>97493.02</v>
      </c>
      <c r="J246" s="25">
        <f t="shared" si="33"/>
        <v>97493.01999999999</v>
      </c>
    </row>
    <row r="247" spans="1:10" x14ac:dyDescent="0.3">
      <c r="A247" s="22">
        <f t="shared" si="27"/>
        <v>232</v>
      </c>
      <c r="B247" s="26"/>
      <c r="C247" s="26"/>
      <c r="D247" s="2"/>
      <c r="E247" s="24"/>
      <c r="F247" s="24"/>
      <c r="G247" s="24"/>
      <c r="H247" s="24"/>
      <c r="I247" s="24"/>
      <c r="J247" s="24"/>
    </row>
    <row r="248" spans="1:10" x14ac:dyDescent="0.3">
      <c r="A248" s="22">
        <f t="shared" si="27"/>
        <v>233</v>
      </c>
      <c r="B248" s="26" t="s">
        <v>238</v>
      </c>
      <c r="C248" s="26" t="s">
        <v>28</v>
      </c>
      <c r="D248" s="2">
        <v>3.39E-2</v>
      </c>
      <c r="E248" s="24">
        <v>2613.4</v>
      </c>
      <c r="F248" s="24">
        <v>0</v>
      </c>
      <c r="G248" s="24">
        <v>0</v>
      </c>
      <c r="H248" s="24">
        <v>0</v>
      </c>
      <c r="I248" s="24">
        <v>2613.4</v>
      </c>
      <c r="J248" s="24">
        <v>2613.4000000000005</v>
      </c>
    </row>
    <row r="249" spans="1:10" x14ac:dyDescent="0.3">
      <c r="A249" s="22">
        <f t="shared" si="27"/>
        <v>234</v>
      </c>
      <c r="B249" s="26" t="s">
        <v>239</v>
      </c>
      <c r="C249" s="26" t="s">
        <v>35</v>
      </c>
      <c r="D249" s="2">
        <v>3.39E-2</v>
      </c>
      <c r="E249" s="24">
        <v>45157.99</v>
      </c>
      <c r="F249" s="24">
        <v>0</v>
      </c>
      <c r="G249" s="24">
        <v>0</v>
      </c>
      <c r="H249" s="24">
        <v>0</v>
      </c>
      <c r="I249" s="24">
        <v>45157.99</v>
      </c>
      <c r="J249" s="24">
        <v>45157.99</v>
      </c>
    </row>
    <row r="250" spans="1:10" x14ac:dyDescent="0.3">
      <c r="A250" s="22">
        <f t="shared" si="27"/>
        <v>235</v>
      </c>
      <c r="B250" s="26" t="s">
        <v>240</v>
      </c>
      <c r="C250" s="26" t="s">
        <v>37</v>
      </c>
      <c r="D250" s="2">
        <v>3.39E-2</v>
      </c>
      <c r="E250" s="24">
        <v>11603.52</v>
      </c>
      <c r="F250" s="24">
        <v>0</v>
      </c>
      <c r="G250" s="24">
        <v>0</v>
      </c>
      <c r="H250" s="24">
        <v>0</v>
      </c>
      <c r="I250" s="24">
        <v>11603.52</v>
      </c>
      <c r="J250" s="24">
        <v>11603.52</v>
      </c>
    </row>
    <row r="251" spans="1:10" x14ac:dyDescent="0.3">
      <c r="A251" s="22">
        <f t="shared" si="27"/>
        <v>236</v>
      </c>
      <c r="B251" s="23" t="s">
        <v>241</v>
      </c>
      <c r="C251" s="23"/>
      <c r="D251" s="2"/>
      <c r="E251" s="25">
        <f t="shared" ref="E251:J251" si="34">SUM(E248:E250)</f>
        <v>59374.91</v>
      </c>
      <c r="F251" s="25">
        <f t="shared" si="34"/>
        <v>0</v>
      </c>
      <c r="G251" s="25">
        <f t="shared" si="34"/>
        <v>0</v>
      </c>
      <c r="H251" s="25">
        <f t="shared" si="34"/>
        <v>0</v>
      </c>
      <c r="I251" s="25">
        <f t="shared" si="34"/>
        <v>59374.91</v>
      </c>
      <c r="J251" s="25">
        <f t="shared" si="34"/>
        <v>59374.91</v>
      </c>
    </row>
    <row r="252" spans="1:10" x14ac:dyDescent="0.3">
      <c r="A252" s="22">
        <f t="shared" si="27"/>
        <v>237</v>
      </c>
      <c r="B252" s="26"/>
      <c r="C252" s="26"/>
      <c r="D252" s="2"/>
      <c r="E252" s="24"/>
      <c r="F252" s="24"/>
      <c r="G252" s="24"/>
      <c r="H252" s="24"/>
      <c r="I252" s="24"/>
      <c r="J252" s="24"/>
    </row>
    <row r="253" spans="1:10" x14ac:dyDescent="0.3">
      <c r="A253" s="22">
        <f t="shared" si="27"/>
        <v>238</v>
      </c>
      <c r="B253" s="26" t="s">
        <v>242</v>
      </c>
      <c r="C253" s="26" t="s">
        <v>28</v>
      </c>
      <c r="D253" s="2">
        <v>3.3300000000000003E-2</v>
      </c>
      <c r="E253" s="24">
        <v>8908.52</v>
      </c>
      <c r="F253" s="24">
        <v>0</v>
      </c>
      <c r="G253" s="24">
        <v>0</v>
      </c>
      <c r="H253" s="24">
        <v>0</v>
      </c>
      <c r="I253" s="24">
        <v>8908.52</v>
      </c>
      <c r="J253" s="24">
        <v>8908.5200000000023</v>
      </c>
    </row>
    <row r="254" spans="1:10" x14ac:dyDescent="0.3">
      <c r="A254" s="22">
        <f t="shared" si="27"/>
        <v>239</v>
      </c>
      <c r="B254" s="26" t="s">
        <v>243</v>
      </c>
      <c r="C254" s="26" t="s">
        <v>35</v>
      </c>
      <c r="D254" s="2">
        <v>3.3300000000000003E-2</v>
      </c>
      <c r="E254" s="24">
        <v>73197.119999999995</v>
      </c>
      <c r="F254" s="24">
        <v>0</v>
      </c>
      <c r="G254" s="24">
        <v>0</v>
      </c>
      <c r="H254" s="24">
        <v>0</v>
      </c>
      <c r="I254" s="24">
        <v>73197.119999999995</v>
      </c>
      <c r="J254" s="24">
        <v>73197.119999999995</v>
      </c>
    </row>
    <row r="255" spans="1:10" x14ac:dyDescent="0.3">
      <c r="A255" s="22">
        <f t="shared" si="27"/>
        <v>240</v>
      </c>
      <c r="B255" s="26" t="s">
        <v>244</v>
      </c>
      <c r="C255" s="26" t="s">
        <v>37</v>
      </c>
      <c r="D255" s="2">
        <v>3.3300000000000003E-2</v>
      </c>
      <c r="E255" s="24">
        <v>14939.493070612909</v>
      </c>
      <c r="F255" s="24">
        <v>1030.7017751039598</v>
      </c>
      <c r="G255" s="24">
        <v>0</v>
      </c>
      <c r="H255" s="24">
        <v>0</v>
      </c>
      <c r="I255" s="24">
        <v>15970.194845716869</v>
      </c>
      <c r="J255" s="24">
        <v>15653.055837992579</v>
      </c>
    </row>
    <row r="256" spans="1:10" x14ac:dyDescent="0.3">
      <c r="A256" s="22">
        <f t="shared" si="27"/>
        <v>241</v>
      </c>
      <c r="B256" s="23" t="s">
        <v>245</v>
      </c>
      <c r="C256" s="23"/>
      <c r="D256" s="2"/>
      <c r="E256" s="25">
        <f t="shared" ref="E256:J256" si="35">SUM(E253:E255)</f>
        <v>97045.133070612908</v>
      </c>
      <c r="F256" s="25">
        <f t="shared" si="35"/>
        <v>1030.7017751039598</v>
      </c>
      <c r="G256" s="25">
        <f t="shared" si="35"/>
        <v>0</v>
      </c>
      <c r="H256" s="25">
        <f t="shared" si="35"/>
        <v>0</v>
      </c>
      <c r="I256" s="25">
        <f t="shared" si="35"/>
        <v>98075.834845716861</v>
      </c>
      <c r="J256" s="25">
        <f t="shared" si="35"/>
        <v>97758.695837992578</v>
      </c>
    </row>
    <row r="257" spans="1:10" x14ac:dyDescent="0.3">
      <c r="A257" s="22">
        <f t="shared" si="27"/>
        <v>242</v>
      </c>
      <c r="B257" s="26"/>
      <c r="C257" s="26"/>
      <c r="D257" s="2"/>
      <c r="E257" s="24"/>
      <c r="F257" s="24"/>
      <c r="G257" s="24"/>
      <c r="H257" s="24"/>
      <c r="I257" s="24"/>
      <c r="J257" s="24"/>
    </row>
    <row r="258" spans="1:10" x14ac:dyDescent="0.3">
      <c r="A258" s="22">
        <f t="shared" si="27"/>
        <v>243</v>
      </c>
      <c r="B258" s="26" t="s">
        <v>246</v>
      </c>
      <c r="C258" s="26" t="s">
        <v>28</v>
      </c>
      <c r="D258" s="2">
        <v>3.3300000000000003E-2</v>
      </c>
      <c r="E258" s="24">
        <v>6931.89</v>
      </c>
      <c r="F258" s="24">
        <v>0</v>
      </c>
      <c r="G258" s="24">
        <v>0</v>
      </c>
      <c r="H258" s="24">
        <v>0</v>
      </c>
      <c r="I258" s="24">
        <v>6931.89</v>
      </c>
      <c r="J258" s="24">
        <v>6931.89</v>
      </c>
    </row>
    <row r="259" spans="1:10" x14ac:dyDescent="0.3">
      <c r="A259" s="22">
        <f t="shared" si="27"/>
        <v>244</v>
      </c>
      <c r="B259" s="26" t="s">
        <v>247</v>
      </c>
      <c r="C259" s="26" t="s">
        <v>35</v>
      </c>
      <c r="D259" s="2">
        <v>3.3300000000000003E-2</v>
      </c>
      <c r="E259" s="24">
        <v>83728.38</v>
      </c>
      <c r="F259" s="24">
        <v>0</v>
      </c>
      <c r="G259" s="24">
        <v>0</v>
      </c>
      <c r="H259" s="24">
        <v>0</v>
      </c>
      <c r="I259" s="24">
        <v>83728.38</v>
      </c>
      <c r="J259" s="24">
        <v>83728.37999999999</v>
      </c>
    </row>
    <row r="260" spans="1:10" x14ac:dyDescent="0.3">
      <c r="A260" s="22">
        <f t="shared" si="27"/>
        <v>245</v>
      </c>
      <c r="B260" s="26" t="s">
        <v>248</v>
      </c>
      <c r="C260" s="26" t="s">
        <v>37</v>
      </c>
      <c r="D260" s="2">
        <v>3.3300000000000003E-2</v>
      </c>
      <c r="E260" s="24">
        <v>7251.59</v>
      </c>
      <c r="F260" s="24">
        <v>0</v>
      </c>
      <c r="G260" s="24">
        <v>0</v>
      </c>
      <c r="H260" s="24">
        <v>0</v>
      </c>
      <c r="I260" s="24">
        <v>7251.59</v>
      </c>
      <c r="J260" s="24">
        <v>7251.5899999999974</v>
      </c>
    </row>
    <row r="261" spans="1:10" x14ac:dyDescent="0.3">
      <c r="A261" s="22">
        <f t="shared" si="27"/>
        <v>246</v>
      </c>
      <c r="B261" s="23" t="s">
        <v>249</v>
      </c>
      <c r="C261" s="23"/>
      <c r="D261" s="2"/>
      <c r="E261" s="25">
        <f t="shared" ref="E261:J261" si="36">SUM(E258:E260)</f>
        <v>97911.86</v>
      </c>
      <c r="F261" s="25">
        <f t="shared" si="36"/>
        <v>0</v>
      </c>
      <c r="G261" s="25">
        <f t="shared" si="36"/>
        <v>0</v>
      </c>
      <c r="H261" s="25">
        <f t="shared" si="36"/>
        <v>0</v>
      </c>
      <c r="I261" s="25">
        <f t="shared" si="36"/>
        <v>97911.86</v>
      </c>
      <c r="J261" s="25">
        <f t="shared" si="36"/>
        <v>97911.859999999986</v>
      </c>
    </row>
    <row r="262" spans="1:10" x14ac:dyDescent="0.3">
      <c r="A262" s="22">
        <f t="shared" si="27"/>
        <v>247</v>
      </c>
      <c r="B262" s="26"/>
      <c r="C262" s="26"/>
      <c r="D262" s="2"/>
      <c r="E262" s="24"/>
      <c r="F262" s="24"/>
      <c r="G262" s="24"/>
      <c r="H262" s="24"/>
      <c r="I262" s="24"/>
      <c r="J262" s="24"/>
    </row>
    <row r="263" spans="1:10" x14ac:dyDescent="0.3">
      <c r="A263" s="22">
        <f t="shared" si="27"/>
        <v>248</v>
      </c>
      <c r="B263" s="26" t="s">
        <v>250</v>
      </c>
      <c r="C263" s="26" t="s">
        <v>119</v>
      </c>
      <c r="D263" s="2">
        <v>3.3300000000000003E-2</v>
      </c>
      <c r="E263" s="24">
        <v>19.73</v>
      </c>
      <c r="F263" s="24">
        <v>0</v>
      </c>
      <c r="G263" s="24">
        <v>0</v>
      </c>
      <c r="H263" s="24">
        <v>0</v>
      </c>
      <c r="I263" s="24">
        <v>19.73</v>
      </c>
      <c r="J263" s="24">
        <v>19.729999999999997</v>
      </c>
    </row>
    <row r="264" spans="1:10" x14ac:dyDescent="0.3">
      <c r="A264" s="22">
        <f t="shared" si="27"/>
        <v>249</v>
      </c>
      <c r="B264" s="26" t="s">
        <v>251</v>
      </c>
      <c r="C264" s="26" t="s">
        <v>28</v>
      </c>
      <c r="D264" s="2">
        <v>3.3300000000000003E-2</v>
      </c>
      <c r="E264" s="24">
        <v>10043.4</v>
      </c>
      <c r="F264" s="24">
        <v>0</v>
      </c>
      <c r="G264" s="24">
        <v>0</v>
      </c>
      <c r="H264" s="24">
        <v>0</v>
      </c>
      <c r="I264" s="24">
        <v>10043.4</v>
      </c>
      <c r="J264" s="24">
        <v>10043.399999999998</v>
      </c>
    </row>
    <row r="265" spans="1:10" x14ac:dyDescent="0.3">
      <c r="A265" s="22">
        <f t="shared" si="27"/>
        <v>250</v>
      </c>
      <c r="B265" s="26" t="s">
        <v>252</v>
      </c>
      <c r="C265" s="26" t="s">
        <v>35</v>
      </c>
      <c r="D265" s="2">
        <v>3.3300000000000003E-2</v>
      </c>
      <c r="E265" s="24">
        <v>84537.37</v>
      </c>
      <c r="F265" s="24">
        <v>0</v>
      </c>
      <c r="G265" s="24">
        <v>0</v>
      </c>
      <c r="H265" s="24">
        <v>0</v>
      </c>
      <c r="I265" s="24">
        <v>84537.37</v>
      </c>
      <c r="J265" s="24">
        <v>84537.37000000001</v>
      </c>
    </row>
    <row r="266" spans="1:10" x14ac:dyDescent="0.3">
      <c r="A266" s="22">
        <f t="shared" si="27"/>
        <v>251</v>
      </c>
      <c r="B266" s="26" t="s">
        <v>253</v>
      </c>
      <c r="C266" s="26" t="s">
        <v>37</v>
      </c>
      <c r="D266" s="2">
        <v>3.3300000000000003E-2</v>
      </c>
      <c r="E266" s="24">
        <v>8805.82</v>
      </c>
      <c r="F266" s="24">
        <v>0</v>
      </c>
      <c r="G266" s="24">
        <v>0</v>
      </c>
      <c r="H266" s="24">
        <v>0</v>
      </c>
      <c r="I266" s="24">
        <v>8805.82</v>
      </c>
      <c r="J266" s="24">
        <v>8805.8200000000033</v>
      </c>
    </row>
    <row r="267" spans="1:10" x14ac:dyDescent="0.3">
      <c r="A267" s="22">
        <f t="shared" si="27"/>
        <v>252</v>
      </c>
      <c r="B267" s="23" t="s">
        <v>254</v>
      </c>
      <c r="C267" s="23"/>
      <c r="D267" s="2"/>
      <c r="E267" s="25">
        <f t="shared" ref="E267:J267" si="37">SUM(E263:E266)</f>
        <v>103406.32</v>
      </c>
      <c r="F267" s="25">
        <f t="shared" si="37"/>
        <v>0</v>
      </c>
      <c r="G267" s="25">
        <f t="shared" si="37"/>
        <v>0</v>
      </c>
      <c r="H267" s="25">
        <f t="shared" si="37"/>
        <v>0</v>
      </c>
      <c r="I267" s="25">
        <f t="shared" si="37"/>
        <v>103406.32</v>
      </c>
      <c r="J267" s="25">
        <f t="shared" si="37"/>
        <v>103406.32</v>
      </c>
    </row>
    <row r="268" spans="1:10" x14ac:dyDescent="0.3">
      <c r="A268" s="22">
        <f t="shared" si="27"/>
        <v>253</v>
      </c>
      <c r="B268" s="26"/>
      <c r="C268" s="26"/>
      <c r="D268" s="2"/>
      <c r="E268" s="24"/>
      <c r="F268" s="24"/>
      <c r="G268" s="24"/>
      <c r="H268" s="24"/>
      <c r="I268" s="24"/>
      <c r="J268" s="24"/>
    </row>
    <row r="269" spans="1:10" x14ac:dyDescent="0.3">
      <c r="A269" s="22">
        <f t="shared" si="27"/>
        <v>254</v>
      </c>
      <c r="B269" s="26" t="s">
        <v>255</v>
      </c>
      <c r="C269" s="26" t="s">
        <v>28</v>
      </c>
      <c r="D269" s="2">
        <v>3.3300000000000003E-2</v>
      </c>
      <c r="E269" s="24">
        <v>8845.44</v>
      </c>
      <c r="F269" s="24">
        <v>0</v>
      </c>
      <c r="G269" s="24">
        <v>0</v>
      </c>
      <c r="H269" s="24">
        <v>0</v>
      </c>
      <c r="I269" s="24">
        <v>8845.44</v>
      </c>
      <c r="J269" s="24">
        <v>8845.44</v>
      </c>
    </row>
    <row r="270" spans="1:10" x14ac:dyDescent="0.3">
      <c r="A270" s="22">
        <f t="shared" si="27"/>
        <v>255</v>
      </c>
      <c r="B270" s="26" t="s">
        <v>256</v>
      </c>
      <c r="C270" s="26" t="s">
        <v>35</v>
      </c>
      <c r="D270" s="2">
        <v>3.3300000000000003E-2</v>
      </c>
      <c r="E270" s="24">
        <v>74453.84</v>
      </c>
      <c r="F270" s="24">
        <v>0</v>
      </c>
      <c r="G270" s="24">
        <v>0</v>
      </c>
      <c r="H270" s="24">
        <v>0</v>
      </c>
      <c r="I270" s="24">
        <v>74453.84</v>
      </c>
      <c r="J270" s="24">
        <v>74453.839999999982</v>
      </c>
    </row>
    <row r="271" spans="1:10" x14ac:dyDescent="0.3">
      <c r="A271" s="22">
        <f t="shared" si="27"/>
        <v>256</v>
      </c>
      <c r="B271" s="26" t="s">
        <v>257</v>
      </c>
      <c r="C271" s="26" t="s">
        <v>37</v>
      </c>
      <c r="D271" s="2">
        <v>3.3300000000000003E-2</v>
      </c>
      <c r="E271" s="24">
        <v>7755.47</v>
      </c>
      <c r="F271" s="24">
        <v>0</v>
      </c>
      <c r="G271" s="24">
        <v>0</v>
      </c>
      <c r="H271" s="24">
        <v>0</v>
      </c>
      <c r="I271" s="24">
        <v>7755.47</v>
      </c>
      <c r="J271" s="24">
        <v>7755.47</v>
      </c>
    </row>
    <row r="272" spans="1:10" x14ac:dyDescent="0.3">
      <c r="A272" s="22">
        <f t="shared" si="27"/>
        <v>257</v>
      </c>
      <c r="B272" s="23" t="s">
        <v>258</v>
      </c>
      <c r="C272" s="23"/>
      <c r="D272" s="2"/>
      <c r="E272" s="25">
        <f t="shared" ref="E272:J272" si="38">SUM(E269:E271)</f>
        <v>91054.75</v>
      </c>
      <c r="F272" s="25">
        <f t="shared" si="38"/>
        <v>0</v>
      </c>
      <c r="G272" s="25">
        <f t="shared" si="38"/>
        <v>0</v>
      </c>
      <c r="H272" s="25">
        <f t="shared" si="38"/>
        <v>0</v>
      </c>
      <c r="I272" s="25">
        <f t="shared" si="38"/>
        <v>91054.75</v>
      </c>
      <c r="J272" s="25">
        <f t="shared" si="38"/>
        <v>91054.749999999985</v>
      </c>
    </row>
    <row r="273" spans="1:10" x14ac:dyDescent="0.3">
      <c r="A273" s="22">
        <f t="shared" si="27"/>
        <v>258</v>
      </c>
      <c r="B273" s="26"/>
      <c r="C273" s="26"/>
      <c r="D273" s="2"/>
      <c r="E273" s="24"/>
      <c r="F273" s="24"/>
      <c r="G273" s="24"/>
      <c r="H273" s="24"/>
      <c r="I273" s="24"/>
      <c r="J273" s="24"/>
    </row>
    <row r="274" spans="1:10" x14ac:dyDescent="0.3">
      <c r="A274" s="22">
        <f t="shared" si="27"/>
        <v>259</v>
      </c>
      <c r="B274" s="26" t="s">
        <v>259</v>
      </c>
      <c r="C274" s="26" t="s">
        <v>28</v>
      </c>
      <c r="D274" s="2">
        <v>3.3300000000000003E-2</v>
      </c>
      <c r="E274" s="24">
        <v>7305.87</v>
      </c>
      <c r="F274" s="24">
        <v>0</v>
      </c>
      <c r="G274" s="24">
        <v>0</v>
      </c>
      <c r="H274" s="24">
        <v>0</v>
      </c>
      <c r="I274" s="24">
        <v>7305.87</v>
      </c>
      <c r="J274" s="24">
        <v>7305.869999999999</v>
      </c>
    </row>
    <row r="275" spans="1:10" x14ac:dyDescent="0.3">
      <c r="A275" s="22">
        <f t="shared" si="27"/>
        <v>260</v>
      </c>
      <c r="B275" s="26" t="s">
        <v>260</v>
      </c>
      <c r="C275" s="26" t="s">
        <v>35</v>
      </c>
      <c r="D275" s="2">
        <v>3.3300000000000003E-2</v>
      </c>
      <c r="E275" s="24">
        <v>67787.98</v>
      </c>
      <c r="F275" s="24">
        <v>0</v>
      </c>
      <c r="G275" s="24">
        <v>0</v>
      </c>
      <c r="H275" s="24">
        <v>0</v>
      </c>
      <c r="I275" s="24">
        <v>67787.98</v>
      </c>
      <c r="J275" s="24">
        <v>67787.98</v>
      </c>
    </row>
    <row r="276" spans="1:10" x14ac:dyDescent="0.3">
      <c r="A276" s="22">
        <f t="shared" ref="A276:A339" si="39">+A275+1</f>
        <v>261</v>
      </c>
      <c r="B276" s="26" t="s">
        <v>261</v>
      </c>
      <c r="C276" s="26" t="s">
        <v>37</v>
      </c>
      <c r="D276" s="2">
        <v>3.3300000000000003E-2</v>
      </c>
      <c r="E276" s="24">
        <v>19089.169999999998</v>
      </c>
      <c r="F276" s="24">
        <v>0</v>
      </c>
      <c r="G276" s="24">
        <v>0</v>
      </c>
      <c r="H276" s="24">
        <v>0</v>
      </c>
      <c r="I276" s="24">
        <v>19089.169999999998</v>
      </c>
      <c r="J276" s="24">
        <v>19089.169999999991</v>
      </c>
    </row>
    <row r="277" spans="1:10" x14ac:dyDescent="0.3">
      <c r="A277" s="22">
        <f t="shared" si="39"/>
        <v>262</v>
      </c>
      <c r="B277" s="23" t="s">
        <v>262</v>
      </c>
      <c r="C277" s="23"/>
      <c r="D277" s="2"/>
      <c r="E277" s="25">
        <f t="shared" ref="E277:J277" si="40">SUM(E274:E276)</f>
        <v>94183.01999999999</v>
      </c>
      <c r="F277" s="25">
        <f t="shared" si="40"/>
        <v>0</v>
      </c>
      <c r="G277" s="25">
        <f t="shared" si="40"/>
        <v>0</v>
      </c>
      <c r="H277" s="25">
        <f t="shared" si="40"/>
        <v>0</v>
      </c>
      <c r="I277" s="25">
        <f t="shared" si="40"/>
        <v>94183.01999999999</v>
      </c>
      <c r="J277" s="25">
        <f t="shared" si="40"/>
        <v>94183.01999999999</v>
      </c>
    </row>
    <row r="278" spans="1:10" x14ac:dyDescent="0.3">
      <c r="A278" s="22">
        <f t="shared" si="39"/>
        <v>263</v>
      </c>
      <c r="B278" s="26"/>
      <c r="C278" s="26"/>
      <c r="D278" s="2"/>
      <c r="E278" s="24"/>
      <c r="F278" s="24"/>
      <c r="G278" s="24"/>
      <c r="H278" s="24"/>
      <c r="I278" s="24"/>
      <c r="J278" s="24"/>
    </row>
    <row r="279" spans="1:10" x14ac:dyDescent="0.3">
      <c r="A279" s="22">
        <f t="shared" si="39"/>
        <v>264</v>
      </c>
      <c r="B279" s="26" t="s">
        <v>263</v>
      </c>
      <c r="C279" s="26" t="s">
        <v>28</v>
      </c>
      <c r="D279" s="2">
        <v>0.2077</v>
      </c>
      <c r="E279" s="24">
        <v>85.63</v>
      </c>
      <c r="F279" s="24">
        <v>0</v>
      </c>
      <c r="G279" s="24">
        <v>0</v>
      </c>
      <c r="H279" s="24">
        <v>0</v>
      </c>
      <c r="I279" s="24">
        <v>85.63</v>
      </c>
      <c r="J279" s="24">
        <v>85.63000000000001</v>
      </c>
    </row>
    <row r="280" spans="1:10" x14ac:dyDescent="0.3">
      <c r="A280" s="22">
        <f t="shared" si="39"/>
        <v>265</v>
      </c>
      <c r="B280" s="26" t="s">
        <v>264</v>
      </c>
      <c r="C280" s="26" t="s">
        <v>35</v>
      </c>
      <c r="D280" s="2">
        <v>3.3300000000000003E-2</v>
      </c>
      <c r="E280" s="24">
        <v>6423.2</v>
      </c>
      <c r="F280" s="24">
        <v>0</v>
      </c>
      <c r="G280" s="24">
        <v>-3.9600000000000004</v>
      </c>
      <c r="H280" s="24">
        <v>0</v>
      </c>
      <c r="I280" s="24">
        <v>6419.24</v>
      </c>
      <c r="J280" s="24">
        <v>6421.22</v>
      </c>
    </row>
    <row r="281" spans="1:10" x14ac:dyDescent="0.3">
      <c r="A281" s="22">
        <f t="shared" si="39"/>
        <v>266</v>
      </c>
      <c r="B281" s="26" t="s">
        <v>265</v>
      </c>
      <c r="C281" s="26" t="s">
        <v>37</v>
      </c>
      <c r="D281" s="2">
        <v>3.3300000000000003E-2</v>
      </c>
      <c r="E281" s="24">
        <v>1106.23</v>
      </c>
      <c r="F281" s="24">
        <v>0</v>
      </c>
      <c r="G281" s="24">
        <v>0</v>
      </c>
      <c r="H281" s="24">
        <v>0</v>
      </c>
      <c r="I281" s="24">
        <v>1106.23</v>
      </c>
      <c r="J281" s="24">
        <v>1106.2299999999998</v>
      </c>
    </row>
    <row r="282" spans="1:10" x14ac:dyDescent="0.3">
      <c r="A282" s="22">
        <f t="shared" si="39"/>
        <v>267</v>
      </c>
      <c r="B282" s="23" t="s">
        <v>266</v>
      </c>
      <c r="C282" s="23"/>
      <c r="D282" s="2"/>
      <c r="E282" s="25">
        <f t="shared" ref="E282:J282" si="41">SUM(E279:E281)</f>
        <v>7615.0599999999995</v>
      </c>
      <c r="F282" s="25">
        <f t="shared" si="41"/>
        <v>0</v>
      </c>
      <c r="G282" s="25">
        <f t="shared" si="41"/>
        <v>-3.9600000000000004</v>
      </c>
      <c r="H282" s="25">
        <f t="shared" si="41"/>
        <v>0</v>
      </c>
      <c r="I282" s="25">
        <f t="shared" si="41"/>
        <v>7611.1</v>
      </c>
      <c r="J282" s="25">
        <f t="shared" si="41"/>
        <v>7613.08</v>
      </c>
    </row>
    <row r="283" spans="1:10" x14ac:dyDescent="0.3">
      <c r="A283" s="22">
        <f t="shared" si="39"/>
        <v>268</v>
      </c>
      <c r="B283" s="26"/>
      <c r="C283" s="26"/>
      <c r="D283" s="2"/>
      <c r="E283" s="24"/>
      <c r="F283" s="24"/>
      <c r="G283" s="24"/>
      <c r="H283" s="24"/>
      <c r="I283" s="24"/>
      <c r="J283" s="24"/>
    </row>
    <row r="284" spans="1:10" x14ac:dyDescent="0.3">
      <c r="A284" s="22">
        <f t="shared" si="39"/>
        <v>269</v>
      </c>
      <c r="B284" s="26" t="s">
        <v>267</v>
      </c>
      <c r="C284" s="26" t="s">
        <v>28</v>
      </c>
      <c r="D284" s="2">
        <v>3.7999999999999999E-2</v>
      </c>
      <c r="E284" s="24">
        <v>346.78</v>
      </c>
      <c r="F284" s="24">
        <v>0</v>
      </c>
      <c r="G284" s="24">
        <v>0</v>
      </c>
      <c r="H284" s="24">
        <v>0</v>
      </c>
      <c r="I284" s="24">
        <v>346.78</v>
      </c>
      <c r="J284" s="24">
        <v>346.77999999999986</v>
      </c>
    </row>
    <row r="285" spans="1:10" x14ac:dyDescent="0.3">
      <c r="A285" s="22">
        <f t="shared" si="39"/>
        <v>270</v>
      </c>
      <c r="B285" s="26" t="s">
        <v>268</v>
      </c>
      <c r="C285" s="26" t="s">
        <v>35</v>
      </c>
      <c r="D285" s="2">
        <v>3.3599999999999998E-2</v>
      </c>
      <c r="E285" s="24">
        <v>9270.67</v>
      </c>
      <c r="F285" s="24">
        <v>0</v>
      </c>
      <c r="G285" s="24">
        <v>0</v>
      </c>
      <c r="H285" s="24">
        <v>0</v>
      </c>
      <c r="I285" s="24">
        <v>9270.67</v>
      </c>
      <c r="J285" s="24">
        <v>9270.67</v>
      </c>
    </row>
    <row r="286" spans="1:10" x14ac:dyDescent="0.3">
      <c r="A286" s="22">
        <f t="shared" si="39"/>
        <v>271</v>
      </c>
      <c r="B286" s="26" t="s">
        <v>269</v>
      </c>
      <c r="C286" s="26" t="s">
        <v>37</v>
      </c>
      <c r="D286" s="2">
        <v>3.3599999999999998E-2</v>
      </c>
      <c r="E286" s="24">
        <v>1495.67</v>
      </c>
      <c r="F286" s="24">
        <v>0</v>
      </c>
      <c r="G286" s="24">
        <v>0</v>
      </c>
      <c r="H286" s="24">
        <v>0</v>
      </c>
      <c r="I286" s="24">
        <v>1495.67</v>
      </c>
      <c r="J286" s="24">
        <v>1495.6699999999998</v>
      </c>
    </row>
    <row r="287" spans="1:10" x14ac:dyDescent="0.3">
      <c r="A287" s="22">
        <f t="shared" si="39"/>
        <v>272</v>
      </c>
      <c r="B287" s="26" t="s">
        <v>270</v>
      </c>
      <c r="C287" s="26" t="s">
        <v>39</v>
      </c>
      <c r="D287" s="2">
        <v>3.5499999999999997E-2</v>
      </c>
      <c r="E287" s="24">
        <v>14.56</v>
      </c>
      <c r="F287" s="24">
        <v>0</v>
      </c>
      <c r="G287" s="24">
        <v>0</v>
      </c>
      <c r="H287" s="24">
        <v>0</v>
      </c>
      <c r="I287" s="24">
        <v>14.56</v>
      </c>
      <c r="J287" s="24">
        <v>14.56</v>
      </c>
    </row>
    <row r="288" spans="1:10" x14ac:dyDescent="0.3">
      <c r="A288" s="22">
        <f t="shared" si="39"/>
        <v>273</v>
      </c>
      <c r="B288" s="23" t="s">
        <v>271</v>
      </c>
      <c r="C288" s="23"/>
      <c r="D288" s="2"/>
      <c r="E288" s="25">
        <f t="shared" ref="E288:J288" si="42">SUM(E284:E287)</f>
        <v>11127.68</v>
      </c>
      <c r="F288" s="25">
        <f t="shared" si="42"/>
        <v>0</v>
      </c>
      <c r="G288" s="25">
        <f t="shared" si="42"/>
        <v>0</v>
      </c>
      <c r="H288" s="25">
        <f t="shared" si="42"/>
        <v>0</v>
      </c>
      <c r="I288" s="25">
        <f t="shared" si="42"/>
        <v>11127.68</v>
      </c>
      <c r="J288" s="25">
        <f t="shared" si="42"/>
        <v>11127.68</v>
      </c>
    </row>
    <row r="289" spans="1:10" x14ac:dyDescent="0.3">
      <c r="A289" s="22">
        <f t="shared" si="39"/>
        <v>274</v>
      </c>
      <c r="B289" s="26"/>
      <c r="C289" s="26"/>
      <c r="D289" s="2"/>
      <c r="E289" s="24"/>
      <c r="F289" s="24"/>
      <c r="G289" s="24"/>
      <c r="H289" s="24"/>
      <c r="I289" s="24"/>
      <c r="J289" s="24"/>
    </row>
    <row r="290" spans="1:10" x14ac:dyDescent="0.3">
      <c r="A290" s="22">
        <f t="shared" si="39"/>
        <v>275</v>
      </c>
      <c r="B290" s="26" t="s">
        <v>272</v>
      </c>
      <c r="C290" s="26" t="s">
        <v>35</v>
      </c>
      <c r="D290" s="2">
        <v>3.39E-2</v>
      </c>
      <c r="E290" s="24">
        <v>1452.08</v>
      </c>
      <c r="F290" s="24">
        <v>0</v>
      </c>
      <c r="G290" s="24">
        <v>0</v>
      </c>
      <c r="H290" s="24">
        <v>0</v>
      </c>
      <c r="I290" s="24">
        <v>1452.08</v>
      </c>
      <c r="J290" s="24">
        <v>1452.0800000000002</v>
      </c>
    </row>
    <row r="291" spans="1:10" x14ac:dyDescent="0.3">
      <c r="A291" s="22">
        <f t="shared" si="39"/>
        <v>276</v>
      </c>
      <c r="B291" s="26" t="s">
        <v>273</v>
      </c>
      <c r="C291" s="26" t="s">
        <v>37</v>
      </c>
      <c r="D291" s="2">
        <v>3.39E-2</v>
      </c>
      <c r="E291" s="24">
        <v>93.67</v>
      </c>
      <c r="F291" s="24">
        <v>0</v>
      </c>
      <c r="G291" s="24">
        <v>0</v>
      </c>
      <c r="H291" s="24">
        <v>0</v>
      </c>
      <c r="I291" s="24">
        <v>93.67</v>
      </c>
      <c r="J291" s="24">
        <v>93.67</v>
      </c>
    </row>
    <row r="292" spans="1:10" x14ac:dyDescent="0.3">
      <c r="A292" s="22">
        <f t="shared" si="39"/>
        <v>277</v>
      </c>
      <c r="B292" s="23" t="s">
        <v>274</v>
      </c>
      <c r="C292" s="23"/>
      <c r="D292" s="2"/>
      <c r="E292" s="25">
        <f t="shared" ref="E292:J292" si="43">SUM(E290:E291)</f>
        <v>1545.75</v>
      </c>
      <c r="F292" s="25">
        <f t="shared" si="43"/>
        <v>0</v>
      </c>
      <c r="G292" s="25">
        <f t="shared" si="43"/>
        <v>0</v>
      </c>
      <c r="H292" s="25">
        <f t="shared" si="43"/>
        <v>0</v>
      </c>
      <c r="I292" s="25">
        <f t="shared" si="43"/>
        <v>1545.75</v>
      </c>
      <c r="J292" s="25">
        <f t="shared" si="43"/>
        <v>1545.7500000000002</v>
      </c>
    </row>
    <row r="293" spans="1:10" x14ac:dyDescent="0.3">
      <c r="A293" s="22">
        <f t="shared" si="39"/>
        <v>278</v>
      </c>
      <c r="B293" s="26"/>
      <c r="C293" s="26"/>
      <c r="D293" s="2"/>
      <c r="E293" s="24"/>
      <c r="F293" s="24"/>
      <c r="G293" s="24"/>
      <c r="H293" s="24"/>
      <c r="I293" s="24"/>
      <c r="J293" s="24"/>
    </row>
    <row r="294" spans="1:10" x14ac:dyDescent="0.3">
      <c r="A294" s="22">
        <f t="shared" si="39"/>
        <v>279</v>
      </c>
      <c r="B294" s="26" t="s">
        <v>275</v>
      </c>
      <c r="C294" s="26" t="s">
        <v>28</v>
      </c>
      <c r="D294" s="2">
        <v>3.4000000000000002E-2</v>
      </c>
      <c r="E294" s="24">
        <v>60.1</v>
      </c>
      <c r="F294" s="24">
        <v>0</v>
      </c>
      <c r="G294" s="24">
        <v>0</v>
      </c>
      <c r="H294" s="24">
        <v>0</v>
      </c>
      <c r="I294" s="24">
        <v>60.1</v>
      </c>
      <c r="J294" s="24">
        <v>60.100000000000016</v>
      </c>
    </row>
    <row r="295" spans="1:10" x14ac:dyDescent="0.3">
      <c r="A295" s="22">
        <f t="shared" si="39"/>
        <v>280</v>
      </c>
      <c r="B295" s="26" t="s">
        <v>276</v>
      </c>
      <c r="C295" s="26" t="s">
        <v>35</v>
      </c>
      <c r="D295" s="2">
        <v>3.39E-2</v>
      </c>
      <c r="E295" s="24">
        <v>14110.95</v>
      </c>
      <c r="F295" s="24">
        <v>0</v>
      </c>
      <c r="G295" s="24">
        <v>0</v>
      </c>
      <c r="H295" s="24">
        <v>0</v>
      </c>
      <c r="I295" s="24">
        <v>14110.95</v>
      </c>
      <c r="J295" s="24">
        <v>14110.950000000003</v>
      </c>
    </row>
    <row r="296" spans="1:10" x14ac:dyDescent="0.3">
      <c r="A296" s="22">
        <f t="shared" si="39"/>
        <v>281</v>
      </c>
      <c r="B296" s="26" t="s">
        <v>277</v>
      </c>
      <c r="C296" s="26" t="s">
        <v>37</v>
      </c>
      <c r="D296" s="2">
        <v>3.3799999999999997E-2</v>
      </c>
      <c r="E296" s="24">
        <v>2543.84</v>
      </c>
      <c r="F296" s="24">
        <v>0</v>
      </c>
      <c r="G296" s="24">
        <v>0</v>
      </c>
      <c r="H296" s="24">
        <v>0</v>
      </c>
      <c r="I296" s="24">
        <v>2543.84</v>
      </c>
      <c r="J296" s="24">
        <v>2543.8399999999997</v>
      </c>
    </row>
    <row r="297" spans="1:10" x14ac:dyDescent="0.3">
      <c r="A297" s="22">
        <f t="shared" si="39"/>
        <v>282</v>
      </c>
      <c r="B297" s="23" t="s">
        <v>278</v>
      </c>
      <c r="C297" s="23"/>
      <c r="D297" s="2"/>
      <c r="E297" s="25">
        <f t="shared" ref="E297:J297" si="44">SUM(E294:E296)</f>
        <v>16714.89</v>
      </c>
      <c r="F297" s="25">
        <f t="shared" si="44"/>
        <v>0</v>
      </c>
      <c r="G297" s="25">
        <f t="shared" si="44"/>
        <v>0</v>
      </c>
      <c r="H297" s="25">
        <f t="shared" si="44"/>
        <v>0</v>
      </c>
      <c r="I297" s="25">
        <f t="shared" si="44"/>
        <v>16714.89</v>
      </c>
      <c r="J297" s="25">
        <f t="shared" si="44"/>
        <v>16714.890000000003</v>
      </c>
    </row>
    <row r="298" spans="1:10" x14ac:dyDescent="0.3">
      <c r="A298" s="22">
        <f t="shared" si="39"/>
        <v>283</v>
      </c>
      <c r="B298" s="26"/>
      <c r="C298" s="26"/>
      <c r="D298" s="2"/>
      <c r="E298" s="24"/>
      <c r="F298" s="24"/>
      <c r="G298" s="24"/>
      <c r="H298" s="24"/>
      <c r="I298" s="24"/>
      <c r="J298" s="24"/>
    </row>
    <row r="299" spans="1:10" x14ac:dyDescent="0.3">
      <c r="A299" s="22">
        <f t="shared" si="39"/>
        <v>284</v>
      </c>
      <c r="B299" s="26" t="s">
        <v>279</v>
      </c>
      <c r="C299" s="26" t="s">
        <v>28</v>
      </c>
      <c r="D299" s="2">
        <v>3.3300000000000003E-2</v>
      </c>
      <c r="E299" s="24">
        <v>13057.22</v>
      </c>
      <c r="F299" s="24">
        <v>0</v>
      </c>
      <c r="G299" s="24">
        <v>0</v>
      </c>
      <c r="H299" s="24">
        <v>0</v>
      </c>
      <c r="I299" s="24">
        <v>13057.22</v>
      </c>
      <c r="J299" s="24">
        <v>13057.22</v>
      </c>
    </row>
    <row r="300" spans="1:10" x14ac:dyDescent="0.3">
      <c r="A300" s="22">
        <f t="shared" si="39"/>
        <v>285</v>
      </c>
      <c r="B300" s="26" t="s">
        <v>280</v>
      </c>
      <c r="C300" s="26" t="s">
        <v>35</v>
      </c>
      <c r="D300" s="2">
        <v>3.3300000000000003E-2</v>
      </c>
      <c r="E300" s="24">
        <v>67565.179999999993</v>
      </c>
      <c r="F300" s="24">
        <v>0</v>
      </c>
      <c r="G300" s="24">
        <v>0</v>
      </c>
      <c r="H300" s="24">
        <v>0</v>
      </c>
      <c r="I300" s="24">
        <v>67565.179999999993</v>
      </c>
      <c r="J300" s="24">
        <v>67565.179999999964</v>
      </c>
    </row>
    <row r="301" spans="1:10" x14ac:dyDescent="0.3">
      <c r="A301" s="22">
        <f t="shared" si="39"/>
        <v>286</v>
      </c>
      <c r="B301" s="26" t="s">
        <v>281</v>
      </c>
      <c r="C301" s="26" t="s">
        <v>37</v>
      </c>
      <c r="D301" s="2">
        <v>3.3300000000000003E-2</v>
      </c>
      <c r="E301" s="24">
        <v>26988.43</v>
      </c>
      <c r="F301" s="24">
        <v>0</v>
      </c>
      <c r="G301" s="24">
        <v>0</v>
      </c>
      <c r="H301" s="24">
        <v>0</v>
      </c>
      <c r="I301" s="24">
        <v>26988.43</v>
      </c>
      <c r="J301" s="24">
        <v>26988.429999999997</v>
      </c>
    </row>
    <row r="302" spans="1:10" x14ac:dyDescent="0.3">
      <c r="A302" s="22">
        <f t="shared" si="39"/>
        <v>287</v>
      </c>
      <c r="B302" s="23" t="s">
        <v>282</v>
      </c>
      <c r="C302" s="23"/>
      <c r="D302" s="2"/>
      <c r="E302" s="25">
        <f t="shared" ref="E302:J302" si="45">SUM(E299:E301)</f>
        <v>107610.82999999999</v>
      </c>
      <c r="F302" s="25">
        <f t="shared" si="45"/>
        <v>0</v>
      </c>
      <c r="G302" s="25">
        <f t="shared" si="45"/>
        <v>0</v>
      </c>
      <c r="H302" s="25">
        <f t="shared" si="45"/>
        <v>0</v>
      </c>
      <c r="I302" s="25">
        <f t="shared" si="45"/>
        <v>107610.82999999999</v>
      </c>
      <c r="J302" s="25">
        <f t="shared" si="45"/>
        <v>107610.82999999996</v>
      </c>
    </row>
    <row r="303" spans="1:10" x14ac:dyDescent="0.3">
      <c r="A303" s="22">
        <f t="shared" si="39"/>
        <v>288</v>
      </c>
      <c r="B303" s="26"/>
      <c r="C303" s="26"/>
      <c r="D303" s="2"/>
      <c r="E303" s="24"/>
      <c r="F303" s="24"/>
      <c r="G303" s="24"/>
      <c r="H303" s="24"/>
      <c r="I303" s="24"/>
      <c r="J303" s="24"/>
    </row>
    <row r="304" spans="1:10" x14ac:dyDescent="0.3">
      <c r="A304" s="22">
        <f t="shared" si="39"/>
        <v>289</v>
      </c>
      <c r="B304" s="26" t="s">
        <v>283</v>
      </c>
      <c r="C304" s="26" t="s">
        <v>28</v>
      </c>
      <c r="D304" s="2">
        <v>3.3300000000000003E-2</v>
      </c>
      <c r="E304" s="24">
        <v>10321.959999999999</v>
      </c>
      <c r="F304" s="24">
        <v>0</v>
      </c>
      <c r="G304" s="24">
        <v>0</v>
      </c>
      <c r="H304" s="24">
        <v>0</v>
      </c>
      <c r="I304" s="24">
        <v>10321.959999999999</v>
      </c>
      <c r="J304" s="24">
        <v>10321.959999999995</v>
      </c>
    </row>
    <row r="305" spans="1:10" x14ac:dyDescent="0.3">
      <c r="A305" s="22">
        <f t="shared" si="39"/>
        <v>290</v>
      </c>
      <c r="B305" s="26" t="s">
        <v>284</v>
      </c>
      <c r="C305" s="26" t="s">
        <v>35</v>
      </c>
      <c r="D305" s="2">
        <v>3.3300000000000003E-2</v>
      </c>
      <c r="E305" s="24">
        <v>86882.07</v>
      </c>
      <c r="F305" s="24">
        <v>0</v>
      </c>
      <c r="G305" s="24">
        <v>0</v>
      </c>
      <c r="H305" s="24">
        <v>0</v>
      </c>
      <c r="I305" s="24">
        <v>86882.07</v>
      </c>
      <c r="J305" s="24">
        <v>86882.070000000036</v>
      </c>
    </row>
    <row r="306" spans="1:10" x14ac:dyDescent="0.3">
      <c r="A306" s="22">
        <f t="shared" si="39"/>
        <v>291</v>
      </c>
      <c r="B306" s="26" t="s">
        <v>285</v>
      </c>
      <c r="C306" s="26" t="s">
        <v>37</v>
      </c>
      <c r="D306" s="2">
        <v>3.3300000000000003E-2</v>
      </c>
      <c r="E306" s="24">
        <v>9050.06</v>
      </c>
      <c r="F306" s="24">
        <v>0</v>
      </c>
      <c r="G306" s="24">
        <v>0</v>
      </c>
      <c r="H306" s="24">
        <v>0</v>
      </c>
      <c r="I306" s="24">
        <v>9050.06</v>
      </c>
      <c r="J306" s="24">
        <v>9050.06</v>
      </c>
    </row>
    <row r="307" spans="1:10" x14ac:dyDescent="0.3">
      <c r="A307" s="22">
        <f t="shared" si="39"/>
        <v>292</v>
      </c>
      <c r="B307" s="23" t="s">
        <v>286</v>
      </c>
      <c r="C307" s="23"/>
      <c r="D307" s="2"/>
      <c r="E307" s="25">
        <f t="shared" ref="E307:J307" si="46">SUM(E304:E306)</f>
        <v>106254.09</v>
      </c>
      <c r="F307" s="25">
        <f t="shared" si="46"/>
        <v>0</v>
      </c>
      <c r="G307" s="25">
        <f t="shared" si="46"/>
        <v>0</v>
      </c>
      <c r="H307" s="25">
        <f t="shared" si="46"/>
        <v>0</v>
      </c>
      <c r="I307" s="25">
        <f t="shared" si="46"/>
        <v>106254.09</v>
      </c>
      <c r="J307" s="25">
        <f t="shared" si="46"/>
        <v>106254.09000000003</v>
      </c>
    </row>
    <row r="308" spans="1:10" x14ac:dyDescent="0.3">
      <c r="A308" s="22">
        <f t="shared" si="39"/>
        <v>293</v>
      </c>
      <c r="B308" s="26"/>
      <c r="C308" s="26"/>
      <c r="D308" s="2"/>
      <c r="E308" s="24"/>
      <c r="F308" s="24"/>
      <c r="G308" s="24"/>
      <c r="H308" s="24"/>
      <c r="I308" s="24"/>
      <c r="J308" s="24"/>
    </row>
    <row r="309" spans="1:10" x14ac:dyDescent="0.3">
      <c r="A309" s="22">
        <f t="shared" si="39"/>
        <v>294</v>
      </c>
      <c r="B309" s="23" t="s">
        <v>287</v>
      </c>
      <c r="C309" s="23" t="s">
        <v>35</v>
      </c>
      <c r="D309" s="2">
        <v>3.3300000000000003E-2</v>
      </c>
      <c r="E309" s="24">
        <v>437731.17490317702</v>
      </c>
      <c r="F309" s="24">
        <v>468384.35</v>
      </c>
      <c r="G309" s="24">
        <v>0</v>
      </c>
      <c r="H309" s="24">
        <v>0</v>
      </c>
      <c r="I309" s="24">
        <v>906115.52490317705</v>
      </c>
      <c r="J309" s="24">
        <v>765503.97105702315</v>
      </c>
    </row>
    <row r="310" spans="1:10" x14ac:dyDescent="0.3">
      <c r="A310" s="22">
        <f t="shared" si="39"/>
        <v>295</v>
      </c>
      <c r="B310" s="23"/>
      <c r="C310" s="23"/>
      <c r="D310" s="2"/>
      <c r="E310" s="24"/>
      <c r="F310" s="24"/>
      <c r="G310" s="24"/>
      <c r="H310" s="24"/>
      <c r="I310" s="24"/>
      <c r="J310" s="24"/>
    </row>
    <row r="311" spans="1:10" x14ac:dyDescent="0.3">
      <c r="A311" s="22">
        <f t="shared" si="39"/>
        <v>296</v>
      </c>
      <c r="B311" s="30" t="s">
        <v>288</v>
      </c>
      <c r="C311" s="30"/>
      <c r="D311" s="31"/>
      <c r="E311" s="4">
        <f t="shared" ref="E311:J311" si="47">SUM(E309,E307,E302,E297,E292,E288,E282,E277,E272,E267,E261,E256,E251,E246,E240,E235,E229)</f>
        <v>1631581.53372379</v>
      </c>
      <c r="F311" s="4">
        <f t="shared" si="47"/>
        <v>469622.68752510397</v>
      </c>
      <c r="G311" s="4">
        <f t="shared" si="47"/>
        <v>-3.9600000000000004</v>
      </c>
      <c r="H311" s="4">
        <f t="shared" si="47"/>
        <v>0</v>
      </c>
      <c r="I311" s="4">
        <f t="shared" si="47"/>
        <v>2101200.2612488936</v>
      </c>
      <c r="J311" s="4">
        <f t="shared" si="47"/>
        <v>1960081.8846257851</v>
      </c>
    </row>
    <row r="312" spans="1:10" x14ac:dyDescent="0.3">
      <c r="A312" s="22">
        <f t="shared" si="39"/>
        <v>297</v>
      </c>
      <c r="B312" s="23"/>
      <c r="C312" s="23"/>
      <c r="D312" s="2"/>
      <c r="E312" s="24"/>
      <c r="F312" s="24"/>
      <c r="G312" s="24"/>
      <c r="H312" s="24"/>
      <c r="I312" s="24"/>
      <c r="J312" s="24"/>
    </row>
    <row r="313" spans="1:10" x14ac:dyDescent="0.3">
      <c r="A313" s="22">
        <f t="shared" si="39"/>
        <v>298</v>
      </c>
      <c r="B313" s="32" t="s">
        <v>289</v>
      </c>
      <c r="C313" s="32"/>
      <c r="D313" s="33"/>
      <c r="E313" s="5">
        <f t="shared" ref="E313:J313" si="48">SUM(E311,E223,E126,E108)</f>
        <v>9721034.0146596394</v>
      </c>
      <c r="F313" s="5">
        <f t="shared" si="48"/>
        <v>646456.80584343919</v>
      </c>
      <c r="G313" s="5">
        <f t="shared" si="48"/>
        <v>-77124.418393226268</v>
      </c>
      <c r="H313" s="5">
        <f t="shared" si="48"/>
        <v>0</v>
      </c>
      <c r="I313" s="5">
        <f t="shared" si="48"/>
        <v>10290366.402109852</v>
      </c>
      <c r="J313" s="5">
        <f t="shared" si="48"/>
        <v>10067746.568498589</v>
      </c>
    </row>
    <row r="314" spans="1:10" x14ac:dyDescent="0.3">
      <c r="A314" s="22">
        <f t="shared" si="39"/>
        <v>299</v>
      </c>
      <c r="B314" s="23"/>
      <c r="C314" s="23"/>
      <c r="D314" s="2"/>
      <c r="E314" s="24"/>
      <c r="F314" s="24"/>
      <c r="G314" s="24"/>
      <c r="H314" s="24"/>
      <c r="I314" s="24"/>
      <c r="J314" s="24"/>
    </row>
    <row r="315" spans="1:10" x14ac:dyDescent="0.3">
      <c r="A315" s="22">
        <f t="shared" si="39"/>
        <v>300</v>
      </c>
      <c r="B315" s="23" t="s">
        <v>290</v>
      </c>
      <c r="C315" s="23" t="s">
        <v>291</v>
      </c>
      <c r="D315" s="2">
        <v>0</v>
      </c>
      <c r="E315" s="24">
        <v>86994.621999999901</v>
      </c>
      <c r="F315" s="24">
        <v>0</v>
      </c>
      <c r="G315" s="24">
        <v>-223.19999999999996</v>
      </c>
      <c r="H315" s="24">
        <v>0</v>
      </c>
      <c r="I315" s="24">
        <v>86771.421999999802</v>
      </c>
      <c r="J315" s="24">
        <v>86883.021999999866</v>
      </c>
    </row>
    <row r="316" spans="1:10" x14ac:dyDescent="0.3">
      <c r="A316" s="22">
        <f t="shared" si="39"/>
        <v>301</v>
      </c>
      <c r="B316" s="26" t="s">
        <v>292</v>
      </c>
      <c r="C316" s="26" t="s">
        <v>293</v>
      </c>
      <c r="D316" s="2">
        <v>1.2169811320754717E-2</v>
      </c>
      <c r="E316" s="24">
        <v>95015.154253899906</v>
      </c>
      <c r="F316" s="24">
        <v>15244.605595499999</v>
      </c>
      <c r="G316" s="24">
        <v>-0.23999999999999996</v>
      </c>
      <c r="H316" s="24">
        <v>0</v>
      </c>
      <c r="I316" s="24">
        <v>110259.51984939989</v>
      </c>
      <c r="J316" s="24">
        <v>104854.49446636143</v>
      </c>
    </row>
    <row r="317" spans="1:10" x14ac:dyDescent="0.3">
      <c r="A317" s="22">
        <f t="shared" si="39"/>
        <v>302</v>
      </c>
      <c r="B317" s="26" t="s">
        <v>294</v>
      </c>
      <c r="C317" s="26" t="s">
        <v>28</v>
      </c>
      <c r="D317" s="2">
        <v>1.4431578947368422E-2</v>
      </c>
      <c r="E317" s="24">
        <v>103433.23</v>
      </c>
      <c r="F317" s="24">
        <v>0</v>
      </c>
      <c r="G317" s="24">
        <v>0</v>
      </c>
      <c r="H317" s="24">
        <v>0</v>
      </c>
      <c r="I317" s="24">
        <v>103433.23</v>
      </c>
      <c r="J317" s="24">
        <v>103433.23</v>
      </c>
    </row>
    <row r="318" spans="1:10" x14ac:dyDescent="0.3">
      <c r="A318" s="22">
        <f t="shared" si="39"/>
        <v>303</v>
      </c>
      <c r="B318" s="23" t="s">
        <v>295</v>
      </c>
      <c r="C318" s="23" t="s">
        <v>296</v>
      </c>
      <c r="D318" s="2">
        <v>1.8139534883720932E-2</v>
      </c>
      <c r="E318" s="24">
        <v>2062307.6998653058</v>
      </c>
      <c r="F318" s="24">
        <v>122578.79462698355</v>
      </c>
      <c r="G318" s="24">
        <v>-6346.44</v>
      </c>
      <c r="H318" s="24">
        <v>0</v>
      </c>
      <c r="I318" s="24">
        <v>2178540.0544922892</v>
      </c>
      <c r="J318" s="24">
        <v>2100237.5806092666</v>
      </c>
    </row>
    <row r="319" spans="1:10" x14ac:dyDescent="0.3">
      <c r="A319" s="22">
        <f t="shared" si="39"/>
        <v>304</v>
      </c>
      <c r="B319" s="23" t="s">
        <v>297</v>
      </c>
      <c r="C319" s="23" t="s">
        <v>296</v>
      </c>
      <c r="D319" s="2">
        <v>1.8E-3</v>
      </c>
      <c r="E319" s="24">
        <v>-13921.9739865315</v>
      </c>
      <c r="F319" s="24">
        <v>0</v>
      </c>
      <c r="G319" s="24">
        <v>-12257.879462698362</v>
      </c>
      <c r="H319" s="24">
        <v>0</v>
      </c>
      <c r="I319" s="24">
        <v>-26179.8534492299</v>
      </c>
      <c r="J319" s="24">
        <v>-18032.284060927646</v>
      </c>
    </row>
    <row r="320" spans="1:10" x14ac:dyDescent="0.3">
      <c r="A320" s="22">
        <f t="shared" si="39"/>
        <v>305</v>
      </c>
      <c r="B320" s="23" t="s">
        <v>298</v>
      </c>
      <c r="C320" s="23" t="s">
        <v>296</v>
      </c>
      <c r="D320" s="2">
        <v>1.8139534883720932E-2</v>
      </c>
      <c r="E320" s="24">
        <v>85341.94</v>
      </c>
      <c r="F320" s="24">
        <v>0</v>
      </c>
      <c r="G320" s="24">
        <v>0</v>
      </c>
      <c r="H320" s="24">
        <v>0</v>
      </c>
      <c r="I320" s="24">
        <v>85341.94</v>
      </c>
      <c r="J320" s="24">
        <v>85341.939999999973</v>
      </c>
    </row>
    <row r="321" spans="1:10" x14ac:dyDescent="0.3">
      <c r="A321" s="22">
        <f t="shared" si="39"/>
        <v>306</v>
      </c>
      <c r="B321" s="23" t="s">
        <v>299</v>
      </c>
      <c r="C321" s="23" t="s">
        <v>300</v>
      </c>
      <c r="D321" s="2">
        <v>1.1388888888888903E-2</v>
      </c>
      <c r="E321" s="24">
        <v>55947.834999999999</v>
      </c>
      <c r="F321" s="24">
        <v>4001.9113395999998</v>
      </c>
      <c r="G321" s="24">
        <v>-400.19113396</v>
      </c>
      <c r="H321" s="24">
        <v>0</v>
      </c>
      <c r="I321" s="24">
        <v>59549.55520563999</v>
      </c>
      <c r="J321" s="24">
        <v>56224.890400433847</v>
      </c>
    </row>
    <row r="322" spans="1:10" x14ac:dyDescent="0.3">
      <c r="A322" s="22">
        <f t="shared" si="39"/>
        <v>307</v>
      </c>
      <c r="B322" s="23" t="s">
        <v>301</v>
      </c>
      <c r="C322" s="23" t="s">
        <v>302</v>
      </c>
      <c r="D322" s="2">
        <v>1.8139534883720932E-2</v>
      </c>
      <c r="E322" s="24">
        <v>47.51</v>
      </c>
      <c r="F322" s="24">
        <v>0</v>
      </c>
      <c r="G322" s="24">
        <v>0</v>
      </c>
      <c r="H322" s="24">
        <v>0</v>
      </c>
      <c r="I322" s="24">
        <v>47.51</v>
      </c>
      <c r="J322" s="24">
        <v>47.51</v>
      </c>
    </row>
    <row r="323" spans="1:10" x14ac:dyDescent="0.3">
      <c r="A323" s="22">
        <f t="shared" si="39"/>
        <v>308</v>
      </c>
      <c r="B323" s="26" t="s">
        <v>303</v>
      </c>
      <c r="C323" s="26" t="s">
        <v>304</v>
      </c>
      <c r="D323" s="2">
        <v>1.316451612903226E-2</v>
      </c>
      <c r="E323" s="24">
        <v>81443.649999999994</v>
      </c>
      <c r="F323" s="24">
        <v>0</v>
      </c>
      <c r="G323" s="24">
        <v>0</v>
      </c>
      <c r="H323" s="24">
        <v>0</v>
      </c>
      <c r="I323" s="24">
        <v>81443.649999999994</v>
      </c>
      <c r="J323" s="24">
        <v>81443.650000000009</v>
      </c>
    </row>
    <row r="324" spans="1:10" x14ac:dyDescent="0.3">
      <c r="A324" s="22">
        <f t="shared" si="39"/>
        <v>309</v>
      </c>
      <c r="B324" s="26" t="s">
        <v>305</v>
      </c>
      <c r="C324" s="26" t="s">
        <v>306</v>
      </c>
      <c r="D324" s="2">
        <v>3.2600000000000004E-2</v>
      </c>
      <c r="E324" s="24">
        <v>2060392.9160179798</v>
      </c>
      <c r="F324" s="24">
        <v>522329.86279039423</v>
      </c>
      <c r="G324" s="24">
        <v>-52232.986279039367</v>
      </c>
      <c r="H324" s="24">
        <v>0</v>
      </c>
      <c r="I324" s="24">
        <v>2530489.7925293334</v>
      </c>
      <c r="J324" s="24">
        <v>2298402.5492189946</v>
      </c>
    </row>
    <row r="325" spans="1:10" x14ac:dyDescent="0.3">
      <c r="A325" s="22">
        <f t="shared" si="39"/>
        <v>310</v>
      </c>
      <c r="B325" s="26" t="s">
        <v>307</v>
      </c>
      <c r="C325" s="26" t="s">
        <v>308</v>
      </c>
      <c r="D325" s="2">
        <v>1.8751162790697676E-2</v>
      </c>
      <c r="E325" s="24">
        <v>1107860.548610901</v>
      </c>
      <c r="F325" s="24">
        <v>210394.95220258471</v>
      </c>
      <c r="G325" s="24">
        <v>-21039.495220258479</v>
      </c>
      <c r="H325" s="24">
        <v>0</v>
      </c>
      <c r="I325" s="24">
        <v>1297216.0055932277</v>
      </c>
      <c r="J325" s="24">
        <v>1167516.1381996544</v>
      </c>
    </row>
    <row r="326" spans="1:10" x14ac:dyDescent="0.3">
      <c r="A326" s="22">
        <f t="shared" si="39"/>
        <v>311</v>
      </c>
      <c r="B326" s="26" t="s">
        <v>309</v>
      </c>
      <c r="C326" s="26" t="s">
        <v>308</v>
      </c>
      <c r="D326" s="2">
        <v>1.8751162790697676E-2</v>
      </c>
      <c r="E326" s="24">
        <v>0.02</v>
      </c>
      <c r="F326" s="24">
        <v>0</v>
      </c>
      <c r="G326" s="24">
        <v>0</v>
      </c>
      <c r="H326" s="24">
        <v>0</v>
      </c>
      <c r="I326" s="24">
        <v>0.02</v>
      </c>
      <c r="J326" s="24">
        <v>1.9999999999999997E-2</v>
      </c>
    </row>
    <row r="327" spans="1:10" x14ac:dyDescent="0.3">
      <c r="A327" s="22">
        <f t="shared" si="39"/>
        <v>312</v>
      </c>
      <c r="B327" s="26" t="s">
        <v>310</v>
      </c>
      <c r="C327" s="26" t="s">
        <v>311</v>
      </c>
      <c r="D327" s="2">
        <v>1.1662721893491126E-2</v>
      </c>
      <c r="E327" s="24">
        <v>41209.959999999905</v>
      </c>
      <c r="F327" s="24">
        <v>0</v>
      </c>
      <c r="G327" s="24">
        <v>-278.75999999999993</v>
      </c>
      <c r="H327" s="24">
        <v>0</v>
      </c>
      <c r="I327" s="24">
        <v>40931.199999999903</v>
      </c>
      <c r="J327" s="24">
        <v>41070.579999999907</v>
      </c>
    </row>
    <row r="328" spans="1:10" x14ac:dyDescent="0.3">
      <c r="A328" s="22">
        <f t="shared" si="39"/>
        <v>313</v>
      </c>
      <c r="B328" s="26" t="s">
        <v>312</v>
      </c>
      <c r="C328" s="26" t="s">
        <v>313</v>
      </c>
      <c r="D328" s="2">
        <v>1.9931914893617023E-2</v>
      </c>
      <c r="E328" s="24">
        <v>87773.14</v>
      </c>
      <c r="F328" s="24">
        <v>0</v>
      </c>
      <c r="G328" s="24">
        <v>0</v>
      </c>
      <c r="H328" s="24">
        <v>0</v>
      </c>
      <c r="I328" s="24">
        <v>87773.14</v>
      </c>
      <c r="J328" s="24">
        <v>87773.139999999985</v>
      </c>
    </row>
    <row r="329" spans="1:10" x14ac:dyDescent="0.3">
      <c r="A329" s="22">
        <f t="shared" si="39"/>
        <v>314</v>
      </c>
      <c r="B329" s="26" t="s">
        <v>314</v>
      </c>
      <c r="C329" s="26" t="s">
        <v>315</v>
      </c>
      <c r="D329" s="2">
        <v>9.3028985507246382E-3</v>
      </c>
      <c r="E329" s="24">
        <v>49871.01</v>
      </c>
      <c r="F329" s="24">
        <v>0</v>
      </c>
      <c r="G329" s="24">
        <v>0</v>
      </c>
      <c r="H329" s="24">
        <v>0</v>
      </c>
      <c r="I329" s="24">
        <v>49871.01</v>
      </c>
      <c r="J329" s="24">
        <v>49871.01</v>
      </c>
    </row>
    <row r="330" spans="1:10" x14ac:dyDescent="0.3">
      <c r="A330" s="22">
        <f t="shared" si="39"/>
        <v>315</v>
      </c>
      <c r="B330" s="32" t="s">
        <v>316</v>
      </c>
      <c r="C330" s="32"/>
      <c r="D330" s="33"/>
      <c r="E330" s="5">
        <f t="shared" ref="E330:J330" si="49">SUM(E315:E329)</f>
        <v>5903717.2617615536</v>
      </c>
      <c r="F330" s="5">
        <f t="shared" si="49"/>
        <v>874550.12655506248</v>
      </c>
      <c r="G330" s="5">
        <f t="shared" si="49"/>
        <v>-92779.192095956212</v>
      </c>
      <c r="H330" s="5">
        <f t="shared" si="49"/>
        <v>0</v>
      </c>
      <c r="I330" s="5">
        <f t="shared" si="49"/>
        <v>6685488.1962206587</v>
      </c>
      <c r="J330" s="5">
        <f t="shared" si="49"/>
        <v>6245067.4708337821</v>
      </c>
    </row>
    <row r="331" spans="1:10" x14ac:dyDescent="0.3">
      <c r="A331" s="22">
        <f t="shared" si="39"/>
        <v>316</v>
      </c>
      <c r="B331" s="26"/>
      <c r="C331" s="26"/>
      <c r="D331" s="2"/>
      <c r="E331" s="24"/>
      <c r="F331" s="24"/>
      <c r="G331" s="24"/>
      <c r="H331" s="24"/>
      <c r="I331" s="24"/>
      <c r="J331" s="24"/>
    </row>
    <row r="332" spans="1:10" x14ac:dyDescent="0.3">
      <c r="A332" s="22">
        <f t="shared" si="39"/>
        <v>317</v>
      </c>
      <c r="B332" s="23" t="s">
        <v>317</v>
      </c>
      <c r="C332" s="23" t="s">
        <v>318</v>
      </c>
      <c r="D332" s="2">
        <v>0</v>
      </c>
      <c r="E332" s="24">
        <v>57433.2429999999</v>
      </c>
      <c r="F332" s="24">
        <v>0</v>
      </c>
      <c r="G332" s="24">
        <v>-109.91999999999997</v>
      </c>
      <c r="H332" s="24">
        <v>0</v>
      </c>
      <c r="I332" s="24">
        <v>57323.322999999902</v>
      </c>
      <c r="J332" s="24">
        <v>57378.282999999901</v>
      </c>
    </row>
    <row r="333" spans="1:10" x14ac:dyDescent="0.3">
      <c r="A333" s="22">
        <f t="shared" si="39"/>
        <v>318</v>
      </c>
      <c r="B333" s="26" t="s">
        <v>319</v>
      </c>
      <c r="C333" s="26" t="s">
        <v>318</v>
      </c>
      <c r="D333" s="2">
        <v>1.3785074626865672E-2</v>
      </c>
      <c r="E333" s="24">
        <v>93100.4140722054</v>
      </c>
      <c r="F333" s="24">
        <v>10478.366175098825</v>
      </c>
      <c r="G333" s="24">
        <v>0</v>
      </c>
      <c r="H333" s="24">
        <v>0</v>
      </c>
      <c r="I333" s="24">
        <v>103578.7802473042</v>
      </c>
      <c r="J333" s="24">
        <v>94583.77981892669</v>
      </c>
    </row>
    <row r="334" spans="1:10" x14ac:dyDescent="0.3">
      <c r="A334" s="22">
        <f t="shared" si="39"/>
        <v>319</v>
      </c>
      <c r="B334" s="26" t="s">
        <v>320</v>
      </c>
      <c r="C334" s="26" t="s">
        <v>28</v>
      </c>
      <c r="D334" s="2">
        <v>1.4209375E-2</v>
      </c>
      <c r="E334" s="24">
        <v>26744.709999999901</v>
      </c>
      <c r="F334" s="24">
        <v>0</v>
      </c>
      <c r="G334" s="24">
        <v>-1852.8000000000004</v>
      </c>
      <c r="H334" s="24">
        <v>0</v>
      </c>
      <c r="I334" s="24">
        <v>24891.909999999898</v>
      </c>
      <c r="J334" s="24">
        <v>25818.309999999899</v>
      </c>
    </row>
    <row r="335" spans="1:10" x14ac:dyDescent="0.3">
      <c r="A335" s="22">
        <f t="shared" si="39"/>
        <v>320</v>
      </c>
      <c r="B335" s="26" t="s">
        <v>321</v>
      </c>
      <c r="C335" s="26" t="s">
        <v>296</v>
      </c>
      <c r="D335" s="2">
        <v>1.7999999999999999E-2</v>
      </c>
      <c r="E335" s="24">
        <v>1632254.5320233018</v>
      </c>
      <c r="F335" s="24">
        <v>169855.24179488077</v>
      </c>
      <c r="G335" s="24">
        <v>-23609.878609488434</v>
      </c>
      <c r="H335" s="24">
        <v>0</v>
      </c>
      <c r="I335" s="24">
        <v>1778499.8952086931</v>
      </c>
      <c r="J335" s="24">
        <v>1694250.1398929027</v>
      </c>
    </row>
    <row r="336" spans="1:10" x14ac:dyDescent="0.3">
      <c r="A336" s="22">
        <f t="shared" si="39"/>
        <v>321</v>
      </c>
      <c r="B336" s="26" t="s">
        <v>322</v>
      </c>
      <c r="C336" s="26" t="s">
        <v>323</v>
      </c>
      <c r="D336" s="2">
        <v>6.8400000000000002E-2</v>
      </c>
      <c r="E336" s="24">
        <v>8499.9599999999991</v>
      </c>
      <c r="F336" s="24">
        <v>70030.370000000083</v>
      </c>
      <c r="G336" s="24">
        <v>0</v>
      </c>
      <c r="H336" s="24">
        <v>0</v>
      </c>
      <c r="I336" s="24">
        <v>78530.33</v>
      </c>
      <c r="J336" s="24">
        <v>30438.167692307699</v>
      </c>
    </row>
    <row r="337" spans="1:10" x14ac:dyDescent="0.3">
      <c r="A337" s="22">
        <f t="shared" si="39"/>
        <v>322</v>
      </c>
      <c r="B337" s="23" t="s">
        <v>324</v>
      </c>
      <c r="C337" s="23" t="s">
        <v>325</v>
      </c>
      <c r="D337" s="3">
        <v>4.2047872340425535E-2</v>
      </c>
      <c r="E337" s="24">
        <v>1131255.5635464909</v>
      </c>
      <c r="F337" s="24">
        <v>219767.1580521749</v>
      </c>
      <c r="G337" s="24">
        <v>-30547.634969252329</v>
      </c>
      <c r="H337" s="24">
        <v>0</v>
      </c>
      <c r="I337" s="24">
        <v>1320475.0866294131</v>
      </c>
      <c r="J337" s="24">
        <v>1172183.1428357775</v>
      </c>
    </row>
    <row r="338" spans="1:10" x14ac:dyDescent="0.3">
      <c r="A338" s="22">
        <f t="shared" si="39"/>
        <v>323</v>
      </c>
      <c r="B338" s="23" t="s">
        <v>326</v>
      </c>
      <c r="C338" s="23" t="s">
        <v>308</v>
      </c>
      <c r="D338" s="3">
        <v>2.7303703703703705E-2</v>
      </c>
      <c r="E338" s="24">
        <v>1384383.6127431989</v>
      </c>
      <c r="F338" s="24">
        <v>243016.35103565414</v>
      </c>
      <c r="G338" s="24">
        <v>-33779.272793955897</v>
      </c>
      <c r="H338" s="24">
        <v>0</v>
      </c>
      <c r="I338" s="24">
        <v>1593620.690984892</v>
      </c>
      <c r="J338" s="24">
        <v>1425255.6476282051</v>
      </c>
    </row>
    <row r="339" spans="1:10" x14ac:dyDescent="0.3">
      <c r="A339" s="22">
        <f t="shared" si="39"/>
        <v>324</v>
      </c>
      <c r="B339" s="23" t="s">
        <v>327</v>
      </c>
      <c r="C339" s="23" t="s">
        <v>328</v>
      </c>
      <c r="D339" s="3">
        <v>2.7303703703703705E-2</v>
      </c>
      <c r="E339" s="24">
        <v>12246.45</v>
      </c>
      <c r="F339" s="24">
        <v>0</v>
      </c>
      <c r="G339" s="24">
        <v>0</v>
      </c>
      <c r="H339" s="24">
        <v>0</v>
      </c>
      <c r="I339" s="24">
        <v>12246.45</v>
      </c>
      <c r="J339" s="24">
        <v>12246.45</v>
      </c>
    </row>
    <row r="340" spans="1:10" x14ac:dyDescent="0.3">
      <c r="A340" s="22">
        <f t="shared" ref="A340:A392" si="50">+A339+1</f>
        <v>325</v>
      </c>
      <c r="B340" s="26" t="s">
        <v>329</v>
      </c>
      <c r="C340" s="26" t="s">
        <v>311</v>
      </c>
      <c r="D340" s="2">
        <v>1.5739285714285713E-2</v>
      </c>
      <c r="E340" s="24">
        <v>519510.50564859918</v>
      </c>
      <c r="F340" s="24">
        <v>21531.948822237217</v>
      </c>
      <c r="G340" s="24">
        <v>-2992.940886290974</v>
      </c>
      <c r="H340" s="24">
        <v>0</v>
      </c>
      <c r="I340" s="24">
        <v>538049.51358454546</v>
      </c>
      <c r="J340" s="24">
        <v>527842.51402617118</v>
      </c>
    </row>
    <row r="341" spans="1:10" x14ac:dyDescent="0.3">
      <c r="A341" s="22">
        <f t="shared" si="50"/>
        <v>326</v>
      </c>
      <c r="B341" s="23" t="s">
        <v>330</v>
      </c>
      <c r="C341" s="23" t="s">
        <v>313</v>
      </c>
      <c r="D341" s="3">
        <v>2.9520000000000001E-2</v>
      </c>
      <c r="E341" s="24">
        <v>1392355.327324616</v>
      </c>
      <c r="F341" s="24">
        <v>64996.886555208897</v>
      </c>
      <c r="G341" s="24">
        <v>-9034.5672311740382</v>
      </c>
      <c r="H341" s="24">
        <v>0</v>
      </c>
      <c r="I341" s="24">
        <v>1448317.646648644</v>
      </c>
      <c r="J341" s="24">
        <v>1417506.5390316916</v>
      </c>
    </row>
    <row r="342" spans="1:10" x14ac:dyDescent="0.3">
      <c r="A342" s="22">
        <f t="shared" si="50"/>
        <v>327</v>
      </c>
      <c r="B342" s="26" t="s">
        <v>331</v>
      </c>
      <c r="C342" s="26" t="s">
        <v>332</v>
      </c>
      <c r="D342" s="2">
        <v>2.8899999999999995E-2</v>
      </c>
      <c r="E342" s="24">
        <v>1146275.7272966618</v>
      </c>
      <c r="F342" s="24">
        <v>210096.87831634629</v>
      </c>
      <c r="G342" s="24">
        <v>-29203.466085972177</v>
      </c>
      <c r="H342" s="24">
        <v>0</v>
      </c>
      <c r="I342" s="24">
        <v>1327169.1395270429</v>
      </c>
      <c r="J342" s="24">
        <v>1181108.9091981831</v>
      </c>
    </row>
    <row r="343" spans="1:10" x14ac:dyDescent="0.3">
      <c r="A343" s="22">
        <f t="shared" si="50"/>
        <v>328</v>
      </c>
      <c r="B343" s="26" t="s">
        <v>333</v>
      </c>
      <c r="C343" s="26" t="s">
        <v>334</v>
      </c>
      <c r="D343" s="2">
        <v>2.2317142857142858E-2</v>
      </c>
      <c r="E343" s="24">
        <v>496008.07964420744</v>
      </c>
      <c r="F343" s="24">
        <v>9160.6867706601788</v>
      </c>
      <c r="G343" s="24">
        <v>-1273.335461121766</v>
      </c>
      <c r="H343" s="24">
        <v>0</v>
      </c>
      <c r="I343" s="24">
        <v>503895.43095374561</v>
      </c>
      <c r="J343" s="24">
        <v>499848.72870075156</v>
      </c>
    </row>
    <row r="344" spans="1:10" x14ac:dyDescent="0.3">
      <c r="A344" s="22">
        <f t="shared" si="50"/>
        <v>329</v>
      </c>
      <c r="B344" s="23" t="s">
        <v>335</v>
      </c>
      <c r="C344" s="23" t="s">
        <v>336</v>
      </c>
      <c r="D344" s="2">
        <v>4.0493506493506498E-2</v>
      </c>
      <c r="E344" s="24">
        <v>167119.62947582739</v>
      </c>
      <c r="F344" s="24">
        <v>21105.418315220642</v>
      </c>
      <c r="G344" s="24">
        <v>-2933.6531458156705</v>
      </c>
      <c r="H344" s="24">
        <v>0</v>
      </c>
      <c r="I344" s="24">
        <v>185291.39464523198</v>
      </c>
      <c r="J344" s="24">
        <v>174990.7601199479</v>
      </c>
    </row>
    <row r="345" spans="1:10" x14ac:dyDescent="0.3">
      <c r="A345" s="22">
        <f t="shared" si="50"/>
        <v>330</v>
      </c>
      <c r="B345" s="26" t="s">
        <v>337</v>
      </c>
      <c r="C345" s="26" t="s">
        <v>338</v>
      </c>
      <c r="D345" s="2">
        <v>5.970370370370371E-2</v>
      </c>
      <c r="E345" s="24">
        <v>24972.7311369007</v>
      </c>
      <c r="F345" s="24">
        <v>0</v>
      </c>
      <c r="G345" s="24">
        <v>-1947.7973329935121</v>
      </c>
      <c r="H345" s="24">
        <v>0</v>
      </c>
      <c r="I345" s="24">
        <v>23024.933803907199</v>
      </c>
      <c r="J345" s="24">
        <v>24223.381993312414</v>
      </c>
    </row>
    <row r="346" spans="1:10" x14ac:dyDescent="0.3">
      <c r="A346" s="22">
        <f t="shared" si="50"/>
        <v>331</v>
      </c>
      <c r="B346" s="26" t="s">
        <v>339</v>
      </c>
      <c r="C346" s="26" t="s">
        <v>338</v>
      </c>
      <c r="D346" s="2">
        <v>5.970370370370371E-2</v>
      </c>
      <c r="E346" s="24">
        <v>22701.862324455102</v>
      </c>
      <c r="F346" s="24">
        <v>14012.930453190733</v>
      </c>
      <c r="G346" s="24">
        <v>0</v>
      </c>
      <c r="H346" s="24">
        <v>0</v>
      </c>
      <c r="I346" s="24">
        <v>36714.792777645795</v>
      </c>
      <c r="J346" s="24">
        <v>28092.863357464175</v>
      </c>
    </row>
    <row r="347" spans="1:10" x14ac:dyDescent="0.3">
      <c r="A347" s="22">
        <f t="shared" si="50"/>
        <v>332</v>
      </c>
      <c r="B347" s="26" t="s">
        <v>340</v>
      </c>
      <c r="C347" s="26" t="s">
        <v>341</v>
      </c>
      <c r="D347" s="2">
        <v>6.6666666666666666E-2</v>
      </c>
      <c r="E347" s="24">
        <v>343265.15955769049</v>
      </c>
      <c r="F347" s="24">
        <v>13087.57857734736</v>
      </c>
      <c r="G347" s="24">
        <v>0</v>
      </c>
      <c r="H347" s="24">
        <v>0</v>
      </c>
      <c r="I347" s="24">
        <v>356352.73813503777</v>
      </c>
      <c r="J347" s="24">
        <v>349800.99808062788</v>
      </c>
    </row>
    <row r="348" spans="1:10" x14ac:dyDescent="0.3">
      <c r="A348" s="22">
        <f t="shared" si="50"/>
        <v>333</v>
      </c>
      <c r="B348" s="23" t="s">
        <v>342</v>
      </c>
      <c r="C348" s="23" t="s">
        <v>343</v>
      </c>
      <c r="D348" s="2">
        <v>2.0500000000000001E-2</v>
      </c>
      <c r="E348" s="24">
        <v>4654.83</v>
      </c>
      <c r="F348" s="24">
        <v>0</v>
      </c>
      <c r="G348" s="24">
        <v>0</v>
      </c>
      <c r="H348" s="24">
        <v>0</v>
      </c>
      <c r="I348" s="24">
        <v>4654.83</v>
      </c>
      <c r="J348" s="24">
        <v>4654.8300000000008</v>
      </c>
    </row>
    <row r="349" spans="1:10" x14ac:dyDescent="0.3">
      <c r="A349" s="22">
        <f t="shared" si="50"/>
        <v>334</v>
      </c>
      <c r="B349" s="23" t="s">
        <v>344</v>
      </c>
      <c r="C349" s="23" t="s">
        <v>345</v>
      </c>
      <c r="D349" s="2">
        <v>6.6666666666666666E-2</v>
      </c>
      <c r="E349" s="24">
        <v>105196.92746489901</v>
      </c>
      <c r="F349" s="24">
        <v>31052.445794041654</v>
      </c>
      <c r="G349" s="24">
        <v>0</v>
      </c>
      <c r="H349" s="24">
        <v>0</v>
      </c>
      <c r="I349" s="24">
        <v>136249.37325894099</v>
      </c>
      <c r="J349" s="24">
        <v>112493.90341721178</v>
      </c>
    </row>
    <row r="350" spans="1:10" x14ac:dyDescent="0.3">
      <c r="A350" s="22">
        <f t="shared" si="50"/>
        <v>335</v>
      </c>
      <c r="B350" s="23" t="s">
        <v>346</v>
      </c>
      <c r="C350" s="23" t="s">
        <v>347</v>
      </c>
      <c r="D350" s="2">
        <v>0.1</v>
      </c>
      <c r="E350" s="24">
        <v>0</v>
      </c>
      <c r="F350" s="24">
        <v>0</v>
      </c>
      <c r="G350" s="24">
        <v>0</v>
      </c>
      <c r="H350" s="24">
        <v>0</v>
      </c>
      <c r="I350" s="24">
        <v>0</v>
      </c>
      <c r="J350" s="24">
        <v>0</v>
      </c>
    </row>
    <row r="351" spans="1:10" x14ac:dyDescent="0.3">
      <c r="A351" s="22">
        <f t="shared" si="50"/>
        <v>336</v>
      </c>
      <c r="B351" s="23" t="s">
        <v>348</v>
      </c>
      <c r="C351" s="23" t="s">
        <v>349</v>
      </c>
      <c r="D351" s="2">
        <v>3.6306818181818176E-2</v>
      </c>
      <c r="E351" s="24">
        <v>14540.505999999899</v>
      </c>
      <c r="F351" s="24">
        <v>0</v>
      </c>
      <c r="G351" s="24">
        <v>-1290.72</v>
      </c>
      <c r="H351" s="24">
        <v>0</v>
      </c>
      <c r="I351" s="24">
        <v>13249.785999999991</v>
      </c>
      <c r="J351" s="24">
        <v>13895.145999999933</v>
      </c>
    </row>
    <row r="352" spans="1:10" x14ac:dyDescent="0.3">
      <c r="A352" s="22">
        <f t="shared" si="50"/>
        <v>337</v>
      </c>
      <c r="B352" s="23" t="s">
        <v>350</v>
      </c>
      <c r="C352" s="23" t="s">
        <v>351</v>
      </c>
      <c r="D352" s="2">
        <v>9.9188116648685459E-2</v>
      </c>
      <c r="E352" s="24">
        <v>11866.92</v>
      </c>
      <c r="F352" s="24">
        <v>9173.7599999999984</v>
      </c>
      <c r="G352" s="24">
        <v>0</v>
      </c>
      <c r="H352" s="24">
        <v>0</v>
      </c>
      <c r="I352" s="24">
        <v>21040.679999999898</v>
      </c>
      <c r="J352" s="24">
        <v>16453.799999999945</v>
      </c>
    </row>
    <row r="353" spans="1:10" x14ac:dyDescent="0.3">
      <c r="A353" s="22">
        <f t="shared" si="50"/>
        <v>338</v>
      </c>
      <c r="B353" s="26" t="s">
        <v>352</v>
      </c>
      <c r="C353" s="26" t="s">
        <v>353</v>
      </c>
      <c r="D353" s="2">
        <v>4.2300000000000004E-2</v>
      </c>
      <c r="E353" s="24">
        <v>667750.45920379995</v>
      </c>
      <c r="F353" s="24">
        <v>60737.710113199995</v>
      </c>
      <c r="G353" s="24">
        <v>-19181.201000556001</v>
      </c>
      <c r="H353" s="24">
        <v>0</v>
      </c>
      <c r="I353" s="24">
        <v>709306.96831644292</v>
      </c>
      <c r="J353" s="24">
        <v>689091.65159527585</v>
      </c>
    </row>
    <row r="354" spans="1:10" x14ac:dyDescent="0.3">
      <c r="A354" s="22">
        <f t="shared" si="50"/>
        <v>339</v>
      </c>
      <c r="B354" s="32" t="s">
        <v>354</v>
      </c>
      <c r="C354" s="32"/>
      <c r="D354" s="33"/>
      <c r="E354" s="5">
        <f t="shared" ref="E354:J354" si="51">SUM(E332:E353)</f>
        <v>9262137.1504628528</v>
      </c>
      <c r="F354" s="5">
        <f t="shared" si="51"/>
        <v>1168103.7307752618</v>
      </c>
      <c r="G354" s="5">
        <f t="shared" si="51"/>
        <v>-157757.18751662082</v>
      </c>
      <c r="H354" s="5">
        <f t="shared" si="51"/>
        <v>0</v>
      </c>
      <c r="I354" s="5">
        <f t="shared" si="51"/>
        <v>10272483.693721488</v>
      </c>
      <c r="J354" s="5">
        <f t="shared" si="51"/>
        <v>9552157.946388755</v>
      </c>
    </row>
    <row r="355" spans="1:10" x14ac:dyDescent="0.3">
      <c r="A355" s="22">
        <f t="shared" si="50"/>
        <v>340</v>
      </c>
      <c r="B355" s="26"/>
      <c r="C355" s="26"/>
      <c r="D355" s="2"/>
      <c r="E355" s="24"/>
      <c r="F355" s="24"/>
      <c r="G355" s="24"/>
      <c r="H355" s="24"/>
      <c r="I355" s="24"/>
      <c r="J355" s="24"/>
    </row>
    <row r="356" spans="1:10" x14ac:dyDescent="0.3">
      <c r="A356" s="22">
        <f t="shared" si="50"/>
        <v>341</v>
      </c>
      <c r="B356" s="23" t="s">
        <v>355</v>
      </c>
      <c r="C356" s="23" t="s">
        <v>356</v>
      </c>
      <c r="D356" s="23"/>
      <c r="E356" s="24">
        <v>17450.859999999982</v>
      </c>
      <c r="F356" s="24">
        <v>0</v>
      </c>
      <c r="G356" s="24">
        <v>-0.11999999999999998</v>
      </c>
      <c r="H356" s="24">
        <v>0</v>
      </c>
      <c r="I356" s="24">
        <v>17450.73999999998</v>
      </c>
      <c r="J356" s="24">
        <v>17450.799999999981</v>
      </c>
    </row>
    <row r="357" spans="1:10" x14ac:dyDescent="0.3">
      <c r="A357" s="22">
        <f t="shared" si="50"/>
        <v>342</v>
      </c>
      <c r="B357" s="26" t="s">
        <v>357</v>
      </c>
      <c r="C357" s="26" t="s">
        <v>28</v>
      </c>
      <c r="D357" s="2">
        <v>2.9700000000000001E-2</v>
      </c>
      <c r="E357" s="24">
        <v>378268.16834779881</v>
      </c>
      <c r="F357" s="24">
        <v>48912.326117892</v>
      </c>
      <c r="G357" s="24">
        <v>-3848.4</v>
      </c>
      <c r="H357" s="24">
        <v>0</v>
      </c>
      <c r="I357" s="24">
        <v>423332.09446569096</v>
      </c>
      <c r="J357" s="24">
        <v>383474.53089422896</v>
      </c>
    </row>
    <row r="358" spans="1:10" x14ac:dyDescent="0.3">
      <c r="A358" s="22">
        <f t="shared" si="50"/>
        <v>343</v>
      </c>
      <c r="B358" s="23" t="s">
        <v>358</v>
      </c>
      <c r="C358" s="23" t="s">
        <v>359</v>
      </c>
      <c r="D358" s="2">
        <v>1.7160000000000002E-2</v>
      </c>
      <c r="E358" s="24">
        <v>92978.892138571304</v>
      </c>
      <c r="F358" s="24">
        <v>6525.9060000000009</v>
      </c>
      <c r="G358" s="24">
        <v>-6331.6285714285723</v>
      </c>
      <c r="H358" s="24">
        <v>0</v>
      </c>
      <c r="I358" s="24">
        <v>93173.16956714273</v>
      </c>
      <c r="J358" s="24">
        <v>90315.070622087776</v>
      </c>
    </row>
    <row r="359" spans="1:10" x14ac:dyDescent="0.3">
      <c r="A359" s="22">
        <f t="shared" si="50"/>
        <v>344</v>
      </c>
      <c r="B359" s="23" t="s">
        <v>360</v>
      </c>
      <c r="C359" s="23" t="s">
        <v>361</v>
      </c>
      <c r="D359" s="2">
        <v>3.1800000000000001E-3</v>
      </c>
      <c r="E359" s="24">
        <v>20921.751103541432</v>
      </c>
      <c r="F359" s="24">
        <v>1760.5401100170911</v>
      </c>
      <c r="G359" s="24">
        <v>-339.60000000000008</v>
      </c>
      <c r="H359" s="24">
        <v>0</v>
      </c>
      <c r="I359" s="24">
        <v>22342.69121355853</v>
      </c>
      <c r="J359" s="24">
        <v>21637.285803458923</v>
      </c>
    </row>
    <row r="360" spans="1:10" x14ac:dyDescent="0.3">
      <c r="A360" s="22">
        <f t="shared" si="50"/>
        <v>345</v>
      </c>
      <c r="B360" s="23" t="s">
        <v>362</v>
      </c>
      <c r="C360" s="23" t="s">
        <v>363</v>
      </c>
      <c r="D360" s="2">
        <v>8.3040000000000006E-3</v>
      </c>
      <c r="E360" s="24">
        <v>11264.676053111578</v>
      </c>
      <c r="F360" s="24">
        <v>756.56220019059708</v>
      </c>
      <c r="G360" s="24">
        <v>-8.2799999999999976</v>
      </c>
      <c r="H360" s="24">
        <v>0</v>
      </c>
      <c r="I360" s="24">
        <v>12012.958253302169</v>
      </c>
      <c r="J360" s="24">
        <v>11640.993598306699</v>
      </c>
    </row>
    <row r="361" spans="1:10" x14ac:dyDescent="0.3">
      <c r="A361" s="22">
        <f t="shared" si="50"/>
        <v>346</v>
      </c>
      <c r="B361" s="23" t="s">
        <v>364</v>
      </c>
      <c r="C361" s="23" t="s">
        <v>365</v>
      </c>
      <c r="D361" s="2">
        <v>1.6115999999999999E-3</v>
      </c>
      <c r="E361" s="24">
        <v>19631.277126528668</v>
      </c>
      <c r="F361" s="24">
        <v>1578.4324619056958</v>
      </c>
      <c r="G361" s="24">
        <v>-86.279999999999987</v>
      </c>
      <c r="H361" s="24">
        <v>0</v>
      </c>
      <c r="I361" s="24">
        <v>21123.42958843437</v>
      </c>
      <c r="J361" s="24">
        <v>20381.89412306068</v>
      </c>
    </row>
    <row r="362" spans="1:10" x14ac:dyDescent="0.3">
      <c r="A362" s="22">
        <f t="shared" si="50"/>
        <v>347</v>
      </c>
      <c r="B362" s="23" t="s">
        <v>366</v>
      </c>
      <c r="C362" s="23" t="s">
        <v>367</v>
      </c>
      <c r="D362" s="2">
        <v>5.72968972495727E-3</v>
      </c>
      <c r="E362" s="24">
        <v>21448.224510766169</v>
      </c>
      <c r="F362" s="24">
        <v>1635.7639662974332</v>
      </c>
      <c r="G362" s="24">
        <v>-176.52000000000007</v>
      </c>
      <c r="H362" s="24">
        <v>0</v>
      </c>
      <c r="I362" s="24">
        <v>22907.468477063601</v>
      </c>
      <c r="J362" s="24">
        <v>22182.552188262318</v>
      </c>
    </row>
    <row r="363" spans="1:10" x14ac:dyDescent="0.3">
      <c r="A363" s="22">
        <f t="shared" si="50"/>
        <v>348</v>
      </c>
      <c r="B363" s="23" t="s">
        <v>368</v>
      </c>
      <c r="C363" s="23" t="s">
        <v>369</v>
      </c>
      <c r="D363" s="2">
        <v>1.7160000000000002E-2</v>
      </c>
      <c r="E363" s="24">
        <v>5039.9078133333242</v>
      </c>
      <c r="F363" s="24">
        <v>3398.3464400000003</v>
      </c>
      <c r="G363" s="24">
        <v>-165.71666666666636</v>
      </c>
      <c r="H363" s="24">
        <v>0</v>
      </c>
      <c r="I363" s="24">
        <v>8272.5375866666473</v>
      </c>
      <c r="J363" s="24">
        <v>6655.8422869230653</v>
      </c>
    </row>
    <row r="364" spans="1:10" x14ac:dyDescent="0.3">
      <c r="A364" s="22">
        <f t="shared" si="50"/>
        <v>349</v>
      </c>
      <c r="B364" s="23" t="s">
        <v>370</v>
      </c>
      <c r="C364" s="23" t="s">
        <v>371</v>
      </c>
      <c r="D364" s="2">
        <v>1.7160048000000001E-2</v>
      </c>
      <c r="E364" s="24">
        <v>102419.12492159981</v>
      </c>
      <c r="F364" s="24">
        <v>9768.6711377599986</v>
      </c>
      <c r="G364" s="24">
        <v>-1298.4000000000001</v>
      </c>
      <c r="H364" s="24">
        <v>0</v>
      </c>
      <c r="I364" s="24">
        <v>110889.3960593598</v>
      </c>
      <c r="J364" s="24">
        <v>106653.74589355673</v>
      </c>
    </row>
    <row r="365" spans="1:10" x14ac:dyDescent="0.3">
      <c r="A365" s="22">
        <f t="shared" si="50"/>
        <v>350</v>
      </c>
      <c r="B365" s="23" t="s">
        <v>372</v>
      </c>
      <c r="C365" s="23" t="s">
        <v>373</v>
      </c>
      <c r="D365" s="2">
        <v>1.7160000000000002E-2</v>
      </c>
      <c r="E365" s="24">
        <v>505.78</v>
      </c>
      <c r="F365" s="24">
        <v>0</v>
      </c>
      <c r="G365" s="24">
        <v>0</v>
      </c>
      <c r="H365" s="24">
        <v>0</v>
      </c>
      <c r="I365" s="24">
        <v>505.78</v>
      </c>
      <c r="J365" s="24">
        <v>505.7799999999998</v>
      </c>
    </row>
    <row r="366" spans="1:10" x14ac:dyDescent="0.3">
      <c r="A366" s="22">
        <f t="shared" si="50"/>
        <v>351</v>
      </c>
      <c r="B366" s="26" t="s">
        <v>374</v>
      </c>
      <c r="C366" s="26" t="s">
        <v>375</v>
      </c>
      <c r="D366" s="2">
        <v>0.12859999999999999</v>
      </c>
      <c r="E366" s="24">
        <v>19186.42198089603</v>
      </c>
      <c r="F366" s="24">
        <v>1390.6272729851833</v>
      </c>
      <c r="G366" s="24">
        <v>0</v>
      </c>
      <c r="H366" s="24">
        <v>0</v>
      </c>
      <c r="I366" s="24">
        <v>20577.049253881221</v>
      </c>
      <c r="J366" s="24">
        <v>19885.736113201416</v>
      </c>
    </row>
    <row r="367" spans="1:10" x14ac:dyDescent="0.3">
      <c r="A367" s="22">
        <f t="shared" si="50"/>
        <v>352</v>
      </c>
      <c r="B367" s="23" t="s">
        <v>376</v>
      </c>
      <c r="C367" s="23" t="s">
        <v>377</v>
      </c>
      <c r="D367" s="2">
        <v>1.7160000000000002E-2</v>
      </c>
      <c r="E367" s="24">
        <v>129477.4399999998</v>
      </c>
      <c r="F367" s="24">
        <v>0</v>
      </c>
      <c r="G367" s="24">
        <v>-6700.8</v>
      </c>
      <c r="H367" s="24">
        <v>0</v>
      </c>
      <c r="I367" s="24">
        <v>122776.63999999971</v>
      </c>
      <c r="J367" s="24">
        <v>126127.03999999973</v>
      </c>
    </row>
    <row r="368" spans="1:10" x14ac:dyDescent="0.3">
      <c r="A368" s="22">
        <f t="shared" si="50"/>
        <v>353</v>
      </c>
      <c r="B368" s="23" t="s">
        <v>378</v>
      </c>
      <c r="C368" s="23" t="s">
        <v>379</v>
      </c>
      <c r="D368" s="2">
        <v>1.7160048000000001E-2</v>
      </c>
      <c r="E368" s="24">
        <v>8621.2299999999886</v>
      </c>
      <c r="F368" s="24">
        <v>0</v>
      </c>
      <c r="G368" s="24">
        <v>-457.56</v>
      </c>
      <c r="H368" s="24">
        <v>0</v>
      </c>
      <c r="I368" s="24">
        <v>8163.6699999999901</v>
      </c>
      <c r="J368" s="24">
        <v>8392.4499999999898</v>
      </c>
    </row>
    <row r="369" spans="1:10" x14ac:dyDescent="0.3">
      <c r="A369" s="22">
        <f t="shared" si="50"/>
        <v>354</v>
      </c>
      <c r="B369" s="23" t="s">
        <v>380</v>
      </c>
      <c r="C369" s="23" t="s">
        <v>381</v>
      </c>
      <c r="D369" s="2">
        <v>4.0000000000000001E-3</v>
      </c>
      <c r="E369" s="24">
        <v>8450.0300000000007</v>
      </c>
      <c r="F369" s="24">
        <v>0</v>
      </c>
      <c r="G369" s="24">
        <v>0</v>
      </c>
      <c r="H369" s="24">
        <v>0</v>
      </c>
      <c r="I369" s="24">
        <v>8450.0300000000007</v>
      </c>
      <c r="J369" s="24">
        <v>8450.0300000000007</v>
      </c>
    </row>
    <row r="370" spans="1:10" x14ac:dyDescent="0.3">
      <c r="A370" s="22">
        <f t="shared" si="50"/>
        <v>355</v>
      </c>
      <c r="B370" s="23" t="s">
        <v>382</v>
      </c>
      <c r="C370" s="23" t="s">
        <v>383</v>
      </c>
      <c r="D370" s="2">
        <v>2.4E-2</v>
      </c>
      <c r="E370" s="24">
        <v>12069.375829999899</v>
      </c>
      <c r="F370" s="24">
        <v>8019</v>
      </c>
      <c r="G370" s="24">
        <v>0</v>
      </c>
      <c r="H370" s="24">
        <v>0</v>
      </c>
      <c r="I370" s="24">
        <v>20088.375829999997</v>
      </c>
      <c r="J370" s="24">
        <v>14976.068137692231</v>
      </c>
    </row>
    <row r="371" spans="1:10" x14ac:dyDescent="0.3">
      <c r="A371" s="22">
        <f t="shared" si="50"/>
        <v>356</v>
      </c>
      <c r="B371" s="23" t="s">
        <v>384</v>
      </c>
      <c r="C371" s="23" t="s">
        <v>385</v>
      </c>
      <c r="D371" s="2">
        <v>8.0999999999999996E-3</v>
      </c>
      <c r="E371" s="24">
        <v>90395.343607938805</v>
      </c>
      <c r="F371" s="24">
        <v>172.69018532394395</v>
      </c>
      <c r="G371" s="24">
        <v>0</v>
      </c>
      <c r="H371" s="24">
        <v>0</v>
      </c>
      <c r="I371" s="24">
        <v>90568.033793262744</v>
      </c>
      <c r="J371" s="24">
        <v>90481.203362312372</v>
      </c>
    </row>
    <row r="372" spans="1:10" x14ac:dyDescent="0.3">
      <c r="A372" s="22">
        <f t="shared" si="50"/>
        <v>357</v>
      </c>
      <c r="B372" s="23" t="s">
        <v>386</v>
      </c>
      <c r="C372" s="23" t="s">
        <v>387</v>
      </c>
      <c r="D372" s="2">
        <v>2.4E-2</v>
      </c>
      <c r="E372" s="24">
        <v>355068.65704502899</v>
      </c>
      <c r="F372" s="24">
        <v>32150.767758744005</v>
      </c>
      <c r="G372" s="24">
        <v>0</v>
      </c>
      <c r="H372" s="24">
        <v>0</v>
      </c>
      <c r="I372" s="24">
        <v>387219.424803773</v>
      </c>
      <c r="J372" s="24">
        <v>357735.03619125549</v>
      </c>
    </row>
    <row r="373" spans="1:10" x14ac:dyDescent="0.3">
      <c r="A373" s="22">
        <f t="shared" si="50"/>
        <v>358</v>
      </c>
      <c r="B373" s="32" t="s">
        <v>388</v>
      </c>
      <c r="C373" s="32"/>
      <c r="D373" s="33"/>
      <c r="E373" s="36">
        <f t="shared" ref="E373:J373" si="52">SUM(E356:E372)</f>
        <v>1293197.1604791149</v>
      </c>
      <c r="F373" s="36">
        <f t="shared" si="52"/>
        <v>116069.63365111593</v>
      </c>
      <c r="G373" s="36">
        <f t="shared" si="52"/>
        <v>-19413.305238095243</v>
      </c>
      <c r="H373" s="36">
        <f t="shared" si="52"/>
        <v>0</v>
      </c>
      <c r="I373" s="36">
        <f t="shared" si="52"/>
        <v>1389853.4888921357</v>
      </c>
      <c r="J373" s="36">
        <f t="shared" si="52"/>
        <v>1306946.0592143463</v>
      </c>
    </row>
    <row r="374" spans="1:10" x14ac:dyDescent="0.3">
      <c r="A374" s="22">
        <f t="shared" si="50"/>
        <v>359</v>
      </c>
      <c r="B374" s="23"/>
      <c r="C374" s="23"/>
      <c r="D374" s="2"/>
      <c r="E374" s="24"/>
      <c r="F374" s="24"/>
      <c r="G374" s="24"/>
      <c r="H374" s="24"/>
      <c r="I374" s="24"/>
      <c r="J374" s="24"/>
    </row>
    <row r="375" spans="1:10" x14ac:dyDescent="0.3">
      <c r="A375" s="22">
        <f t="shared" si="50"/>
        <v>360</v>
      </c>
      <c r="B375" s="23" t="s">
        <v>389</v>
      </c>
      <c r="C375" s="23" t="s">
        <v>323</v>
      </c>
      <c r="D375" s="2">
        <v>6.8400000000000002E-2</v>
      </c>
      <c r="E375" s="24">
        <v>0</v>
      </c>
      <c r="F375" s="24">
        <v>0</v>
      </c>
      <c r="G375" s="24">
        <v>0</v>
      </c>
      <c r="H375" s="24">
        <v>0</v>
      </c>
      <c r="I375" s="24">
        <v>0</v>
      </c>
      <c r="J375" s="24">
        <v>0</v>
      </c>
    </row>
    <row r="376" spans="1:10" x14ac:dyDescent="0.3">
      <c r="A376" s="22">
        <f t="shared" si="50"/>
        <v>361</v>
      </c>
      <c r="B376" s="32" t="s">
        <v>390</v>
      </c>
      <c r="C376" s="32"/>
      <c r="D376" s="33"/>
      <c r="E376" s="5">
        <f t="shared" ref="E376:J376" si="53">SUM(E375)</f>
        <v>0</v>
      </c>
      <c r="F376" s="5">
        <f t="shared" si="53"/>
        <v>0</v>
      </c>
      <c r="G376" s="5">
        <f t="shared" si="53"/>
        <v>0</v>
      </c>
      <c r="H376" s="5">
        <f t="shared" si="53"/>
        <v>0</v>
      </c>
      <c r="I376" s="5">
        <f t="shared" si="53"/>
        <v>0</v>
      </c>
      <c r="J376" s="5">
        <f t="shared" si="53"/>
        <v>0</v>
      </c>
    </row>
    <row r="377" spans="1:10" x14ac:dyDescent="0.3">
      <c r="A377" s="22">
        <f t="shared" si="50"/>
        <v>362</v>
      </c>
      <c r="B377" s="26"/>
      <c r="C377" s="26"/>
      <c r="D377" s="2"/>
      <c r="E377" s="24"/>
      <c r="F377" s="24"/>
      <c r="G377" s="24"/>
      <c r="H377" s="24"/>
      <c r="I377" s="24"/>
      <c r="J377" s="24"/>
    </row>
    <row r="378" spans="1:10" x14ac:dyDescent="0.3">
      <c r="A378" s="22">
        <f t="shared" si="50"/>
        <v>363</v>
      </c>
      <c r="B378" s="23" t="s">
        <v>391</v>
      </c>
      <c r="C378" s="23"/>
      <c r="D378" s="2"/>
      <c r="E378" s="24">
        <f t="shared" ref="E378:J378" si="54">+E313</f>
        <v>9721034.0146596394</v>
      </c>
      <c r="F378" s="24">
        <f t="shared" si="54"/>
        <v>646456.80584343919</v>
      </c>
      <c r="G378" s="24">
        <f t="shared" si="54"/>
        <v>-77124.418393226268</v>
      </c>
      <c r="H378" s="24">
        <f t="shared" si="54"/>
        <v>0</v>
      </c>
      <c r="I378" s="24">
        <f t="shared" si="54"/>
        <v>10290366.402109852</v>
      </c>
      <c r="J378" s="24">
        <f t="shared" si="54"/>
        <v>10067746.568498589</v>
      </c>
    </row>
    <row r="379" spans="1:10" x14ac:dyDescent="0.3">
      <c r="A379" s="22">
        <f t="shared" si="50"/>
        <v>364</v>
      </c>
      <c r="B379" s="23" t="s">
        <v>392</v>
      </c>
      <c r="C379" s="23"/>
      <c r="D379" s="2"/>
      <c r="E379" s="24">
        <f t="shared" ref="E379:J379" si="55">+E330</f>
        <v>5903717.2617615536</v>
      </c>
      <c r="F379" s="24">
        <f t="shared" si="55"/>
        <v>874550.12655506248</v>
      </c>
      <c r="G379" s="24">
        <f t="shared" si="55"/>
        <v>-92779.192095956212</v>
      </c>
      <c r="H379" s="24">
        <f t="shared" si="55"/>
        <v>0</v>
      </c>
      <c r="I379" s="24">
        <f t="shared" si="55"/>
        <v>6685488.1962206587</v>
      </c>
      <c r="J379" s="24">
        <f t="shared" si="55"/>
        <v>6245067.4708337821</v>
      </c>
    </row>
    <row r="380" spans="1:10" x14ac:dyDescent="0.3">
      <c r="A380" s="22">
        <f t="shared" si="50"/>
        <v>365</v>
      </c>
      <c r="B380" s="23" t="s">
        <v>393</v>
      </c>
      <c r="C380" s="23"/>
      <c r="D380" s="2"/>
      <c r="E380" s="24">
        <f t="shared" ref="E380:J380" si="56">+E354</f>
        <v>9262137.1504628528</v>
      </c>
      <c r="F380" s="24">
        <f t="shared" si="56"/>
        <v>1168103.7307752618</v>
      </c>
      <c r="G380" s="24">
        <f t="shared" si="56"/>
        <v>-157757.18751662082</v>
      </c>
      <c r="H380" s="24">
        <f t="shared" si="56"/>
        <v>0</v>
      </c>
      <c r="I380" s="24">
        <f t="shared" si="56"/>
        <v>10272483.693721488</v>
      </c>
      <c r="J380" s="24">
        <f t="shared" si="56"/>
        <v>9552157.946388755</v>
      </c>
    </row>
    <row r="381" spans="1:10" x14ac:dyDescent="0.3">
      <c r="A381" s="22">
        <f t="shared" si="50"/>
        <v>366</v>
      </c>
      <c r="B381" s="23" t="s">
        <v>394</v>
      </c>
      <c r="C381" s="23"/>
      <c r="D381" s="2"/>
      <c r="E381" s="24">
        <f t="shared" ref="E381:J381" si="57">+E373</f>
        <v>1293197.1604791149</v>
      </c>
      <c r="F381" s="24">
        <f t="shared" si="57"/>
        <v>116069.63365111593</v>
      </c>
      <c r="G381" s="24">
        <f t="shared" si="57"/>
        <v>-19413.305238095243</v>
      </c>
      <c r="H381" s="24">
        <f t="shared" si="57"/>
        <v>0</v>
      </c>
      <c r="I381" s="24">
        <f t="shared" si="57"/>
        <v>1389853.4888921357</v>
      </c>
      <c r="J381" s="24">
        <f t="shared" si="57"/>
        <v>1306946.0592143463</v>
      </c>
    </row>
    <row r="382" spans="1:10" x14ac:dyDescent="0.3">
      <c r="A382" s="22">
        <f t="shared" si="50"/>
        <v>367</v>
      </c>
      <c r="B382" s="23" t="s">
        <v>395</v>
      </c>
      <c r="C382" s="23"/>
      <c r="D382" s="2"/>
      <c r="E382" s="29">
        <f t="shared" ref="E382:J382" si="58">+E376</f>
        <v>0</v>
      </c>
      <c r="F382" s="29">
        <f t="shared" si="58"/>
        <v>0</v>
      </c>
      <c r="G382" s="29">
        <f t="shared" si="58"/>
        <v>0</v>
      </c>
      <c r="H382" s="29">
        <f t="shared" si="58"/>
        <v>0</v>
      </c>
      <c r="I382" s="29">
        <f t="shared" si="58"/>
        <v>0</v>
      </c>
      <c r="J382" s="29">
        <f t="shared" si="58"/>
        <v>0</v>
      </c>
    </row>
    <row r="383" spans="1:10" s="43" customFormat="1" x14ac:dyDescent="0.3">
      <c r="A383" s="22">
        <f t="shared" si="50"/>
        <v>368</v>
      </c>
      <c r="B383" s="30" t="s">
        <v>396</v>
      </c>
      <c r="C383" s="30"/>
      <c r="D383" s="31"/>
      <c r="E383" s="4">
        <f t="shared" ref="E383:J383" si="59">SUM(E378:E382)</f>
        <v>26180085.587363161</v>
      </c>
      <c r="F383" s="4">
        <f t="shared" si="59"/>
        <v>2805180.2968248795</v>
      </c>
      <c r="G383" s="4">
        <f t="shared" si="59"/>
        <v>-347074.10324389848</v>
      </c>
      <c r="H383" s="4">
        <f t="shared" si="59"/>
        <v>0</v>
      </c>
      <c r="I383" s="4">
        <f t="shared" si="59"/>
        <v>28638191.780944135</v>
      </c>
      <c r="J383" s="4">
        <f t="shared" si="59"/>
        <v>27171918.044935472</v>
      </c>
    </row>
    <row r="384" spans="1:10" x14ac:dyDescent="0.3">
      <c r="A384" s="22">
        <f t="shared" si="50"/>
        <v>369</v>
      </c>
      <c r="B384" s="23"/>
      <c r="C384" s="23"/>
      <c r="D384" s="2"/>
      <c r="E384" s="24"/>
      <c r="F384" s="24"/>
      <c r="G384" s="24"/>
      <c r="H384" s="24"/>
      <c r="I384" s="24"/>
      <c r="J384" s="24"/>
    </row>
    <row r="385" spans="1:10" x14ac:dyDescent="0.3">
      <c r="A385" s="22">
        <f t="shared" si="50"/>
        <v>370</v>
      </c>
      <c r="B385" s="23" t="s">
        <v>397</v>
      </c>
      <c r="C385" s="23" t="s">
        <v>398</v>
      </c>
      <c r="D385" s="2"/>
      <c r="E385" s="24">
        <v>235782.33040000001</v>
      </c>
      <c r="F385" s="24">
        <v>0</v>
      </c>
      <c r="G385" s="24">
        <v>0</v>
      </c>
      <c r="H385" s="24">
        <v>0</v>
      </c>
      <c r="I385" s="24">
        <v>235782.33040000001</v>
      </c>
      <c r="J385" s="24">
        <v>235782.33039999998</v>
      </c>
    </row>
    <row r="386" spans="1:10" x14ac:dyDescent="0.3">
      <c r="A386" s="22">
        <f t="shared" si="50"/>
        <v>371</v>
      </c>
      <c r="B386" s="23" t="s">
        <v>399</v>
      </c>
      <c r="C386" s="23" t="s">
        <v>400</v>
      </c>
      <c r="D386" s="2"/>
      <c r="E386" s="24">
        <v>422472.18715999904</v>
      </c>
      <c r="F386" s="24">
        <v>0</v>
      </c>
      <c r="G386" s="24">
        <v>0</v>
      </c>
      <c r="H386" s="24">
        <v>0</v>
      </c>
      <c r="I386" s="24">
        <v>422472.18715999904</v>
      </c>
      <c r="J386" s="24">
        <v>422472.18715999922</v>
      </c>
    </row>
    <row r="387" spans="1:10" x14ac:dyDescent="0.3">
      <c r="A387" s="22">
        <f t="shared" si="50"/>
        <v>372</v>
      </c>
      <c r="B387" s="23" t="s">
        <v>401</v>
      </c>
      <c r="C387" s="23" t="s">
        <v>402</v>
      </c>
      <c r="D387" s="2"/>
      <c r="E387" s="24">
        <v>68661.460939999903</v>
      </c>
      <c r="F387" s="24">
        <v>0</v>
      </c>
      <c r="G387" s="24">
        <v>0</v>
      </c>
      <c r="H387" s="24">
        <v>0</v>
      </c>
      <c r="I387" s="24">
        <v>68661.460939999903</v>
      </c>
      <c r="J387" s="24">
        <v>68661.460939999903</v>
      </c>
    </row>
    <row r="388" spans="1:10" x14ac:dyDescent="0.3">
      <c r="A388" s="22">
        <f t="shared" si="50"/>
        <v>373</v>
      </c>
      <c r="B388" s="23" t="s">
        <v>403</v>
      </c>
      <c r="C388" s="23" t="s">
        <v>404</v>
      </c>
      <c r="D388" s="2"/>
      <c r="E388" s="24">
        <v>-2489.5921600000001</v>
      </c>
      <c r="F388" s="24">
        <v>0</v>
      </c>
      <c r="G388" s="24">
        <v>0</v>
      </c>
      <c r="H388" s="24">
        <v>0</v>
      </c>
      <c r="I388" s="24">
        <v>-2489.5921600000001</v>
      </c>
      <c r="J388" s="24">
        <v>-2489.5921600000001</v>
      </c>
    </row>
    <row r="389" spans="1:10" x14ac:dyDescent="0.3">
      <c r="A389" s="22">
        <f t="shared" si="50"/>
        <v>374</v>
      </c>
      <c r="B389" s="23" t="s">
        <v>405</v>
      </c>
      <c r="C389" s="23" t="s">
        <v>406</v>
      </c>
      <c r="D389" s="2"/>
      <c r="E389" s="24">
        <v>-2004.67</v>
      </c>
      <c r="F389" s="24">
        <v>0</v>
      </c>
      <c r="G389" s="24">
        <v>0</v>
      </c>
      <c r="H389" s="24">
        <v>0</v>
      </c>
      <c r="I389" s="24">
        <v>-2004.67</v>
      </c>
      <c r="J389" s="24">
        <v>-2004.6699999999994</v>
      </c>
    </row>
    <row r="390" spans="1:10" x14ac:dyDescent="0.3">
      <c r="A390" s="22">
        <f t="shared" si="50"/>
        <v>375</v>
      </c>
      <c r="B390" s="30" t="s">
        <v>407</v>
      </c>
      <c r="C390" s="30"/>
      <c r="D390" s="31"/>
      <c r="E390" s="4">
        <f t="shared" ref="E390:J390" si="60">SUM(E385:E389)</f>
        <v>722421.71633999888</v>
      </c>
      <c r="F390" s="4">
        <f t="shared" si="60"/>
        <v>0</v>
      </c>
      <c r="G390" s="4">
        <f t="shared" si="60"/>
        <v>0</v>
      </c>
      <c r="H390" s="4">
        <f t="shared" si="60"/>
        <v>0</v>
      </c>
      <c r="I390" s="4">
        <f t="shared" si="60"/>
        <v>722421.71633999888</v>
      </c>
      <c r="J390" s="4">
        <f t="shared" si="60"/>
        <v>722421.71633999899</v>
      </c>
    </row>
    <row r="391" spans="1:10" x14ac:dyDescent="0.3">
      <c r="A391" s="22">
        <f t="shared" si="50"/>
        <v>376</v>
      </c>
      <c r="B391" s="23"/>
      <c r="C391" s="23"/>
      <c r="D391" s="2"/>
      <c r="E391" s="24"/>
      <c r="F391" s="24"/>
      <c r="G391" s="24"/>
      <c r="H391" s="24"/>
      <c r="I391" s="24"/>
      <c r="J391" s="24"/>
    </row>
    <row r="392" spans="1:10" x14ac:dyDescent="0.3">
      <c r="A392" s="22">
        <f t="shared" si="50"/>
        <v>377</v>
      </c>
      <c r="B392" s="32" t="s">
        <v>669</v>
      </c>
      <c r="C392" s="32"/>
      <c r="D392" s="33"/>
      <c r="E392" s="37">
        <f t="shared" ref="E392:J392" si="61">+E383+E390</f>
        <v>26902507.303703159</v>
      </c>
      <c r="F392" s="37">
        <f t="shared" si="61"/>
        <v>2805180.2968248795</v>
      </c>
      <c r="G392" s="37">
        <f t="shared" si="61"/>
        <v>-347074.10324389848</v>
      </c>
      <c r="H392" s="37">
        <f t="shared" si="61"/>
        <v>0</v>
      </c>
      <c r="I392" s="37">
        <f t="shared" si="61"/>
        <v>29360613.497284133</v>
      </c>
      <c r="J392" s="37">
        <f t="shared" si="61"/>
        <v>27894339.76127547</v>
      </c>
    </row>
    <row r="394" spans="1:10" x14ac:dyDescent="0.3">
      <c r="B394" s="42" t="s">
        <v>673</v>
      </c>
      <c r="J394" s="24"/>
    </row>
  </sheetData>
  <autoFilter ref="A15:J392" xr:uid="{7CE70F3F-D480-490F-8695-F7448D1F1BC9}"/>
  <mergeCells count="1">
    <mergeCell ref="C1:H1"/>
  </mergeCells>
  <pageMargins left="0.5" right="0.5" top="0.75" bottom="0.5" header="0.75" footer="0.3"/>
  <pageSetup scale="59" fitToHeight="0" orientation="landscape" r:id="rId1"/>
  <headerFooter>
    <oddHeader xml:space="preserve">&amp;RDEF’s Response to OPC POD 1 (1-26)
Q7
Page &amp;P of &amp;N
</oddHeader>
    <oddFooter>&amp;LSupporting Schedules: B-11&amp;RRecap Schedules: B-620240025-OPCPOD1-00004217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EE71-6DDC-4509-A5B1-5171B3EDA78A}">
  <dimension ref="A1:O654"/>
  <sheetViews>
    <sheetView tabSelected="1" view="pageBreakPreview" zoomScaleNormal="90" zoomScaleSheetLayoutView="100" workbookViewId="0">
      <pane ySplit="14" topLeftCell="A604" activePane="bottomLeft" state="frozen"/>
      <selection activeCell="G604" sqref="G604"/>
      <selection pane="bottomLeft" activeCell="G604" sqref="G604"/>
    </sheetView>
  </sheetViews>
  <sheetFormatPr defaultColWidth="9.109375" defaultRowHeight="13.8" x14ac:dyDescent="0.3"/>
  <cols>
    <col min="1" max="1" width="8.109375" style="68" customWidth="1"/>
    <col min="2" max="2" width="30.33203125" style="67" customWidth="1"/>
    <col min="3" max="3" width="54.5546875" style="68" customWidth="1"/>
    <col min="4" max="4" width="15.33203125" style="68" customWidth="1"/>
    <col min="5" max="5" width="17.44140625" style="68" customWidth="1"/>
    <col min="6" max="7" width="14.6640625" style="68" customWidth="1"/>
    <col min="8" max="8" width="14.5546875" style="68" customWidth="1"/>
    <col min="9" max="9" width="25.33203125" style="68" customWidth="1"/>
    <col min="10" max="11" width="17.6640625" style="68" bestFit="1" customWidth="1"/>
    <col min="12" max="12" width="14.5546875" style="68" bestFit="1" customWidth="1"/>
    <col min="13" max="16384" width="9.109375" style="68"/>
  </cols>
  <sheetData>
    <row r="1" spans="1:10" s="6" customFormat="1" x14ac:dyDescent="0.3">
      <c r="A1" s="6" t="s">
        <v>0</v>
      </c>
      <c r="B1" s="7"/>
      <c r="C1" s="99" t="s">
        <v>1</v>
      </c>
      <c r="D1" s="99"/>
      <c r="E1" s="99"/>
      <c r="F1" s="99"/>
      <c r="G1" s="99"/>
      <c r="H1" s="99"/>
    </row>
    <row r="2" spans="1:10" s="6" customFormat="1" x14ac:dyDescent="0.3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s="6" customFormat="1" x14ac:dyDescent="0.3">
      <c r="A3" s="6" t="s">
        <v>2</v>
      </c>
      <c r="B3" s="7"/>
      <c r="C3" s="39" t="s">
        <v>666</v>
      </c>
      <c r="D3" s="10"/>
      <c r="E3" s="10"/>
      <c r="F3" s="10"/>
      <c r="H3" s="6" t="s">
        <v>3</v>
      </c>
    </row>
    <row r="4" spans="1:10" s="6" customFormat="1" x14ac:dyDescent="0.3">
      <c r="B4" s="7"/>
      <c r="C4" s="40" t="s">
        <v>668</v>
      </c>
      <c r="D4" s="11"/>
      <c r="E4" s="11"/>
      <c r="F4" s="11"/>
      <c r="G4" s="12" t="s">
        <v>6</v>
      </c>
      <c r="H4" s="6" t="s">
        <v>5</v>
      </c>
      <c r="J4" s="13">
        <v>46752</v>
      </c>
    </row>
    <row r="5" spans="1:10" s="6" customFormat="1" x14ac:dyDescent="0.3">
      <c r="A5" s="6" t="s">
        <v>665</v>
      </c>
      <c r="B5" s="7"/>
      <c r="C5" s="41" t="s">
        <v>667</v>
      </c>
      <c r="D5" s="11"/>
      <c r="E5" s="11"/>
      <c r="F5" s="11"/>
      <c r="G5" s="12" t="s">
        <v>6</v>
      </c>
      <c r="H5" s="14" t="s">
        <v>7</v>
      </c>
      <c r="J5" s="13">
        <v>46387</v>
      </c>
    </row>
    <row r="6" spans="1:10" s="6" customFormat="1" x14ac:dyDescent="0.3">
      <c r="B6" s="7"/>
      <c r="C6" s="11"/>
      <c r="D6" s="11"/>
      <c r="E6" s="11"/>
      <c r="F6" s="11"/>
      <c r="G6" s="12" t="s">
        <v>6</v>
      </c>
      <c r="H6" s="14" t="s">
        <v>8</v>
      </c>
      <c r="J6" s="13">
        <v>46022</v>
      </c>
    </row>
    <row r="7" spans="1:10" s="6" customFormat="1" x14ac:dyDescent="0.3">
      <c r="A7" s="6" t="s">
        <v>9</v>
      </c>
      <c r="B7" s="7"/>
      <c r="C7" s="11"/>
      <c r="D7" s="11"/>
      <c r="E7" s="11"/>
      <c r="F7" s="11"/>
      <c r="G7" s="12" t="s">
        <v>6</v>
      </c>
      <c r="H7" s="14" t="s">
        <v>408</v>
      </c>
      <c r="J7" s="13">
        <v>45657</v>
      </c>
    </row>
    <row r="8" spans="1:10" s="6" customFormat="1" x14ac:dyDescent="0.3">
      <c r="B8" s="7"/>
      <c r="C8" s="11"/>
      <c r="D8" s="11"/>
      <c r="E8" s="11"/>
      <c r="F8" s="11"/>
      <c r="G8" s="12" t="s">
        <v>4</v>
      </c>
      <c r="H8" s="14" t="s">
        <v>10</v>
      </c>
      <c r="J8" s="13">
        <v>45291</v>
      </c>
    </row>
    <row r="9" spans="1:10" s="6" customFormat="1" x14ac:dyDescent="0.3">
      <c r="B9" s="7"/>
      <c r="G9" s="12"/>
      <c r="J9" s="13"/>
    </row>
    <row r="10" spans="1:10" s="6" customFormat="1" x14ac:dyDescent="0.3">
      <c r="B10" s="7"/>
      <c r="D10" s="7" t="s">
        <v>11</v>
      </c>
      <c r="G10" s="15"/>
      <c r="H10" s="15" t="s">
        <v>663</v>
      </c>
      <c r="J10" s="15"/>
    </row>
    <row r="11" spans="1:10" s="6" customFormat="1" x14ac:dyDescent="0.3">
      <c r="B11" s="7"/>
      <c r="F11" s="1"/>
      <c r="H11" s="6" t="s">
        <v>664</v>
      </c>
    </row>
    <row r="12" spans="1:10" s="6" customFormat="1" x14ac:dyDescent="0.3">
      <c r="A12" s="16"/>
      <c r="B12" s="17">
        <v>-1</v>
      </c>
      <c r="C12" s="17">
        <f>+B12-1</f>
        <v>-2</v>
      </c>
      <c r="D12" s="17">
        <f t="shared" ref="D12:J12" si="0">+C12-1</f>
        <v>-3</v>
      </c>
      <c r="E12" s="17">
        <f t="shared" si="0"/>
        <v>-4</v>
      </c>
      <c r="F12" s="17">
        <f t="shared" si="0"/>
        <v>-5</v>
      </c>
      <c r="G12" s="17">
        <f t="shared" si="0"/>
        <v>-6</v>
      </c>
      <c r="H12" s="17">
        <f>+G12-1</f>
        <v>-7</v>
      </c>
      <c r="I12" s="17">
        <f t="shared" si="0"/>
        <v>-8</v>
      </c>
      <c r="J12" s="17">
        <f t="shared" si="0"/>
        <v>-9</v>
      </c>
    </row>
    <row r="13" spans="1:10" s="89" customFormat="1" x14ac:dyDescent="0.3">
      <c r="A13" s="88" t="s">
        <v>409</v>
      </c>
      <c r="B13" s="7" t="s">
        <v>13</v>
      </c>
      <c r="C13" s="7" t="s">
        <v>14</v>
      </c>
      <c r="D13" s="88" t="s">
        <v>15</v>
      </c>
      <c r="E13" s="88" t="s">
        <v>16</v>
      </c>
      <c r="F13" s="88" t="s">
        <v>17</v>
      </c>
      <c r="G13" s="88" t="s">
        <v>17</v>
      </c>
      <c r="H13" s="88" t="s">
        <v>410</v>
      </c>
      <c r="I13" s="88" t="s">
        <v>16</v>
      </c>
      <c r="J13" s="89" t="s">
        <v>19</v>
      </c>
    </row>
    <row r="14" spans="1:10" x14ac:dyDescent="0.3">
      <c r="A14" s="69" t="s">
        <v>21</v>
      </c>
      <c r="B14" s="9" t="s">
        <v>21</v>
      </c>
      <c r="C14" s="9" t="s">
        <v>22</v>
      </c>
      <c r="D14" s="69" t="s">
        <v>23</v>
      </c>
      <c r="E14" s="71">
        <v>44926</v>
      </c>
      <c r="F14" s="69" t="s">
        <v>411</v>
      </c>
      <c r="G14" s="69" t="s">
        <v>25</v>
      </c>
      <c r="H14" s="69" t="s">
        <v>26</v>
      </c>
      <c r="I14" s="71">
        <v>45291</v>
      </c>
      <c r="J14" s="70"/>
    </row>
    <row r="15" spans="1:10" x14ac:dyDescent="0.3">
      <c r="A15" s="44">
        <v>1</v>
      </c>
      <c r="B15" s="45" t="s">
        <v>412</v>
      </c>
      <c r="C15" s="46"/>
      <c r="D15" s="47"/>
      <c r="E15" s="48"/>
      <c r="F15" s="48"/>
      <c r="G15" s="48"/>
      <c r="H15" s="48"/>
      <c r="I15" s="48"/>
      <c r="J15" s="72"/>
    </row>
    <row r="16" spans="1:10" x14ac:dyDescent="0.3">
      <c r="A16" s="44">
        <f>A15+1</f>
        <v>2</v>
      </c>
      <c r="B16" s="45"/>
      <c r="C16" s="49" t="s">
        <v>413</v>
      </c>
      <c r="D16" s="47"/>
      <c r="E16" s="48"/>
      <c r="F16" s="48"/>
      <c r="G16" s="48"/>
      <c r="H16" s="48"/>
      <c r="I16" s="48"/>
    </row>
    <row r="17" spans="1:15" x14ac:dyDescent="0.3">
      <c r="A17" s="44">
        <f t="shared" ref="A17:A80" si="1">A16+1</f>
        <v>3</v>
      </c>
      <c r="B17" s="45" t="s">
        <v>414</v>
      </c>
      <c r="C17" s="46" t="s">
        <v>415</v>
      </c>
      <c r="D17" s="50">
        <v>8.8999999999999999E-3</v>
      </c>
      <c r="E17" s="51">
        <v>46412</v>
      </c>
      <c r="F17" s="51">
        <v>307</v>
      </c>
      <c r="G17" s="51">
        <v>-17</v>
      </c>
      <c r="H17" s="51">
        <v>0</v>
      </c>
      <c r="I17" s="51">
        <f>SUM(E17:H17)</f>
        <v>46702</v>
      </c>
      <c r="J17" s="73">
        <v>46531.859489230774</v>
      </c>
      <c r="K17" s="74"/>
      <c r="L17" s="74"/>
      <c r="M17" s="75"/>
      <c r="O17" s="76"/>
    </row>
    <row r="18" spans="1:15" x14ac:dyDescent="0.3">
      <c r="A18" s="44">
        <f t="shared" si="1"/>
        <v>4</v>
      </c>
      <c r="B18" s="45" t="s">
        <v>416</v>
      </c>
      <c r="C18" s="46" t="s">
        <v>417</v>
      </c>
      <c r="D18" s="50">
        <v>0.103743</v>
      </c>
      <c r="E18" s="51">
        <v>227944</v>
      </c>
      <c r="F18" s="51">
        <v>1683</v>
      </c>
      <c r="G18" s="51">
        <v>-224</v>
      </c>
      <c r="H18" s="51">
        <v>0</v>
      </c>
      <c r="I18" s="51">
        <f>SUM(E18:H18)+1</f>
        <v>229404</v>
      </c>
      <c r="J18" s="73">
        <v>228119.77737538464</v>
      </c>
      <c r="K18" s="74"/>
      <c r="L18" s="74"/>
      <c r="M18" s="75"/>
      <c r="O18" s="76"/>
    </row>
    <row r="19" spans="1:15" x14ac:dyDescent="0.3">
      <c r="A19" s="44">
        <f t="shared" si="1"/>
        <v>5</v>
      </c>
      <c r="B19" s="45" t="s">
        <v>418</v>
      </c>
      <c r="C19" s="52" t="s">
        <v>419</v>
      </c>
      <c r="D19" s="50">
        <v>7.6600000000000001E-2</v>
      </c>
      <c r="E19" s="51">
        <v>161913</v>
      </c>
      <c r="F19" s="51">
        <v>1552</v>
      </c>
      <c r="G19" s="51">
        <v>-248</v>
      </c>
      <c r="H19" s="51">
        <v>0</v>
      </c>
      <c r="I19" s="51">
        <f>SUM(E19:H19)+1</f>
        <v>163218</v>
      </c>
      <c r="J19" s="73">
        <v>162092.39905384617</v>
      </c>
      <c r="K19" s="74"/>
      <c r="L19" s="74"/>
      <c r="M19" s="75"/>
      <c r="O19" s="76"/>
    </row>
    <row r="20" spans="1:15" x14ac:dyDescent="0.3">
      <c r="A20" s="44">
        <f t="shared" si="1"/>
        <v>6</v>
      </c>
      <c r="B20" s="45" t="s">
        <v>420</v>
      </c>
      <c r="C20" s="52" t="s">
        <v>421</v>
      </c>
      <c r="D20" s="50">
        <v>5.5E-2</v>
      </c>
      <c r="E20" s="51">
        <v>40025</v>
      </c>
      <c r="F20" s="51">
        <v>574</v>
      </c>
      <c r="G20" s="51">
        <v>-182</v>
      </c>
      <c r="H20" s="51">
        <v>0</v>
      </c>
      <c r="I20" s="51">
        <f>SUM(E20:H20)+1</f>
        <v>40418</v>
      </c>
      <c r="J20" s="73">
        <v>40242.490095384623</v>
      </c>
      <c r="K20" s="74"/>
      <c r="L20" s="74"/>
      <c r="M20" s="75"/>
      <c r="O20" s="76"/>
    </row>
    <row r="21" spans="1:15" x14ac:dyDescent="0.3">
      <c r="A21" s="44">
        <f t="shared" si="1"/>
        <v>7</v>
      </c>
      <c r="B21" s="45">
        <v>316.10000000000002</v>
      </c>
      <c r="C21" s="52" t="s">
        <v>422</v>
      </c>
      <c r="D21" s="50">
        <v>5.5300000000000002E-2</v>
      </c>
      <c r="E21" s="51">
        <v>10095</v>
      </c>
      <c r="F21" s="51">
        <v>434</v>
      </c>
      <c r="G21" s="51">
        <v>-66</v>
      </c>
      <c r="H21" s="51">
        <v>0</v>
      </c>
      <c r="I21" s="51">
        <f>SUM(E21:H21)</f>
        <v>10463</v>
      </c>
      <c r="J21" s="73">
        <v>10314.035725384618</v>
      </c>
      <c r="K21" s="74"/>
      <c r="L21" s="74"/>
      <c r="M21" s="75"/>
      <c r="O21" s="76"/>
    </row>
    <row r="22" spans="1:15" x14ac:dyDescent="0.3">
      <c r="A22" s="44">
        <f t="shared" si="1"/>
        <v>8</v>
      </c>
      <c r="B22" s="45">
        <v>316.2</v>
      </c>
      <c r="C22" s="52" t="s">
        <v>423</v>
      </c>
      <c r="D22" s="50">
        <v>0.2</v>
      </c>
      <c r="E22" s="51">
        <v>131</v>
      </c>
      <c r="F22" s="51">
        <v>0</v>
      </c>
      <c r="G22" s="51">
        <v>0</v>
      </c>
      <c r="H22" s="51">
        <v>0</v>
      </c>
      <c r="I22" s="51">
        <f>SUM(E22:H22)</f>
        <v>131</v>
      </c>
      <c r="J22" s="73">
        <v>130.65360000000004</v>
      </c>
      <c r="K22" s="74"/>
      <c r="L22" s="74"/>
      <c r="M22" s="75"/>
      <c r="O22" s="76"/>
    </row>
    <row r="23" spans="1:15" x14ac:dyDescent="0.3">
      <c r="A23" s="44">
        <f t="shared" si="1"/>
        <v>9</v>
      </c>
      <c r="B23" s="45">
        <v>316.3</v>
      </c>
      <c r="C23" s="52" t="s">
        <v>424</v>
      </c>
      <c r="D23" s="50">
        <v>0.1430004</v>
      </c>
      <c r="E23" s="51">
        <v>128</v>
      </c>
      <c r="F23" s="51">
        <v>0</v>
      </c>
      <c r="G23" s="51">
        <v>0</v>
      </c>
      <c r="H23" s="51">
        <v>0</v>
      </c>
      <c r="I23" s="51">
        <f>SUM(E23:H23)</f>
        <v>128</v>
      </c>
      <c r="J23" s="73">
        <v>127.91130999999997</v>
      </c>
      <c r="K23" s="74"/>
      <c r="L23" s="74"/>
      <c r="M23" s="75"/>
      <c r="O23" s="76"/>
    </row>
    <row r="24" spans="1:15" x14ac:dyDescent="0.3">
      <c r="A24" s="44">
        <f t="shared" si="1"/>
        <v>10</v>
      </c>
      <c r="B24" s="45" t="s">
        <v>425</v>
      </c>
      <c r="C24" s="52" t="s">
        <v>426</v>
      </c>
      <c r="D24" s="50"/>
      <c r="E24" s="51">
        <v>1049</v>
      </c>
      <c r="F24" s="51">
        <v>0</v>
      </c>
      <c r="G24" s="51">
        <v>0</v>
      </c>
      <c r="H24" s="51">
        <v>0</v>
      </c>
      <c r="I24" s="51">
        <f>SUM(E24:H24)</f>
        <v>1049</v>
      </c>
      <c r="J24" s="73">
        <v>1048.7891999999997</v>
      </c>
      <c r="K24" s="74"/>
      <c r="L24" s="74"/>
      <c r="M24" s="75"/>
      <c r="O24" s="76"/>
    </row>
    <row r="25" spans="1:15" x14ac:dyDescent="0.3">
      <c r="A25" s="44">
        <f t="shared" si="1"/>
        <v>11</v>
      </c>
      <c r="B25" s="45" t="s">
        <v>427</v>
      </c>
      <c r="C25" s="46"/>
      <c r="D25" s="47"/>
      <c r="E25" s="51"/>
      <c r="F25" s="51"/>
      <c r="G25" s="51"/>
      <c r="H25" s="51"/>
      <c r="I25" s="51"/>
      <c r="J25" s="73"/>
      <c r="K25" s="74"/>
      <c r="L25" s="74"/>
      <c r="M25" s="75"/>
      <c r="O25" s="76"/>
    </row>
    <row r="26" spans="1:15" x14ac:dyDescent="0.3">
      <c r="A26" s="44">
        <f t="shared" si="1"/>
        <v>12</v>
      </c>
      <c r="B26" s="45"/>
      <c r="C26" s="49" t="s">
        <v>428</v>
      </c>
      <c r="D26" s="53"/>
      <c r="E26" s="51">
        <f>SUM(E17:E24)</f>
        <v>487697</v>
      </c>
      <c r="F26" s="51">
        <f>SUM(F17:F24)</f>
        <v>4550</v>
      </c>
      <c r="G26" s="51">
        <f>SUM(G17:G24)</f>
        <v>-737</v>
      </c>
      <c r="H26" s="51">
        <f>SUM(H17:H24)</f>
        <v>0</v>
      </c>
      <c r="I26" s="51">
        <f>SUM(I17:I24)</f>
        <v>491513</v>
      </c>
      <c r="J26" s="73">
        <v>488607.91584923089</v>
      </c>
      <c r="K26" s="74"/>
      <c r="L26" s="74"/>
      <c r="M26" s="75"/>
      <c r="O26" s="76"/>
    </row>
    <row r="27" spans="1:15" x14ac:dyDescent="0.3">
      <c r="A27" s="44">
        <f t="shared" si="1"/>
        <v>13</v>
      </c>
      <c r="B27" s="45"/>
      <c r="C27" s="46"/>
      <c r="D27" s="47"/>
      <c r="E27" s="51"/>
      <c r="F27" s="51"/>
      <c r="G27" s="51"/>
      <c r="H27" s="51"/>
      <c r="I27" s="51"/>
      <c r="J27" s="73"/>
      <c r="K27" s="74"/>
      <c r="L27" s="74"/>
      <c r="M27" s="75"/>
      <c r="O27" s="76"/>
    </row>
    <row r="28" spans="1:15" x14ac:dyDescent="0.3">
      <c r="A28" s="44">
        <f t="shared" si="1"/>
        <v>14</v>
      </c>
      <c r="B28" s="45"/>
      <c r="C28" s="49"/>
      <c r="D28" s="47"/>
      <c r="E28" s="51"/>
      <c r="F28" s="51"/>
      <c r="G28" s="51"/>
      <c r="H28" s="51"/>
      <c r="I28" s="51"/>
      <c r="J28" s="73"/>
      <c r="K28" s="74"/>
      <c r="L28" s="74"/>
      <c r="M28" s="75"/>
      <c r="O28" s="76"/>
    </row>
    <row r="29" spans="1:15" x14ac:dyDescent="0.3">
      <c r="A29" s="44">
        <f t="shared" si="1"/>
        <v>15</v>
      </c>
      <c r="B29" s="45"/>
      <c r="C29" s="46"/>
      <c r="D29" s="47"/>
      <c r="E29" s="51"/>
      <c r="F29" s="51"/>
      <c r="G29" s="51"/>
      <c r="H29" s="51"/>
      <c r="I29" s="51"/>
      <c r="J29" s="73"/>
      <c r="K29" s="74"/>
      <c r="L29" s="74"/>
      <c r="M29" s="75"/>
      <c r="O29" s="76"/>
    </row>
    <row r="30" spans="1:15" x14ac:dyDescent="0.3">
      <c r="A30" s="44">
        <f t="shared" si="1"/>
        <v>16</v>
      </c>
      <c r="B30" s="45"/>
      <c r="C30" s="49" t="s">
        <v>429</v>
      </c>
      <c r="D30" s="47"/>
      <c r="E30" s="51"/>
      <c r="F30" s="51"/>
      <c r="G30" s="51"/>
      <c r="H30" s="51"/>
      <c r="I30" s="51"/>
      <c r="J30" s="73"/>
      <c r="K30" s="74"/>
      <c r="L30" s="74"/>
      <c r="M30" s="75"/>
      <c r="O30" s="76"/>
    </row>
    <row r="31" spans="1:15" x14ac:dyDescent="0.3">
      <c r="A31" s="44">
        <f t="shared" si="1"/>
        <v>17</v>
      </c>
      <c r="B31" s="45" t="s">
        <v>414</v>
      </c>
      <c r="C31" s="46" t="s">
        <v>415</v>
      </c>
      <c r="D31" s="50">
        <v>0</v>
      </c>
      <c r="E31" s="51">
        <v>0</v>
      </c>
      <c r="F31" s="51">
        <v>0</v>
      </c>
      <c r="G31" s="51">
        <v>0</v>
      </c>
      <c r="H31" s="51">
        <v>0</v>
      </c>
      <c r="I31" s="51">
        <f t="shared" ref="I31:I38" si="2">SUM(E31:H31)</f>
        <v>0</v>
      </c>
      <c r="J31" s="73"/>
      <c r="K31" s="74"/>
      <c r="L31" s="74"/>
      <c r="M31" s="75"/>
      <c r="O31" s="76"/>
    </row>
    <row r="32" spans="1:15" x14ac:dyDescent="0.3">
      <c r="A32" s="44">
        <f t="shared" si="1"/>
        <v>18</v>
      </c>
      <c r="B32" s="45" t="s">
        <v>416</v>
      </c>
      <c r="C32" s="46" t="s">
        <v>417</v>
      </c>
      <c r="D32" s="50">
        <v>4.9700000000000001E-2</v>
      </c>
      <c r="E32" s="51">
        <v>0</v>
      </c>
      <c r="F32" s="51">
        <v>0</v>
      </c>
      <c r="G32" s="51">
        <v>0</v>
      </c>
      <c r="H32" s="51">
        <v>0</v>
      </c>
      <c r="I32" s="51">
        <f t="shared" si="2"/>
        <v>0</v>
      </c>
      <c r="J32" s="73"/>
      <c r="K32" s="74"/>
      <c r="L32" s="74"/>
      <c r="M32" s="75"/>
      <c r="O32" s="76"/>
    </row>
    <row r="33" spans="1:15" x14ac:dyDescent="0.3">
      <c r="A33" s="44">
        <f t="shared" si="1"/>
        <v>19</v>
      </c>
      <c r="B33" s="45" t="s">
        <v>418</v>
      </c>
      <c r="C33" s="52" t="s">
        <v>419</v>
      </c>
      <c r="D33" s="50">
        <v>5.1700000000000003E-2</v>
      </c>
      <c r="E33" s="51">
        <v>0</v>
      </c>
      <c r="F33" s="51">
        <v>0</v>
      </c>
      <c r="G33" s="51">
        <v>0</v>
      </c>
      <c r="H33" s="51">
        <v>0</v>
      </c>
      <c r="I33" s="51">
        <f t="shared" si="2"/>
        <v>0</v>
      </c>
      <c r="J33" s="73"/>
      <c r="K33" s="74"/>
      <c r="L33" s="74"/>
      <c r="M33" s="75"/>
      <c r="O33" s="76"/>
    </row>
    <row r="34" spans="1:15" x14ac:dyDescent="0.3">
      <c r="A34" s="44">
        <f t="shared" si="1"/>
        <v>20</v>
      </c>
      <c r="B34" s="45" t="s">
        <v>420</v>
      </c>
      <c r="C34" s="52" t="s">
        <v>421</v>
      </c>
      <c r="D34" s="50">
        <v>0.2</v>
      </c>
      <c r="E34" s="51">
        <v>0</v>
      </c>
      <c r="F34" s="51">
        <v>0</v>
      </c>
      <c r="G34" s="51">
        <v>0</v>
      </c>
      <c r="H34" s="51">
        <v>0</v>
      </c>
      <c r="I34" s="51">
        <f t="shared" si="2"/>
        <v>0</v>
      </c>
      <c r="J34" s="73"/>
      <c r="K34" s="74"/>
      <c r="L34" s="74"/>
      <c r="M34" s="75"/>
      <c r="O34" s="76"/>
    </row>
    <row r="35" spans="1:15" x14ac:dyDescent="0.3">
      <c r="A35" s="44">
        <f t="shared" si="1"/>
        <v>21</v>
      </c>
      <c r="B35" s="45">
        <v>316.10000000000002</v>
      </c>
      <c r="C35" s="52" t="s">
        <v>422</v>
      </c>
      <c r="D35" s="50">
        <v>5.5E-2</v>
      </c>
      <c r="E35" s="51">
        <v>0</v>
      </c>
      <c r="F35" s="51">
        <v>0</v>
      </c>
      <c r="G35" s="51">
        <v>0</v>
      </c>
      <c r="H35" s="51">
        <v>0</v>
      </c>
      <c r="I35" s="51">
        <f t="shared" si="2"/>
        <v>0</v>
      </c>
      <c r="J35" s="73"/>
      <c r="K35" s="74"/>
      <c r="L35" s="74"/>
      <c r="M35" s="75"/>
      <c r="O35" s="76"/>
    </row>
    <row r="36" spans="1:15" x14ac:dyDescent="0.3">
      <c r="A36" s="44">
        <f t="shared" si="1"/>
        <v>22</v>
      </c>
      <c r="B36" s="45">
        <v>316.2</v>
      </c>
      <c r="C36" s="52" t="s">
        <v>423</v>
      </c>
      <c r="D36" s="50">
        <v>0</v>
      </c>
      <c r="E36" s="51">
        <v>0</v>
      </c>
      <c r="F36" s="51">
        <v>0</v>
      </c>
      <c r="G36" s="51">
        <v>0</v>
      </c>
      <c r="H36" s="51">
        <v>0</v>
      </c>
      <c r="I36" s="51">
        <f t="shared" si="2"/>
        <v>0</v>
      </c>
      <c r="J36" s="73"/>
      <c r="K36" s="74"/>
      <c r="L36" s="74"/>
      <c r="M36" s="75"/>
      <c r="O36" s="76"/>
    </row>
    <row r="37" spans="1:15" x14ac:dyDescent="0.3">
      <c r="A37" s="44">
        <f t="shared" si="1"/>
        <v>23</v>
      </c>
      <c r="B37" s="45">
        <v>316.3</v>
      </c>
      <c r="C37" s="52" t="s">
        <v>424</v>
      </c>
      <c r="D37" s="50">
        <v>0.1430004</v>
      </c>
      <c r="E37" s="51">
        <v>0</v>
      </c>
      <c r="F37" s="51">
        <v>0</v>
      </c>
      <c r="G37" s="51">
        <v>0</v>
      </c>
      <c r="H37" s="51">
        <v>0</v>
      </c>
      <c r="I37" s="51">
        <f t="shared" si="2"/>
        <v>0</v>
      </c>
      <c r="J37" s="73"/>
      <c r="K37" s="74"/>
      <c r="L37" s="74"/>
      <c r="M37" s="75"/>
      <c r="O37" s="76"/>
    </row>
    <row r="38" spans="1:15" x14ac:dyDescent="0.3">
      <c r="A38" s="44">
        <f t="shared" si="1"/>
        <v>24</v>
      </c>
      <c r="B38" s="45" t="s">
        <v>425</v>
      </c>
      <c r="C38" s="52" t="s">
        <v>426</v>
      </c>
      <c r="D38" s="50"/>
      <c r="E38" s="51">
        <v>25398</v>
      </c>
      <c r="F38" s="51">
        <v>0</v>
      </c>
      <c r="G38" s="51">
        <v>0</v>
      </c>
      <c r="H38" s="51">
        <v>-7812</v>
      </c>
      <c r="I38" s="51">
        <f t="shared" si="2"/>
        <v>17586</v>
      </c>
      <c r="J38" s="73">
        <v>22994.083923076927</v>
      </c>
      <c r="K38" s="74"/>
      <c r="L38" s="74"/>
      <c r="M38" s="75"/>
      <c r="O38" s="76"/>
    </row>
    <row r="39" spans="1:15" x14ac:dyDescent="0.3">
      <c r="A39" s="44">
        <f t="shared" si="1"/>
        <v>25</v>
      </c>
      <c r="B39" s="45" t="s">
        <v>427</v>
      </c>
      <c r="C39" s="46"/>
      <c r="D39" s="47"/>
      <c r="E39" s="51"/>
      <c r="F39" s="51"/>
      <c r="G39" s="51"/>
      <c r="H39" s="51"/>
      <c r="I39" s="51"/>
      <c r="J39" s="73"/>
      <c r="K39" s="74"/>
      <c r="L39" s="74"/>
      <c r="M39" s="75"/>
      <c r="O39" s="76"/>
    </row>
    <row r="40" spans="1:15" x14ac:dyDescent="0.3">
      <c r="A40" s="44">
        <f t="shared" si="1"/>
        <v>26</v>
      </c>
      <c r="B40" s="45"/>
      <c r="C40" s="49" t="s">
        <v>430</v>
      </c>
      <c r="D40" s="53"/>
      <c r="E40" s="51">
        <f>SUM(E31:E38)</f>
        <v>25398</v>
      </c>
      <c r="F40" s="51">
        <f>SUM(F31:F38)</f>
        <v>0</v>
      </c>
      <c r="G40" s="51">
        <f>SUM(G31:G38)</f>
        <v>0</v>
      </c>
      <c r="H40" s="51">
        <f>SUM(H31:H38)</f>
        <v>-7812</v>
      </c>
      <c r="I40" s="51">
        <f>SUM(I31:I38)</f>
        <v>17586</v>
      </c>
      <c r="J40" s="73">
        <v>22994.083923076927</v>
      </c>
      <c r="K40" s="74"/>
      <c r="L40" s="74"/>
      <c r="M40" s="75"/>
      <c r="O40" s="76"/>
    </row>
    <row r="41" spans="1:15" x14ac:dyDescent="0.3">
      <c r="A41" s="44">
        <f t="shared" si="1"/>
        <v>27</v>
      </c>
      <c r="B41" s="45"/>
      <c r="C41" s="46"/>
      <c r="D41" s="47"/>
      <c r="E41" s="51"/>
      <c r="F41" s="51"/>
      <c r="G41" s="51"/>
      <c r="H41" s="51"/>
      <c r="I41" s="51"/>
      <c r="J41" s="73"/>
      <c r="K41" s="74"/>
      <c r="L41" s="74"/>
      <c r="M41" s="75"/>
      <c r="O41" s="76"/>
    </row>
    <row r="42" spans="1:15" x14ac:dyDescent="0.3">
      <c r="A42" s="44">
        <f t="shared" si="1"/>
        <v>28</v>
      </c>
      <c r="B42" s="45"/>
      <c r="C42" s="54" t="s">
        <v>431</v>
      </c>
      <c r="D42" s="47"/>
      <c r="E42" s="51"/>
      <c r="F42" s="51"/>
      <c r="G42" s="51"/>
      <c r="H42" s="51"/>
      <c r="I42" s="51"/>
      <c r="J42" s="73"/>
      <c r="K42" s="74"/>
      <c r="L42" s="74"/>
      <c r="M42" s="75"/>
      <c r="O42" s="76"/>
    </row>
    <row r="43" spans="1:15" x14ac:dyDescent="0.3">
      <c r="A43" s="44">
        <f t="shared" si="1"/>
        <v>29</v>
      </c>
      <c r="B43" s="45" t="s">
        <v>414</v>
      </c>
      <c r="C43" s="46" t="s">
        <v>415</v>
      </c>
      <c r="D43" s="50">
        <v>3.8599999999999995E-2</v>
      </c>
      <c r="E43" s="51">
        <v>482229</v>
      </c>
      <c r="F43" s="51">
        <v>676</v>
      </c>
      <c r="G43" s="51">
        <v>-256</v>
      </c>
      <c r="H43" s="51">
        <v>0</v>
      </c>
      <c r="I43" s="51">
        <f t="shared" ref="I43:I50" si="3">SUM(E43:H43)</f>
        <v>482649</v>
      </c>
      <c r="J43" s="73">
        <v>482577.85054769216</v>
      </c>
      <c r="K43" s="74"/>
      <c r="L43" s="74"/>
      <c r="M43" s="75"/>
      <c r="O43" s="76"/>
    </row>
    <row r="44" spans="1:15" x14ac:dyDescent="0.3">
      <c r="A44" s="44">
        <f t="shared" si="1"/>
        <v>30</v>
      </c>
      <c r="B44" s="45" t="s">
        <v>416</v>
      </c>
      <c r="C44" s="46" t="s">
        <v>417</v>
      </c>
      <c r="D44" s="50">
        <v>4.9700000000000001E-2</v>
      </c>
      <c r="E44" s="51">
        <v>1742410</v>
      </c>
      <c r="F44" s="51">
        <v>1672</v>
      </c>
      <c r="G44" s="51">
        <v>-1421</v>
      </c>
      <c r="H44" s="51">
        <v>0</v>
      </c>
      <c r="I44" s="51">
        <f t="shared" si="3"/>
        <v>1742661</v>
      </c>
      <c r="J44" s="73">
        <v>1742818.3489930769</v>
      </c>
      <c r="K44" s="74"/>
      <c r="L44" s="74"/>
      <c r="M44" s="75"/>
      <c r="O44" s="76"/>
    </row>
    <row r="45" spans="1:15" x14ac:dyDescent="0.3">
      <c r="A45" s="44">
        <f t="shared" si="1"/>
        <v>31</v>
      </c>
      <c r="B45" s="45" t="s">
        <v>418</v>
      </c>
      <c r="C45" s="52" t="s">
        <v>419</v>
      </c>
      <c r="D45" s="50">
        <v>5.1700000000000003E-2</v>
      </c>
      <c r="E45" s="51">
        <v>350901</v>
      </c>
      <c r="F45" s="51">
        <v>178</v>
      </c>
      <c r="G45" s="51">
        <v>-82</v>
      </c>
      <c r="H45" s="51">
        <v>0</v>
      </c>
      <c r="I45" s="51">
        <f t="shared" si="3"/>
        <v>350997</v>
      </c>
      <c r="J45" s="73">
        <v>350990.59723153856</v>
      </c>
      <c r="K45" s="74"/>
      <c r="L45" s="74"/>
      <c r="M45" s="75"/>
      <c r="O45" s="76"/>
    </row>
    <row r="46" spans="1:15" x14ac:dyDescent="0.3">
      <c r="A46" s="44">
        <f t="shared" si="1"/>
        <v>32</v>
      </c>
      <c r="B46" s="45" t="s">
        <v>420</v>
      </c>
      <c r="C46" s="52" t="s">
        <v>421</v>
      </c>
      <c r="D46" s="50">
        <v>4.48E-2</v>
      </c>
      <c r="E46" s="51">
        <v>188391</v>
      </c>
      <c r="F46" s="51">
        <v>0</v>
      </c>
      <c r="G46" s="51">
        <v>0</v>
      </c>
      <c r="H46" s="51">
        <v>0</v>
      </c>
      <c r="I46" s="51">
        <f t="shared" si="3"/>
        <v>188391</v>
      </c>
      <c r="J46" s="73">
        <v>188391.02619000006</v>
      </c>
      <c r="K46" s="74"/>
      <c r="L46" s="74"/>
      <c r="M46" s="75"/>
      <c r="O46" s="76"/>
    </row>
    <row r="47" spans="1:15" x14ac:dyDescent="0.3">
      <c r="A47" s="44">
        <f t="shared" si="1"/>
        <v>33</v>
      </c>
      <c r="B47" s="45">
        <v>316.10000000000002</v>
      </c>
      <c r="C47" s="52" t="s">
        <v>422</v>
      </c>
      <c r="D47" s="50">
        <v>5.5E-2</v>
      </c>
      <c r="E47" s="51">
        <v>40069</v>
      </c>
      <c r="F47" s="51">
        <v>484</v>
      </c>
      <c r="G47" s="51">
        <v>-10</v>
      </c>
      <c r="H47" s="51">
        <v>0</v>
      </c>
      <c r="I47" s="51">
        <f t="shared" si="3"/>
        <v>40543</v>
      </c>
      <c r="J47" s="73">
        <v>40394.109584615377</v>
      </c>
      <c r="K47" s="74"/>
      <c r="L47" s="74"/>
      <c r="M47" s="75"/>
      <c r="O47" s="76"/>
    </row>
    <row r="48" spans="1:15" x14ac:dyDescent="0.3">
      <c r="A48" s="44">
        <f t="shared" si="1"/>
        <v>34</v>
      </c>
      <c r="B48" s="45">
        <v>316.2</v>
      </c>
      <c r="C48" s="52" t="s">
        <v>423</v>
      </c>
      <c r="D48" s="50">
        <v>0.2</v>
      </c>
      <c r="E48" s="51">
        <v>1067</v>
      </c>
      <c r="F48" s="51">
        <v>0</v>
      </c>
      <c r="G48" s="51">
        <v>0</v>
      </c>
      <c r="H48" s="51">
        <v>0</v>
      </c>
      <c r="I48" s="51">
        <f t="shared" si="3"/>
        <v>1067</v>
      </c>
      <c r="J48" s="73">
        <v>1067.0111400000001</v>
      </c>
      <c r="K48" s="74"/>
      <c r="L48" s="74"/>
      <c r="M48" s="75"/>
      <c r="O48" s="76"/>
    </row>
    <row r="49" spans="1:15" x14ac:dyDescent="0.3">
      <c r="A49" s="44">
        <f t="shared" si="1"/>
        <v>35</v>
      </c>
      <c r="B49" s="45">
        <v>316.3</v>
      </c>
      <c r="C49" s="52" t="s">
        <v>424</v>
      </c>
      <c r="D49" s="50">
        <v>0.1430004</v>
      </c>
      <c r="E49" s="51">
        <v>370</v>
      </c>
      <c r="F49" s="51">
        <v>0</v>
      </c>
      <c r="G49" s="51">
        <v>0</v>
      </c>
      <c r="H49" s="51">
        <v>0</v>
      </c>
      <c r="I49" s="51">
        <f t="shared" si="3"/>
        <v>370</v>
      </c>
      <c r="J49" s="73">
        <v>370.27044000000012</v>
      </c>
      <c r="K49" s="74"/>
      <c r="L49" s="74"/>
      <c r="M49" s="75"/>
      <c r="O49" s="76"/>
    </row>
    <row r="50" spans="1:15" x14ac:dyDescent="0.3">
      <c r="A50" s="44">
        <f t="shared" si="1"/>
        <v>36</v>
      </c>
      <c r="B50" s="45" t="s">
        <v>425</v>
      </c>
      <c r="C50" s="52" t="s">
        <v>426</v>
      </c>
      <c r="D50" s="50"/>
      <c r="E50" s="51">
        <v>0</v>
      </c>
      <c r="F50" s="51">
        <v>0</v>
      </c>
      <c r="G50" s="51">
        <v>0</v>
      </c>
      <c r="H50" s="51">
        <v>0</v>
      </c>
      <c r="I50" s="51">
        <f t="shared" si="3"/>
        <v>0</v>
      </c>
      <c r="K50" s="74"/>
      <c r="L50" s="74"/>
      <c r="M50" s="75"/>
      <c r="O50" s="76"/>
    </row>
    <row r="51" spans="1:15" x14ac:dyDescent="0.3">
      <c r="A51" s="44">
        <f t="shared" si="1"/>
        <v>37</v>
      </c>
      <c r="B51" s="45" t="s">
        <v>427</v>
      </c>
      <c r="C51" s="46"/>
      <c r="D51" s="47"/>
      <c r="E51" s="51"/>
      <c r="F51" s="51"/>
      <c r="G51" s="51"/>
      <c r="H51" s="51"/>
      <c r="I51" s="51"/>
      <c r="J51" s="73"/>
      <c r="K51" s="74"/>
      <c r="L51" s="74"/>
      <c r="M51" s="75"/>
      <c r="O51" s="76"/>
    </row>
    <row r="52" spans="1:15" x14ac:dyDescent="0.3">
      <c r="A52" s="44">
        <f t="shared" si="1"/>
        <v>38</v>
      </c>
      <c r="B52" s="45"/>
      <c r="C52" s="49" t="s">
        <v>432</v>
      </c>
      <c r="D52" s="47"/>
      <c r="E52" s="51">
        <f>SUM(E43:E50)</f>
        <v>2805437</v>
      </c>
      <c r="F52" s="51">
        <f>SUM(F43:F50)</f>
        <v>3010</v>
      </c>
      <c r="G52" s="51">
        <f>SUM(G43:G50)</f>
        <v>-1769</v>
      </c>
      <c r="H52" s="51">
        <f>SUM(H43:H50)</f>
        <v>0</v>
      </c>
      <c r="I52" s="51">
        <f>SUM(I43:I50)</f>
        <v>2806678</v>
      </c>
      <c r="J52" s="73">
        <v>2806609.2141269236</v>
      </c>
      <c r="K52" s="74"/>
      <c r="L52" s="74"/>
      <c r="M52" s="75"/>
      <c r="O52" s="76"/>
    </row>
    <row r="53" spans="1:15" x14ac:dyDescent="0.3">
      <c r="A53" s="44">
        <f t="shared" si="1"/>
        <v>39</v>
      </c>
      <c r="B53" s="45"/>
      <c r="C53" s="46"/>
      <c r="D53" s="47"/>
      <c r="E53" s="51"/>
      <c r="F53" s="51"/>
      <c r="G53" s="51"/>
      <c r="H53" s="51"/>
      <c r="I53" s="51"/>
      <c r="J53" s="73"/>
      <c r="K53" s="74"/>
      <c r="L53" s="74"/>
      <c r="M53" s="75"/>
      <c r="O53" s="76"/>
    </row>
    <row r="54" spans="1:15" x14ac:dyDescent="0.3">
      <c r="A54" s="44">
        <f t="shared" si="1"/>
        <v>40</v>
      </c>
      <c r="B54" s="45"/>
      <c r="C54" s="55"/>
      <c r="D54" s="53"/>
      <c r="E54" s="51"/>
      <c r="F54" s="51"/>
      <c r="G54" s="51"/>
      <c r="H54" s="51"/>
      <c r="I54" s="51"/>
      <c r="J54" s="73"/>
      <c r="K54" s="74"/>
      <c r="L54" s="74"/>
      <c r="M54" s="75"/>
      <c r="O54" s="76"/>
    </row>
    <row r="55" spans="1:15" x14ac:dyDescent="0.3">
      <c r="A55" s="44">
        <f t="shared" si="1"/>
        <v>41</v>
      </c>
      <c r="B55" s="45">
        <v>312</v>
      </c>
      <c r="C55" s="49" t="s">
        <v>433</v>
      </c>
      <c r="D55" s="50">
        <v>3.3512E-2</v>
      </c>
      <c r="E55" s="51">
        <v>4446</v>
      </c>
      <c r="F55" s="51">
        <v>0</v>
      </c>
      <c r="G55" s="51">
        <v>0</v>
      </c>
      <c r="H55" s="51">
        <v>0</v>
      </c>
      <c r="I55" s="51">
        <f>SUM(E55:H55)</f>
        <v>4446</v>
      </c>
      <c r="J55" s="73">
        <v>4446</v>
      </c>
      <c r="K55" s="74"/>
      <c r="L55" s="74"/>
      <c r="M55" s="75"/>
      <c r="O55" s="76"/>
    </row>
    <row r="56" spans="1:15" x14ac:dyDescent="0.3">
      <c r="A56" s="44">
        <f t="shared" si="1"/>
        <v>42</v>
      </c>
      <c r="B56" s="45"/>
      <c r="C56" s="49"/>
      <c r="D56" s="50"/>
      <c r="E56" s="51"/>
      <c r="F56" s="51"/>
      <c r="G56" s="51"/>
      <c r="H56" s="51"/>
      <c r="I56" s="51"/>
      <c r="J56" s="73"/>
      <c r="K56" s="74"/>
      <c r="L56" s="74"/>
      <c r="M56" s="75"/>
      <c r="O56" s="76"/>
    </row>
    <row r="57" spans="1:15" x14ac:dyDescent="0.3">
      <c r="A57" s="44">
        <f t="shared" si="1"/>
        <v>43</v>
      </c>
      <c r="B57" s="45"/>
      <c r="C57" s="49"/>
      <c r="D57" s="50"/>
      <c r="E57" s="51"/>
      <c r="F57" s="51"/>
      <c r="G57" s="51"/>
      <c r="H57" s="51"/>
      <c r="I57" s="51"/>
      <c r="J57" s="73"/>
      <c r="K57" s="74"/>
      <c r="L57" s="74"/>
      <c r="M57" s="75"/>
      <c r="O57" s="76"/>
    </row>
    <row r="58" spans="1:15" x14ac:dyDescent="0.3">
      <c r="A58" s="44">
        <f t="shared" si="1"/>
        <v>44</v>
      </c>
      <c r="B58" s="45">
        <v>312.91000000000003</v>
      </c>
      <c r="C58" s="54" t="s">
        <v>434</v>
      </c>
      <c r="D58" s="50">
        <v>4.9700000000000001E-2</v>
      </c>
      <c r="E58" s="51">
        <v>1713</v>
      </c>
      <c r="F58" s="51">
        <v>0</v>
      </c>
      <c r="G58" s="51">
        <v>0</v>
      </c>
      <c r="H58" s="51">
        <v>0</v>
      </c>
      <c r="I58" s="51">
        <f>SUM(E58:H58)</f>
        <v>1713</v>
      </c>
      <c r="J58" s="77">
        <v>1712.7356700000003</v>
      </c>
      <c r="K58" s="74"/>
      <c r="L58" s="74"/>
      <c r="M58" s="75"/>
      <c r="O58" s="76"/>
    </row>
    <row r="59" spans="1:15" x14ac:dyDescent="0.3">
      <c r="A59" s="44">
        <f t="shared" si="1"/>
        <v>45</v>
      </c>
      <c r="B59" s="45" t="s">
        <v>427</v>
      </c>
      <c r="C59" s="49"/>
      <c r="D59" s="50"/>
      <c r="E59" s="51"/>
      <c r="F59" s="51"/>
      <c r="G59" s="51"/>
      <c r="H59" s="51"/>
      <c r="I59" s="51"/>
      <c r="J59" s="73"/>
      <c r="K59" s="74"/>
      <c r="L59" s="74"/>
      <c r="M59" s="75"/>
      <c r="O59" s="76"/>
    </row>
    <row r="60" spans="1:15" x14ac:dyDescent="0.3">
      <c r="A60" s="44">
        <f t="shared" si="1"/>
        <v>46</v>
      </c>
      <c r="B60" s="45">
        <v>316.10000000000002</v>
      </c>
      <c r="C60" s="49" t="s">
        <v>422</v>
      </c>
      <c r="D60" s="50">
        <v>0.1430004</v>
      </c>
      <c r="E60" s="51">
        <v>728</v>
      </c>
      <c r="F60" s="51">
        <v>0</v>
      </c>
      <c r="G60" s="51">
        <v>0</v>
      </c>
      <c r="H60" s="51">
        <v>0</v>
      </c>
      <c r="I60" s="51">
        <f>SUM(E60:H60)</f>
        <v>728</v>
      </c>
      <c r="J60" s="73">
        <v>728.19330000000014</v>
      </c>
      <c r="K60" s="74"/>
      <c r="L60" s="74"/>
      <c r="M60" s="75"/>
      <c r="O60" s="76"/>
    </row>
    <row r="61" spans="1:15" x14ac:dyDescent="0.3">
      <c r="A61" s="44">
        <f t="shared" si="1"/>
        <v>47</v>
      </c>
      <c r="B61" s="45">
        <v>316.2</v>
      </c>
      <c r="C61" s="49" t="s">
        <v>435</v>
      </c>
      <c r="D61" s="50">
        <v>0.2</v>
      </c>
      <c r="E61" s="51">
        <v>564</v>
      </c>
      <c r="F61" s="51">
        <v>0</v>
      </c>
      <c r="G61" s="51">
        <v>0</v>
      </c>
      <c r="H61" s="51"/>
      <c r="I61" s="51">
        <f>SUM(E61:H61)</f>
        <v>564</v>
      </c>
      <c r="J61" s="73">
        <v>563.95737999999994</v>
      </c>
      <c r="K61" s="74"/>
      <c r="L61" s="74"/>
      <c r="M61" s="75"/>
      <c r="O61" s="76"/>
    </row>
    <row r="62" spans="1:15" x14ac:dyDescent="0.3">
      <c r="A62" s="44">
        <f t="shared" si="1"/>
        <v>48</v>
      </c>
      <c r="B62" s="45">
        <v>316.3</v>
      </c>
      <c r="C62" s="55" t="s">
        <v>436</v>
      </c>
      <c r="D62" s="50">
        <v>0.1430004</v>
      </c>
      <c r="E62" s="51">
        <v>184</v>
      </c>
      <c r="F62" s="51">
        <v>0</v>
      </c>
      <c r="G62" s="51">
        <v>0</v>
      </c>
      <c r="H62" s="51">
        <v>0</v>
      </c>
      <c r="I62" s="51">
        <f>SUM(E62:H62)</f>
        <v>184</v>
      </c>
      <c r="J62" s="77">
        <v>184.22476999999998</v>
      </c>
      <c r="K62" s="78"/>
      <c r="L62" s="78"/>
      <c r="M62" s="75"/>
      <c r="O62" s="76"/>
    </row>
    <row r="63" spans="1:15" x14ac:dyDescent="0.3">
      <c r="A63" s="44">
        <f t="shared" si="1"/>
        <v>49</v>
      </c>
      <c r="B63" s="45"/>
      <c r="C63" s="55"/>
      <c r="D63" s="50"/>
      <c r="E63" s="51"/>
      <c r="F63" s="51"/>
      <c r="G63" s="51"/>
      <c r="H63" s="51"/>
      <c r="I63" s="51"/>
      <c r="K63" s="78"/>
      <c r="L63" s="78"/>
      <c r="M63" s="75"/>
      <c r="O63" s="76"/>
    </row>
    <row r="64" spans="1:15" x14ac:dyDescent="0.3">
      <c r="A64" s="44">
        <f t="shared" si="1"/>
        <v>50</v>
      </c>
      <c r="B64" s="45"/>
      <c r="C64" s="55"/>
      <c r="D64" s="50"/>
      <c r="E64" s="51"/>
      <c r="F64" s="51"/>
      <c r="G64" s="51"/>
      <c r="H64" s="51"/>
      <c r="I64" s="51"/>
      <c r="J64" s="77"/>
      <c r="K64" s="78"/>
      <c r="L64" s="78"/>
      <c r="M64" s="75"/>
      <c r="O64" s="76"/>
    </row>
    <row r="65" spans="1:15" x14ac:dyDescent="0.3">
      <c r="A65" s="44">
        <f t="shared" si="1"/>
        <v>51</v>
      </c>
      <c r="B65" s="45"/>
      <c r="C65" s="55"/>
      <c r="D65" s="50"/>
      <c r="E65" s="51"/>
      <c r="F65" s="51"/>
      <c r="G65" s="51"/>
      <c r="H65" s="51"/>
      <c r="I65" s="51"/>
      <c r="J65" s="77"/>
      <c r="K65" s="78"/>
      <c r="L65" s="78"/>
      <c r="M65" s="75"/>
      <c r="O65" s="76"/>
    </row>
    <row r="66" spans="1:15" x14ac:dyDescent="0.3">
      <c r="A66" s="44">
        <f t="shared" si="1"/>
        <v>52</v>
      </c>
      <c r="B66" s="45"/>
      <c r="C66" s="55"/>
      <c r="D66" s="50"/>
      <c r="E66" s="51"/>
      <c r="F66" s="51"/>
      <c r="G66" s="51"/>
      <c r="H66" s="51"/>
      <c r="I66" s="51"/>
      <c r="J66" s="79"/>
      <c r="K66" s="79"/>
      <c r="L66" s="79"/>
      <c r="M66" s="75"/>
      <c r="O66" s="76"/>
    </row>
    <row r="67" spans="1:15" x14ac:dyDescent="0.3">
      <c r="A67" s="44">
        <f t="shared" si="1"/>
        <v>53</v>
      </c>
      <c r="B67" s="45"/>
      <c r="C67" s="46"/>
      <c r="D67" s="47"/>
      <c r="E67" s="51"/>
      <c r="F67" s="51"/>
      <c r="G67" s="51"/>
      <c r="H67" s="51"/>
      <c r="I67" s="51"/>
      <c r="J67" s="77"/>
      <c r="K67" s="78"/>
      <c r="L67" s="78"/>
      <c r="M67" s="75"/>
      <c r="O67" s="76"/>
    </row>
    <row r="68" spans="1:15" x14ac:dyDescent="0.3">
      <c r="A68" s="44">
        <f t="shared" si="1"/>
        <v>54</v>
      </c>
      <c r="C68" s="45" t="s">
        <v>437</v>
      </c>
      <c r="D68" s="56"/>
      <c r="E68" s="51">
        <f>E26+E40+E52+E55+E58+E61+E62+E60</f>
        <v>3326167</v>
      </c>
      <c r="F68" s="51">
        <f>F26+F40+F52+F55+F58+F61+F62+F60</f>
        <v>7560</v>
      </c>
      <c r="G68" s="51">
        <f>G26+G40+G52+G55+G58+G61+G62+G60</f>
        <v>-2506</v>
      </c>
      <c r="H68" s="51">
        <f>H26+H40+H52+H55+H58+H61+H62+H60</f>
        <v>-7812</v>
      </c>
      <c r="I68" s="51">
        <f>I26+I40+I52+I55+I58+I61+I62+I60</f>
        <v>3323412</v>
      </c>
      <c r="J68" s="77">
        <v>3325846.3250192311</v>
      </c>
      <c r="K68" s="78"/>
      <c r="L68" s="78"/>
      <c r="M68" s="75"/>
      <c r="O68" s="76"/>
    </row>
    <row r="69" spans="1:15" x14ac:dyDescent="0.3">
      <c r="A69" s="44">
        <f t="shared" si="1"/>
        <v>55</v>
      </c>
      <c r="B69" s="45"/>
      <c r="C69" s="46"/>
      <c r="D69" s="47"/>
      <c r="E69" s="51"/>
      <c r="F69" s="51"/>
      <c r="G69" s="51"/>
      <c r="H69" s="51"/>
      <c r="I69" s="51"/>
      <c r="J69" s="77"/>
      <c r="K69" s="78"/>
      <c r="L69" s="78"/>
      <c r="M69" s="75"/>
      <c r="O69" s="76"/>
    </row>
    <row r="70" spans="1:15" x14ac:dyDescent="0.3">
      <c r="A70" s="44">
        <f t="shared" si="1"/>
        <v>56</v>
      </c>
      <c r="B70" s="45"/>
      <c r="C70" s="46"/>
      <c r="D70" s="47"/>
      <c r="E70" s="51"/>
      <c r="F70" s="51"/>
      <c r="G70" s="51"/>
      <c r="H70" s="51"/>
      <c r="I70" s="51"/>
      <c r="J70" s="77"/>
      <c r="K70" s="78"/>
      <c r="L70" s="78"/>
      <c r="M70" s="75"/>
      <c r="O70" s="76"/>
    </row>
    <row r="71" spans="1:15" x14ac:dyDescent="0.3">
      <c r="A71" s="44">
        <f t="shared" si="1"/>
        <v>57</v>
      </c>
      <c r="B71" s="45" t="s">
        <v>438</v>
      </c>
      <c r="C71" s="46"/>
      <c r="D71" s="47"/>
      <c r="E71" s="51"/>
      <c r="F71" s="51"/>
      <c r="G71" s="51"/>
      <c r="H71" s="51"/>
      <c r="I71" s="51"/>
      <c r="J71" s="77"/>
      <c r="K71" s="78"/>
      <c r="L71" s="78"/>
      <c r="M71" s="75"/>
      <c r="O71" s="76"/>
    </row>
    <row r="72" spans="1:15" x14ac:dyDescent="0.3">
      <c r="A72" s="44">
        <f t="shared" si="1"/>
        <v>58</v>
      </c>
      <c r="B72" s="45"/>
      <c r="C72" s="49" t="s">
        <v>439</v>
      </c>
      <c r="D72" s="57"/>
      <c r="E72" s="51"/>
      <c r="F72" s="51"/>
      <c r="G72" s="51"/>
      <c r="H72" s="51"/>
      <c r="I72" s="51"/>
      <c r="J72" s="77"/>
      <c r="K72" s="78"/>
      <c r="L72" s="78"/>
      <c r="M72" s="75"/>
      <c r="O72" s="76"/>
    </row>
    <row r="73" spans="1:15" x14ac:dyDescent="0.3">
      <c r="A73" s="44">
        <f t="shared" si="1"/>
        <v>59</v>
      </c>
      <c r="B73" s="45" t="s">
        <v>440</v>
      </c>
      <c r="C73" s="46" t="s">
        <v>441</v>
      </c>
      <c r="D73" s="50">
        <v>6.3850000000000001E-3</v>
      </c>
      <c r="E73" s="51">
        <v>23</v>
      </c>
      <c r="F73" s="51">
        <v>0</v>
      </c>
      <c r="G73" s="51">
        <v>0</v>
      </c>
      <c r="H73" s="51">
        <v>0</v>
      </c>
      <c r="I73" s="51">
        <f>SUM(E73:H73)</f>
        <v>23</v>
      </c>
      <c r="J73" s="77">
        <v>22.686</v>
      </c>
      <c r="K73" s="78"/>
      <c r="L73" s="78"/>
      <c r="M73" s="75"/>
      <c r="O73" s="76"/>
    </row>
    <row r="74" spans="1:15" x14ac:dyDescent="0.3">
      <c r="A74" s="44">
        <f t="shared" si="1"/>
        <v>60</v>
      </c>
      <c r="B74" s="45" t="s">
        <v>427</v>
      </c>
      <c r="C74" s="46" t="s">
        <v>427</v>
      </c>
      <c r="D74" s="58"/>
      <c r="E74" s="51"/>
      <c r="F74" s="51"/>
      <c r="G74" s="51"/>
      <c r="H74" s="51"/>
      <c r="I74" s="51"/>
      <c r="J74" s="77"/>
      <c r="K74" s="78"/>
      <c r="L74" s="78"/>
      <c r="M74" s="75"/>
      <c r="O74" s="76"/>
    </row>
    <row r="75" spans="1:15" x14ac:dyDescent="0.3">
      <c r="A75" s="44">
        <f t="shared" si="1"/>
        <v>61</v>
      </c>
      <c r="B75" s="45"/>
      <c r="C75" s="55" t="s">
        <v>442</v>
      </c>
      <c r="D75" s="57"/>
      <c r="E75" s="51">
        <f>SUM(E73:E73)</f>
        <v>23</v>
      </c>
      <c r="F75" s="51">
        <f>SUM(F73:F73)</f>
        <v>0</v>
      </c>
      <c r="G75" s="51">
        <f>SUM(G73:G73)</f>
        <v>0</v>
      </c>
      <c r="H75" s="51">
        <f>SUM(H73:H73)</f>
        <v>0</v>
      </c>
      <c r="I75" s="51">
        <f>SUM(I73:I73)</f>
        <v>23</v>
      </c>
      <c r="J75" s="77">
        <v>22.686</v>
      </c>
      <c r="K75" s="78"/>
      <c r="L75" s="78"/>
      <c r="M75" s="75"/>
      <c r="O75" s="76"/>
    </row>
    <row r="76" spans="1:15" x14ac:dyDescent="0.3">
      <c r="A76" s="44">
        <f t="shared" si="1"/>
        <v>62</v>
      </c>
      <c r="B76" s="45"/>
      <c r="C76" s="55" t="s">
        <v>427</v>
      </c>
      <c r="D76" s="57"/>
      <c r="E76" s="51"/>
      <c r="F76" s="51"/>
      <c r="G76" s="51"/>
      <c r="H76" s="51"/>
      <c r="I76" s="51"/>
      <c r="J76" s="77"/>
      <c r="K76" s="78"/>
      <c r="L76" s="78"/>
      <c r="M76" s="75"/>
      <c r="O76" s="76"/>
    </row>
    <row r="77" spans="1:15" x14ac:dyDescent="0.3">
      <c r="A77" s="44">
        <f t="shared" si="1"/>
        <v>63</v>
      </c>
      <c r="B77" s="45"/>
      <c r="C77" s="49" t="s">
        <v>443</v>
      </c>
      <c r="D77" s="57"/>
      <c r="E77" s="51"/>
      <c r="F77" s="51"/>
      <c r="G77" s="51"/>
      <c r="H77" s="51"/>
      <c r="I77" s="51"/>
      <c r="J77" s="77"/>
      <c r="K77" s="78"/>
      <c r="L77" s="78"/>
      <c r="M77" s="75"/>
      <c r="O77" s="76"/>
    </row>
    <row r="78" spans="1:15" x14ac:dyDescent="0.3">
      <c r="A78" s="44">
        <f t="shared" si="1"/>
        <v>64</v>
      </c>
      <c r="B78" s="45" t="s">
        <v>440</v>
      </c>
      <c r="C78" s="46" t="s">
        <v>441</v>
      </c>
      <c r="D78" s="50">
        <v>7.5200000000000003E-2</v>
      </c>
      <c r="E78" s="51">
        <v>2451</v>
      </c>
      <c r="F78" s="51">
        <v>1185</v>
      </c>
      <c r="G78" s="51">
        <v>-56</v>
      </c>
      <c r="H78" s="51">
        <v>0</v>
      </c>
      <c r="I78" s="51">
        <f t="shared" ref="I78:I84" si="4">SUM(E78:H78)</f>
        <v>3580</v>
      </c>
      <c r="J78" s="77">
        <v>3461.9176953846149</v>
      </c>
      <c r="K78" s="78"/>
      <c r="L78" s="78"/>
      <c r="M78" s="75"/>
      <c r="O78" s="76"/>
    </row>
    <row r="79" spans="1:15" x14ac:dyDescent="0.3">
      <c r="A79" s="44">
        <f t="shared" si="1"/>
        <v>65</v>
      </c>
      <c r="B79" s="45" t="s">
        <v>444</v>
      </c>
      <c r="C79" s="46" t="s">
        <v>445</v>
      </c>
      <c r="D79" s="50">
        <v>5.7699999999999994E-2</v>
      </c>
      <c r="E79" s="51">
        <v>3391</v>
      </c>
      <c r="F79" s="51">
        <v>35</v>
      </c>
      <c r="G79" s="51">
        <v>0</v>
      </c>
      <c r="H79" s="51">
        <v>0</v>
      </c>
      <c r="I79" s="51">
        <f t="shared" si="4"/>
        <v>3426</v>
      </c>
      <c r="J79" s="77">
        <v>3410.0213253846155</v>
      </c>
      <c r="K79" s="78"/>
      <c r="L79" s="78"/>
      <c r="M79" s="75"/>
      <c r="O79" s="76"/>
    </row>
    <row r="80" spans="1:15" x14ac:dyDescent="0.3">
      <c r="A80" s="44">
        <f t="shared" si="1"/>
        <v>66</v>
      </c>
      <c r="B80" s="45" t="s">
        <v>446</v>
      </c>
      <c r="C80" s="46" t="s">
        <v>447</v>
      </c>
      <c r="D80" s="50">
        <v>6.3799999999999996E-2</v>
      </c>
      <c r="E80" s="51">
        <v>22944</v>
      </c>
      <c r="F80" s="51">
        <v>74</v>
      </c>
      <c r="G80" s="51">
        <v>-29</v>
      </c>
      <c r="H80" s="51">
        <v>0</v>
      </c>
      <c r="I80" s="51">
        <f t="shared" si="4"/>
        <v>22989</v>
      </c>
      <c r="J80" s="77">
        <v>22960.713037692305</v>
      </c>
      <c r="K80" s="78"/>
      <c r="L80" s="78"/>
      <c r="M80" s="75"/>
      <c r="O80" s="76"/>
    </row>
    <row r="81" spans="1:15" x14ac:dyDescent="0.3">
      <c r="A81" s="44">
        <f t="shared" ref="A81:A144" si="5">A80+1</f>
        <v>67</v>
      </c>
      <c r="B81" s="45" t="s">
        <v>448</v>
      </c>
      <c r="C81" s="46" t="s">
        <v>449</v>
      </c>
      <c r="D81" s="50">
        <v>3.6900000000000002E-2</v>
      </c>
      <c r="E81" s="51">
        <v>6920</v>
      </c>
      <c r="F81" s="51">
        <v>0</v>
      </c>
      <c r="G81" s="51">
        <v>0</v>
      </c>
      <c r="H81" s="51">
        <v>0</v>
      </c>
      <c r="I81" s="51">
        <f t="shared" si="4"/>
        <v>6920</v>
      </c>
      <c r="J81" s="77">
        <v>6919.8846499999991</v>
      </c>
      <c r="K81" s="78"/>
      <c r="L81" s="78"/>
      <c r="M81" s="75"/>
      <c r="O81" s="76"/>
    </row>
    <row r="82" spans="1:15" x14ac:dyDescent="0.3">
      <c r="A82" s="44">
        <f t="shared" si="5"/>
        <v>68</v>
      </c>
      <c r="B82" s="45" t="s">
        <v>450</v>
      </c>
      <c r="C82" s="46" t="s">
        <v>451</v>
      </c>
      <c r="D82" s="50">
        <v>6.0200000000000004E-2</v>
      </c>
      <c r="E82" s="51">
        <v>3896</v>
      </c>
      <c r="F82" s="51">
        <v>1202</v>
      </c>
      <c r="G82" s="51">
        <v>-23</v>
      </c>
      <c r="H82" s="51">
        <v>0</v>
      </c>
      <c r="I82" s="51">
        <f t="shared" si="4"/>
        <v>5075</v>
      </c>
      <c r="J82" s="77">
        <v>4938.7088592307691</v>
      </c>
      <c r="K82" s="78"/>
      <c r="L82" s="78"/>
      <c r="M82" s="75"/>
      <c r="O82" s="76"/>
    </row>
    <row r="83" spans="1:15" x14ac:dyDescent="0.3">
      <c r="A83" s="44">
        <f t="shared" si="5"/>
        <v>69</v>
      </c>
      <c r="B83" s="45" t="s">
        <v>452</v>
      </c>
      <c r="C83" s="46" t="s">
        <v>453</v>
      </c>
      <c r="D83" s="50">
        <v>5.3499999999999999E-2</v>
      </c>
      <c r="E83" s="51">
        <v>289</v>
      </c>
      <c r="F83" s="51">
        <v>198</v>
      </c>
      <c r="G83" s="51">
        <v>-2</v>
      </c>
      <c r="H83" s="51">
        <v>0</v>
      </c>
      <c r="I83" s="51">
        <f t="shared" si="4"/>
        <v>485</v>
      </c>
      <c r="J83" s="77">
        <v>302.5466223076923</v>
      </c>
      <c r="K83" s="78"/>
      <c r="L83" s="78"/>
      <c r="M83" s="75"/>
      <c r="O83" s="76"/>
    </row>
    <row r="84" spans="1:15" x14ac:dyDescent="0.3">
      <c r="A84" s="44">
        <f t="shared" si="5"/>
        <v>70</v>
      </c>
      <c r="B84" s="45">
        <v>346.2</v>
      </c>
      <c r="C84" s="46" t="s">
        <v>454</v>
      </c>
      <c r="D84" s="50">
        <v>0.2</v>
      </c>
      <c r="E84" s="51">
        <v>0</v>
      </c>
      <c r="F84" s="51">
        <v>0</v>
      </c>
      <c r="G84" s="51">
        <v>0</v>
      </c>
      <c r="H84" s="51">
        <v>0</v>
      </c>
      <c r="I84" s="51">
        <f t="shared" si="4"/>
        <v>0</v>
      </c>
      <c r="K84" s="78"/>
      <c r="L84" s="78"/>
      <c r="M84" s="75"/>
      <c r="O84" s="76"/>
    </row>
    <row r="85" spans="1:15" x14ac:dyDescent="0.3">
      <c r="A85" s="44">
        <f t="shared" si="5"/>
        <v>71</v>
      </c>
      <c r="B85" s="45" t="s">
        <v>427</v>
      </c>
      <c r="C85" s="46" t="s">
        <v>427</v>
      </c>
      <c r="D85" s="57"/>
      <c r="E85" s="51"/>
      <c r="F85" s="51"/>
      <c r="G85" s="51"/>
      <c r="H85" s="51"/>
      <c r="I85" s="51"/>
      <c r="J85" s="77"/>
      <c r="K85" s="78"/>
      <c r="L85" s="78"/>
      <c r="M85" s="75"/>
      <c r="O85" s="76"/>
    </row>
    <row r="86" spans="1:15" x14ac:dyDescent="0.3">
      <c r="A86" s="44">
        <f t="shared" si="5"/>
        <v>72</v>
      </c>
      <c r="B86" s="45"/>
      <c r="C86" s="55" t="s">
        <v>455</v>
      </c>
      <c r="D86" s="57"/>
      <c r="E86" s="51">
        <f>SUM(E78:E84)</f>
        <v>39891</v>
      </c>
      <c r="F86" s="51">
        <f>SUM(F78:F84)</f>
        <v>2694</v>
      </c>
      <c r="G86" s="51">
        <f>SUM(G78:G84)</f>
        <v>-110</v>
      </c>
      <c r="H86" s="51">
        <f>SUM(H78:H84)</f>
        <v>0</v>
      </c>
      <c r="I86" s="51">
        <f>SUM(I78:I84)</f>
        <v>42475</v>
      </c>
      <c r="J86" s="77">
        <v>41993.79219</v>
      </c>
      <c r="K86" s="78"/>
      <c r="L86" s="78"/>
      <c r="M86" s="75"/>
      <c r="O86" s="76"/>
    </row>
    <row r="87" spans="1:15" x14ac:dyDescent="0.3">
      <c r="A87" s="44">
        <f t="shared" si="5"/>
        <v>73</v>
      </c>
      <c r="B87" s="45"/>
      <c r="C87" s="55" t="s">
        <v>427</v>
      </c>
      <c r="D87" s="57"/>
      <c r="E87" s="51"/>
      <c r="F87" s="51"/>
      <c r="G87" s="51"/>
      <c r="H87" s="51"/>
      <c r="I87" s="51"/>
      <c r="J87" s="77"/>
      <c r="K87" s="78"/>
      <c r="L87" s="78"/>
      <c r="M87" s="75"/>
      <c r="O87" s="76"/>
    </row>
    <row r="88" spans="1:15" x14ac:dyDescent="0.3">
      <c r="A88" s="44">
        <f t="shared" si="5"/>
        <v>74</v>
      </c>
      <c r="B88" s="45"/>
      <c r="C88" s="49" t="s">
        <v>456</v>
      </c>
      <c r="D88" s="57"/>
      <c r="E88" s="51"/>
      <c r="F88" s="51"/>
      <c r="G88" s="51"/>
      <c r="H88" s="51"/>
      <c r="I88" s="51"/>
      <c r="J88" s="77"/>
      <c r="K88" s="78"/>
      <c r="L88" s="78"/>
      <c r="M88" s="75"/>
      <c r="O88" s="76"/>
    </row>
    <row r="89" spans="1:15" x14ac:dyDescent="0.3">
      <c r="A89" s="44">
        <f t="shared" si="5"/>
        <v>75</v>
      </c>
      <c r="B89" s="45" t="s">
        <v>440</v>
      </c>
      <c r="C89" s="46" t="s">
        <v>441</v>
      </c>
      <c r="D89" s="50">
        <v>4.3499999999999997E-2</v>
      </c>
      <c r="E89" s="51">
        <v>90937</v>
      </c>
      <c r="F89" s="51">
        <v>273</v>
      </c>
      <c r="G89" s="51">
        <v>-97</v>
      </c>
      <c r="H89" s="51">
        <v>0</v>
      </c>
      <c r="I89" s="51">
        <f t="shared" ref="I89:I96" si="6">SUM(E89:H89)</f>
        <v>91113</v>
      </c>
      <c r="J89" s="77">
        <v>91045.749743846143</v>
      </c>
      <c r="K89" s="78"/>
      <c r="L89" s="78"/>
      <c r="M89" s="75"/>
      <c r="O89" s="76"/>
    </row>
    <row r="90" spans="1:15" x14ac:dyDescent="0.3">
      <c r="A90" s="44">
        <f t="shared" si="5"/>
        <v>76</v>
      </c>
      <c r="B90" s="45" t="s">
        <v>444</v>
      </c>
      <c r="C90" s="46" t="s">
        <v>445</v>
      </c>
      <c r="D90" s="50">
        <v>6.9000000000000006E-2</v>
      </c>
      <c r="E90" s="51">
        <v>44345</v>
      </c>
      <c r="F90" s="51">
        <v>4542</v>
      </c>
      <c r="G90" s="51">
        <v>-371</v>
      </c>
      <c r="H90" s="51">
        <v>0</v>
      </c>
      <c r="I90" s="51">
        <f t="shared" si="6"/>
        <v>48516</v>
      </c>
      <c r="J90" s="77">
        <v>46856.827404615382</v>
      </c>
      <c r="K90" s="78"/>
      <c r="L90" s="78"/>
      <c r="M90" s="75"/>
      <c r="O90" s="76"/>
    </row>
    <row r="91" spans="1:15" x14ac:dyDescent="0.3">
      <c r="A91" s="44">
        <f t="shared" si="5"/>
        <v>77</v>
      </c>
      <c r="B91" s="45" t="s">
        <v>446</v>
      </c>
      <c r="C91" s="46" t="s">
        <v>447</v>
      </c>
      <c r="D91" s="50">
        <v>3.2399999999999998E-2</v>
      </c>
      <c r="E91" s="51">
        <v>417463</v>
      </c>
      <c r="F91" s="51">
        <v>5036</v>
      </c>
      <c r="G91" s="51">
        <v>-3423</v>
      </c>
      <c r="H91" s="51">
        <v>0</v>
      </c>
      <c r="I91" s="51">
        <f t="shared" si="6"/>
        <v>419076</v>
      </c>
      <c r="J91" s="77">
        <v>418367.66394538461</v>
      </c>
      <c r="K91" s="78"/>
      <c r="L91" s="78"/>
      <c r="M91" s="75"/>
      <c r="O91" s="76"/>
    </row>
    <row r="92" spans="1:15" x14ac:dyDescent="0.3">
      <c r="A92" s="44">
        <f t="shared" si="5"/>
        <v>78</v>
      </c>
      <c r="B92" s="45">
        <v>343.1</v>
      </c>
      <c r="C92" s="46" t="s">
        <v>457</v>
      </c>
      <c r="D92" s="50">
        <v>0.1472</v>
      </c>
      <c r="E92" s="51">
        <v>89069</v>
      </c>
      <c r="F92" s="51">
        <v>0</v>
      </c>
      <c r="G92" s="51">
        <v>0</v>
      </c>
      <c r="H92" s="51">
        <v>0</v>
      </c>
      <c r="I92" s="51">
        <f t="shared" si="6"/>
        <v>89069</v>
      </c>
      <c r="J92" s="77">
        <v>89068.83481</v>
      </c>
      <c r="K92" s="78"/>
      <c r="L92" s="78"/>
      <c r="M92" s="75"/>
      <c r="O92" s="76"/>
    </row>
    <row r="93" spans="1:15" x14ac:dyDescent="0.3">
      <c r="A93" s="44">
        <f t="shared" si="5"/>
        <v>79</v>
      </c>
      <c r="B93" s="45" t="s">
        <v>448</v>
      </c>
      <c r="C93" s="46" t="s">
        <v>449</v>
      </c>
      <c r="D93" s="50">
        <v>3.5200000000000002E-2</v>
      </c>
      <c r="E93" s="51">
        <v>49542</v>
      </c>
      <c r="F93" s="51">
        <v>493</v>
      </c>
      <c r="G93" s="51">
        <v>-280</v>
      </c>
      <c r="H93" s="51">
        <v>-23</v>
      </c>
      <c r="I93" s="51">
        <f t="shared" si="6"/>
        <v>49732</v>
      </c>
      <c r="J93" s="77">
        <v>49711.669381538457</v>
      </c>
      <c r="K93" s="78"/>
      <c r="L93" s="78"/>
      <c r="M93" s="75"/>
      <c r="O93" s="76"/>
    </row>
    <row r="94" spans="1:15" x14ac:dyDescent="0.3">
      <c r="A94" s="44">
        <f t="shared" si="5"/>
        <v>80</v>
      </c>
      <c r="B94" s="45" t="s">
        <v>450</v>
      </c>
      <c r="C94" s="46" t="s">
        <v>451</v>
      </c>
      <c r="D94" s="50">
        <v>2.8399999999999998E-2</v>
      </c>
      <c r="E94" s="51">
        <v>39758</v>
      </c>
      <c r="F94" s="51">
        <v>618</v>
      </c>
      <c r="G94" s="51">
        <v>-351</v>
      </c>
      <c r="H94" s="51">
        <v>23</v>
      </c>
      <c r="I94" s="51">
        <f t="shared" si="6"/>
        <v>40048</v>
      </c>
      <c r="J94" s="77">
        <v>39949.158548461543</v>
      </c>
      <c r="K94" s="78"/>
      <c r="L94" s="78"/>
      <c r="M94" s="75"/>
      <c r="O94" s="76"/>
    </row>
    <row r="95" spans="1:15" x14ac:dyDescent="0.3">
      <c r="A95" s="44">
        <f t="shared" si="5"/>
        <v>81</v>
      </c>
      <c r="B95" s="45" t="s">
        <v>452</v>
      </c>
      <c r="C95" s="46" t="s">
        <v>453</v>
      </c>
      <c r="D95" s="50">
        <v>4.0299999999999996E-2</v>
      </c>
      <c r="E95" s="51">
        <v>23810</v>
      </c>
      <c r="F95" s="51">
        <v>240</v>
      </c>
      <c r="G95" s="51">
        <v>-4</v>
      </c>
      <c r="H95" s="51">
        <v>0</v>
      </c>
      <c r="I95" s="51">
        <f t="shared" si="6"/>
        <v>24046</v>
      </c>
      <c r="J95" s="77">
        <v>23976.235189230767</v>
      </c>
      <c r="K95" s="78"/>
      <c r="L95" s="78"/>
      <c r="M95" s="75"/>
      <c r="O95" s="76"/>
    </row>
    <row r="96" spans="1:15" x14ac:dyDescent="0.3">
      <c r="A96" s="44">
        <f t="shared" si="5"/>
        <v>82</v>
      </c>
      <c r="B96" s="45">
        <v>346.01</v>
      </c>
      <c r="C96" s="46" t="s">
        <v>458</v>
      </c>
      <c r="D96" s="57"/>
      <c r="E96" s="51">
        <v>2</v>
      </c>
      <c r="F96" s="51"/>
      <c r="G96" s="51"/>
      <c r="H96" s="51"/>
      <c r="I96" s="51">
        <f t="shared" si="6"/>
        <v>2</v>
      </c>
      <c r="J96" s="77">
        <v>2.0082899999999997</v>
      </c>
      <c r="K96" s="78"/>
      <c r="L96" s="78"/>
      <c r="M96" s="75"/>
      <c r="O96" s="76"/>
    </row>
    <row r="97" spans="1:15" x14ac:dyDescent="0.3">
      <c r="A97" s="44">
        <f t="shared" si="5"/>
        <v>83</v>
      </c>
      <c r="B97" s="45"/>
      <c r="C97" s="46"/>
      <c r="D97" s="57"/>
      <c r="E97" s="51"/>
      <c r="F97" s="51"/>
      <c r="G97" s="51"/>
      <c r="H97" s="51"/>
      <c r="I97" s="51"/>
      <c r="J97" s="77"/>
      <c r="K97" s="78"/>
      <c r="L97" s="78"/>
      <c r="M97" s="75"/>
      <c r="O97" s="76"/>
    </row>
    <row r="98" spans="1:15" x14ac:dyDescent="0.3">
      <c r="A98" s="44">
        <f t="shared" si="5"/>
        <v>84</v>
      </c>
      <c r="B98" s="45"/>
      <c r="C98" s="55" t="s">
        <v>459</v>
      </c>
      <c r="D98" s="57"/>
      <c r="E98" s="51">
        <f>SUM(E89:E96)</f>
        <v>754926</v>
      </c>
      <c r="F98" s="51">
        <f>SUM(F89:F96)</f>
        <v>11202</v>
      </c>
      <c r="G98" s="51">
        <f>SUM(G89:G96)</f>
        <v>-4526</v>
      </c>
      <c r="H98" s="51">
        <f>SUM(H89:H96)</f>
        <v>0</v>
      </c>
      <c r="I98" s="51">
        <f>SUM(I89:I96)</f>
        <v>761602</v>
      </c>
      <c r="J98" s="77">
        <v>758969.30115923076</v>
      </c>
      <c r="K98" s="78"/>
      <c r="L98" s="78"/>
      <c r="M98" s="75"/>
      <c r="O98" s="76"/>
    </row>
    <row r="99" spans="1:15" x14ac:dyDescent="0.3">
      <c r="A99" s="44">
        <f t="shared" si="5"/>
        <v>85</v>
      </c>
      <c r="B99" s="45"/>
      <c r="C99" s="55" t="s">
        <v>427</v>
      </c>
      <c r="D99" s="57"/>
      <c r="E99" s="51"/>
      <c r="F99" s="51"/>
      <c r="G99" s="51"/>
      <c r="H99" s="51"/>
      <c r="I99" s="51"/>
      <c r="K99" s="78"/>
      <c r="L99" s="78"/>
      <c r="M99" s="75"/>
      <c r="O99" s="76"/>
    </row>
    <row r="100" spans="1:15" x14ac:dyDescent="0.3">
      <c r="A100" s="44">
        <f t="shared" si="5"/>
        <v>86</v>
      </c>
      <c r="B100" s="45"/>
      <c r="C100" s="49" t="s">
        <v>460</v>
      </c>
      <c r="D100" s="57"/>
      <c r="E100" s="51"/>
      <c r="F100" s="51"/>
      <c r="G100" s="51"/>
      <c r="H100" s="51"/>
      <c r="I100" s="51"/>
      <c r="J100" s="77"/>
      <c r="K100" s="78"/>
      <c r="L100" s="78"/>
      <c r="M100" s="75"/>
      <c r="O100" s="76"/>
    </row>
    <row r="101" spans="1:15" x14ac:dyDescent="0.3">
      <c r="A101" s="44">
        <f t="shared" si="5"/>
        <v>87</v>
      </c>
      <c r="B101" s="45" t="s">
        <v>440</v>
      </c>
      <c r="C101" s="46" t="s">
        <v>441</v>
      </c>
      <c r="D101" s="50">
        <v>9.3399999999999997E-2</v>
      </c>
      <c r="E101" s="51">
        <v>2000</v>
      </c>
      <c r="F101" s="51">
        <v>4</v>
      </c>
      <c r="G101" s="51">
        <v>-8</v>
      </c>
      <c r="H101" s="51">
        <v>0</v>
      </c>
      <c r="I101" s="51">
        <f t="shared" ref="I101:I107" si="7">SUM(E101:H101)</f>
        <v>1996</v>
      </c>
      <c r="J101" s="77">
        <v>1996.1210961538463</v>
      </c>
      <c r="K101" s="78"/>
      <c r="L101" s="78"/>
      <c r="M101" s="75"/>
      <c r="O101" s="76"/>
    </row>
    <row r="102" spans="1:15" x14ac:dyDescent="0.3">
      <c r="A102" s="44">
        <f t="shared" si="5"/>
        <v>88</v>
      </c>
      <c r="B102" s="45" t="s">
        <v>444</v>
      </c>
      <c r="C102" s="46" t="s">
        <v>445</v>
      </c>
      <c r="D102" s="50">
        <v>8.6199999999999999E-2</v>
      </c>
      <c r="E102" s="51">
        <v>1919</v>
      </c>
      <c r="F102" s="51">
        <v>0</v>
      </c>
      <c r="G102" s="51">
        <v>0</v>
      </c>
      <c r="H102" s="51">
        <v>0</v>
      </c>
      <c r="I102" s="51">
        <f t="shared" si="7"/>
        <v>1919</v>
      </c>
      <c r="J102" s="77">
        <v>1918.6987300000001</v>
      </c>
      <c r="K102" s="78"/>
      <c r="L102" s="78"/>
      <c r="M102" s="75"/>
      <c r="O102" s="76"/>
    </row>
    <row r="103" spans="1:15" x14ac:dyDescent="0.3">
      <c r="A103" s="44">
        <f t="shared" si="5"/>
        <v>89</v>
      </c>
      <c r="B103" s="45" t="s">
        <v>446</v>
      </c>
      <c r="C103" s="46" t="s">
        <v>447</v>
      </c>
      <c r="D103" s="50">
        <v>1.4500000000000001E-2</v>
      </c>
      <c r="E103" s="51">
        <v>17748</v>
      </c>
      <c r="F103" s="51">
        <v>0</v>
      </c>
      <c r="G103" s="51">
        <v>-17</v>
      </c>
      <c r="H103" s="51">
        <v>0</v>
      </c>
      <c r="I103" s="51">
        <f t="shared" si="7"/>
        <v>17731</v>
      </c>
      <c r="J103" s="77">
        <v>17732.419862307688</v>
      </c>
      <c r="K103" s="78"/>
      <c r="L103" s="78"/>
      <c r="M103" s="75"/>
      <c r="O103" s="76"/>
    </row>
    <row r="104" spans="1:15" x14ac:dyDescent="0.3">
      <c r="A104" s="44">
        <f t="shared" si="5"/>
        <v>90</v>
      </c>
      <c r="B104" s="45" t="s">
        <v>448</v>
      </c>
      <c r="C104" s="46" t="s">
        <v>449</v>
      </c>
      <c r="D104" s="50">
        <v>8.6599999999999996E-2</v>
      </c>
      <c r="E104" s="51">
        <v>3896</v>
      </c>
      <c r="F104" s="51">
        <v>0</v>
      </c>
      <c r="G104" s="51">
        <v>0</v>
      </c>
      <c r="H104" s="51">
        <v>0</v>
      </c>
      <c r="I104" s="51">
        <f t="shared" si="7"/>
        <v>3896</v>
      </c>
      <c r="J104" s="77">
        <v>3896.0023300000007</v>
      </c>
      <c r="K104" s="78"/>
      <c r="L104" s="78"/>
      <c r="M104" s="75"/>
      <c r="O104" s="76"/>
    </row>
    <row r="105" spans="1:15" x14ac:dyDescent="0.3">
      <c r="A105" s="44">
        <f t="shared" si="5"/>
        <v>91</v>
      </c>
      <c r="B105" s="45" t="s">
        <v>450</v>
      </c>
      <c r="C105" s="46" t="s">
        <v>451</v>
      </c>
      <c r="D105" s="50">
        <v>8.7899999999999992E-2</v>
      </c>
      <c r="E105" s="51">
        <v>1512</v>
      </c>
      <c r="F105" s="51">
        <v>1</v>
      </c>
      <c r="G105" s="51">
        <v>-8</v>
      </c>
      <c r="H105" s="51">
        <v>0</v>
      </c>
      <c r="I105" s="51">
        <f t="shared" si="7"/>
        <v>1505</v>
      </c>
      <c r="J105" s="77">
        <v>1506.301553076923</v>
      </c>
      <c r="K105" s="78"/>
      <c r="L105" s="78"/>
      <c r="M105" s="75"/>
      <c r="O105" s="76"/>
    </row>
    <row r="106" spans="1:15" x14ac:dyDescent="0.3">
      <c r="A106" s="44">
        <f t="shared" si="5"/>
        <v>92</v>
      </c>
      <c r="B106" s="45" t="s">
        <v>452</v>
      </c>
      <c r="C106" s="46" t="s">
        <v>453</v>
      </c>
      <c r="D106" s="50">
        <v>0.104</v>
      </c>
      <c r="E106" s="51">
        <v>581</v>
      </c>
      <c r="F106" s="51">
        <v>0</v>
      </c>
      <c r="G106" s="51">
        <v>0</v>
      </c>
      <c r="H106" s="51">
        <v>0</v>
      </c>
      <c r="I106" s="51">
        <f t="shared" si="7"/>
        <v>581</v>
      </c>
      <c r="J106" s="77">
        <v>581.35703999999998</v>
      </c>
      <c r="K106" s="78"/>
      <c r="L106" s="78"/>
      <c r="M106" s="75"/>
      <c r="O106" s="76"/>
    </row>
    <row r="107" spans="1:15" x14ac:dyDescent="0.3">
      <c r="A107" s="44">
        <f t="shared" si="5"/>
        <v>93</v>
      </c>
      <c r="B107" s="45">
        <v>346.2</v>
      </c>
      <c r="C107" s="46" t="s">
        <v>454</v>
      </c>
      <c r="D107" s="50">
        <v>0.2</v>
      </c>
      <c r="E107" s="51">
        <v>20</v>
      </c>
      <c r="F107" s="51">
        <v>0</v>
      </c>
      <c r="G107" s="51">
        <v>0</v>
      </c>
      <c r="H107" s="51">
        <v>0</v>
      </c>
      <c r="I107" s="51">
        <f t="shared" si="7"/>
        <v>20</v>
      </c>
      <c r="J107" s="77">
        <v>4.1409999999999991</v>
      </c>
      <c r="K107" s="78"/>
      <c r="L107" s="78"/>
      <c r="M107" s="75"/>
      <c r="O107" s="76"/>
    </row>
    <row r="108" spans="1:15" x14ac:dyDescent="0.3">
      <c r="A108" s="44">
        <f t="shared" si="5"/>
        <v>94</v>
      </c>
      <c r="B108" s="45">
        <v>346.3</v>
      </c>
      <c r="C108" s="46" t="s">
        <v>461</v>
      </c>
      <c r="D108" s="50">
        <v>0.1430004</v>
      </c>
      <c r="E108" s="51"/>
      <c r="F108" s="51"/>
      <c r="G108" s="51"/>
      <c r="H108" s="51"/>
      <c r="I108" s="51"/>
      <c r="J108" s="77">
        <v>15.728000000000002</v>
      </c>
      <c r="K108" s="78"/>
      <c r="L108" s="78"/>
      <c r="M108" s="75"/>
      <c r="O108" s="76"/>
    </row>
    <row r="109" spans="1:15" x14ac:dyDescent="0.3">
      <c r="A109" s="44">
        <f t="shared" si="5"/>
        <v>95</v>
      </c>
      <c r="B109" s="45" t="s">
        <v>427</v>
      </c>
      <c r="C109" s="46" t="s">
        <v>427</v>
      </c>
      <c r="D109" s="57"/>
      <c r="E109" s="51"/>
      <c r="F109" s="51"/>
      <c r="G109" s="51"/>
      <c r="H109" s="51"/>
      <c r="I109" s="51"/>
      <c r="K109" s="78"/>
      <c r="L109" s="78"/>
      <c r="M109" s="75"/>
      <c r="O109" s="76"/>
    </row>
    <row r="110" spans="1:15" x14ac:dyDescent="0.3">
      <c r="A110" s="44">
        <f t="shared" si="5"/>
        <v>96</v>
      </c>
      <c r="B110" s="45"/>
      <c r="C110" s="55" t="s">
        <v>462</v>
      </c>
      <c r="D110" s="57"/>
      <c r="E110" s="51">
        <f>SUM(E101:E107)</f>
        <v>27676</v>
      </c>
      <c r="F110" s="51">
        <f>SUM(F101:F107)</f>
        <v>5</v>
      </c>
      <c r="G110" s="51">
        <f>SUM(G101:G107)</f>
        <v>-33</v>
      </c>
      <c r="H110" s="51">
        <f>SUM(H101:H107)</f>
        <v>0</v>
      </c>
      <c r="I110" s="51">
        <f>SUM(I101:I107)</f>
        <v>27648</v>
      </c>
      <c r="J110" s="77">
        <v>27650.769611538453</v>
      </c>
      <c r="K110" s="78"/>
      <c r="L110" s="78"/>
      <c r="M110" s="75"/>
      <c r="O110" s="76"/>
    </row>
    <row r="111" spans="1:15" x14ac:dyDescent="0.3">
      <c r="A111" s="44">
        <f t="shared" si="5"/>
        <v>97</v>
      </c>
      <c r="B111" s="45"/>
      <c r="C111" s="55" t="s">
        <v>427</v>
      </c>
      <c r="D111" s="57"/>
      <c r="E111" s="51"/>
      <c r="F111" s="51"/>
      <c r="G111" s="51"/>
      <c r="H111" s="51"/>
      <c r="I111" s="51"/>
      <c r="J111" s="77"/>
      <c r="K111" s="78"/>
      <c r="L111" s="78"/>
      <c r="M111" s="75"/>
      <c r="O111" s="76"/>
    </row>
    <row r="112" spans="1:15" x14ac:dyDescent="0.3">
      <c r="A112" s="44">
        <f t="shared" si="5"/>
        <v>98</v>
      </c>
      <c r="B112" s="45"/>
      <c r="C112" s="49" t="s">
        <v>463</v>
      </c>
      <c r="D112" s="57"/>
      <c r="E112" s="51"/>
      <c r="F112" s="51"/>
      <c r="G112" s="51"/>
      <c r="H112" s="51"/>
      <c r="I112" s="51"/>
      <c r="J112" s="77"/>
      <c r="K112" s="78"/>
      <c r="L112" s="78"/>
      <c r="M112" s="75"/>
      <c r="O112" s="76"/>
    </row>
    <row r="113" spans="1:15" x14ac:dyDescent="0.3">
      <c r="A113" s="44">
        <f t="shared" si="5"/>
        <v>99</v>
      </c>
      <c r="B113" s="45" t="s">
        <v>440</v>
      </c>
      <c r="C113" s="46" t="s">
        <v>441</v>
      </c>
      <c r="D113" s="50">
        <v>2.69E-2</v>
      </c>
      <c r="E113" s="51">
        <v>126987</v>
      </c>
      <c r="F113" s="51">
        <v>1479</v>
      </c>
      <c r="G113" s="51">
        <v>-389</v>
      </c>
      <c r="H113" s="51">
        <v>0</v>
      </c>
      <c r="I113" s="51">
        <f t="shared" ref="I113:I119" si="8">SUM(E113:H113)</f>
        <v>128077</v>
      </c>
      <c r="J113" s="77">
        <v>127334.8597453846</v>
      </c>
      <c r="K113" s="78"/>
      <c r="L113" s="78"/>
      <c r="M113" s="75"/>
      <c r="O113" s="76"/>
    </row>
    <row r="114" spans="1:15" x14ac:dyDescent="0.3">
      <c r="A114" s="44">
        <f t="shared" si="5"/>
        <v>100</v>
      </c>
      <c r="B114" s="45" t="s">
        <v>444</v>
      </c>
      <c r="C114" s="46" t="s">
        <v>445</v>
      </c>
      <c r="D114" s="50">
        <v>3.0000000000000002E-2</v>
      </c>
      <c r="E114" s="51">
        <v>211808</v>
      </c>
      <c r="F114" s="51">
        <v>288</v>
      </c>
      <c r="G114" s="51">
        <v>-100</v>
      </c>
      <c r="H114" s="51">
        <v>0</v>
      </c>
      <c r="I114" s="51">
        <f t="shared" si="8"/>
        <v>211996</v>
      </c>
      <c r="J114" s="77">
        <v>211816.67190692309</v>
      </c>
      <c r="K114" s="78"/>
      <c r="L114" s="78"/>
      <c r="M114" s="75"/>
      <c r="O114" s="76"/>
    </row>
    <row r="115" spans="1:15" x14ac:dyDescent="0.3">
      <c r="A115" s="44">
        <f t="shared" si="5"/>
        <v>101</v>
      </c>
      <c r="B115" s="45" t="s">
        <v>446</v>
      </c>
      <c r="C115" s="46" t="s">
        <v>447</v>
      </c>
      <c r="D115" s="50">
        <v>3.2199999999999999E-2</v>
      </c>
      <c r="E115" s="51">
        <v>733887</v>
      </c>
      <c r="F115" s="51">
        <v>26923</v>
      </c>
      <c r="G115" s="51">
        <v>-5583</v>
      </c>
      <c r="H115" s="51">
        <v>0</v>
      </c>
      <c r="I115" s="51">
        <f t="shared" si="8"/>
        <v>755227</v>
      </c>
      <c r="J115" s="77">
        <v>741782.91614538443</v>
      </c>
      <c r="K115" s="78"/>
      <c r="L115" s="78"/>
      <c r="M115" s="75"/>
      <c r="O115" s="76"/>
    </row>
    <row r="116" spans="1:15" x14ac:dyDescent="0.3">
      <c r="A116" s="44">
        <f t="shared" si="5"/>
        <v>102</v>
      </c>
      <c r="B116" s="45">
        <v>343.1</v>
      </c>
      <c r="C116" s="46" t="s">
        <v>457</v>
      </c>
      <c r="D116" s="50">
        <v>9.1800000000000007E-2</v>
      </c>
      <c r="E116" s="51">
        <v>183250</v>
      </c>
      <c r="F116" s="51">
        <v>-9</v>
      </c>
      <c r="G116" s="51">
        <v>16974</v>
      </c>
      <c r="H116" s="51">
        <v>0</v>
      </c>
      <c r="I116" s="51">
        <f t="shared" si="8"/>
        <v>200215</v>
      </c>
      <c r="J116" s="77">
        <v>198910.68814692314</v>
      </c>
      <c r="K116" s="78"/>
      <c r="L116" s="78"/>
      <c r="M116" s="75"/>
      <c r="O116" s="76"/>
    </row>
    <row r="117" spans="1:15" x14ac:dyDescent="0.3">
      <c r="A117" s="44">
        <f t="shared" si="5"/>
        <v>103</v>
      </c>
      <c r="B117" s="45" t="s">
        <v>448</v>
      </c>
      <c r="C117" s="46" t="s">
        <v>449</v>
      </c>
      <c r="D117" s="50">
        <v>2.7900000000000001E-2</v>
      </c>
      <c r="E117" s="51">
        <v>16619</v>
      </c>
      <c r="F117" s="51">
        <v>0</v>
      </c>
      <c r="G117" s="51">
        <v>0</v>
      </c>
      <c r="H117" s="51">
        <v>0</v>
      </c>
      <c r="I117" s="51">
        <f t="shared" si="8"/>
        <v>16619</v>
      </c>
      <c r="J117" s="77">
        <v>16618.575350769228</v>
      </c>
      <c r="K117" s="78"/>
      <c r="L117" s="78"/>
      <c r="M117" s="75"/>
      <c r="O117" s="76"/>
    </row>
    <row r="118" spans="1:15" x14ac:dyDescent="0.3">
      <c r="A118" s="44">
        <f t="shared" si="5"/>
        <v>104</v>
      </c>
      <c r="B118" s="45" t="s">
        <v>450</v>
      </c>
      <c r="C118" s="46" t="s">
        <v>451</v>
      </c>
      <c r="D118" s="50">
        <v>2.8500000000000001E-2</v>
      </c>
      <c r="E118" s="51">
        <v>120492</v>
      </c>
      <c r="F118" s="51">
        <v>282</v>
      </c>
      <c r="G118" s="51">
        <v>-28</v>
      </c>
      <c r="H118" s="51">
        <v>0</v>
      </c>
      <c r="I118" s="51">
        <f t="shared" si="8"/>
        <v>120746</v>
      </c>
      <c r="J118" s="77">
        <v>120535.28065</v>
      </c>
      <c r="K118" s="78"/>
      <c r="L118" s="78"/>
      <c r="M118" s="75"/>
      <c r="O118" s="76"/>
    </row>
    <row r="119" spans="1:15" x14ac:dyDescent="0.3">
      <c r="A119" s="44">
        <f t="shared" si="5"/>
        <v>105</v>
      </c>
      <c r="B119" s="45" t="s">
        <v>452</v>
      </c>
      <c r="C119" s="46" t="s">
        <v>453</v>
      </c>
      <c r="D119" s="50">
        <v>3.3599999999999998E-2</v>
      </c>
      <c r="E119" s="51">
        <v>6238</v>
      </c>
      <c r="F119" s="51">
        <v>1470</v>
      </c>
      <c r="G119" s="51">
        <v>-43</v>
      </c>
      <c r="H119" s="51">
        <v>0</v>
      </c>
      <c r="I119" s="51">
        <f t="shared" si="8"/>
        <v>7665</v>
      </c>
      <c r="J119" s="77">
        <v>6872.2228869230785</v>
      </c>
      <c r="K119" s="78"/>
      <c r="L119" s="78"/>
      <c r="M119" s="75"/>
      <c r="O119" s="76"/>
    </row>
    <row r="120" spans="1:15" x14ac:dyDescent="0.3">
      <c r="A120" s="44">
        <f t="shared" si="5"/>
        <v>106</v>
      </c>
      <c r="B120" s="45" t="s">
        <v>427</v>
      </c>
      <c r="C120" s="46" t="s">
        <v>427</v>
      </c>
      <c r="D120" s="50"/>
      <c r="E120" s="51"/>
      <c r="F120" s="51"/>
      <c r="G120" s="51"/>
      <c r="H120" s="51"/>
      <c r="I120" s="51"/>
      <c r="K120" s="78"/>
      <c r="L120" s="78"/>
      <c r="M120" s="75"/>
      <c r="O120" s="76"/>
    </row>
    <row r="121" spans="1:15" x14ac:dyDescent="0.3">
      <c r="A121" s="44">
        <f t="shared" si="5"/>
        <v>107</v>
      </c>
      <c r="B121" s="45"/>
      <c r="C121" s="55" t="s">
        <v>464</v>
      </c>
      <c r="D121" s="57"/>
      <c r="E121" s="51">
        <f>SUM(E113:E119)</f>
        <v>1399281</v>
      </c>
      <c r="F121" s="51">
        <f>SUM(F113:F119)</f>
        <v>30433</v>
      </c>
      <c r="G121" s="51">
        <f>SUM(G113:G119)</f>
        <v>10831</v>
      </c>
      <c r="H121" s="51">
        <f>SUM(H113:H119)</f>
        <v>0</v>
      </c>
      <c r="I121" s="51">
        <f>SUM(I113:I119)</f>
        <v>1440545</v>
      </c>
      <c r="J121" s="77">
        <v>1423871.2148323078</v>
      </c>
      <c r="K121" s="78"/>
      <c r="L121" s="78"/>
      <c r="M121" s="75"/>
      <c r="O121" s="76"/>
    </row>
    <row r="122" spans="1:15" x14ac:dyDescent="0.3">
      <c r="A122" s="44">
        <f t="shared" si="5"/>
        <v>108</v>
      </c>
      <c r="B122" s="45"/>
      <c r="C122" s="55" t="s">
        <v>427</v>
      </c>
      <c r="D122" s="57"/>
      <c r="E122" s="51"/>
      <c r="F122" s="51"/>
      <c r="G122" s="51"/>
      <c r="H122" s="51"/>
      <c r="I122" s="51"/>
      <c r="J122" s="77"/>
      <c r="K122" s="78"/>
      <c r="L122" s="78"/>
      <c r="M122" s="75"/>
      <c r="O122" s="76"/>
    </row>
    <row r="123" spans="1:15" x14ac:dyDescent="0.3">
      <c r="A123" s="44">
        <f t="shared" si="5"/>
        <v>109</v>
      </c>
      <c r="B123" s="45"/>
      <c r="C123" s="49" t="s">
        <v>465</v>
      </c>
      <c r="D123" s="57"/>
      <c r="E123" s="51"/>
      <c r="F123" s="51"/>
      <c r="G123" s="51"/>
      <c r="H123" s="51"/>
      <c r="I123" s="51"/>
      <c r="J123" s="77"/>
      <c r="K123" s="78"/>
      <c r="L123" s="78"/>
      <c r="M123" s="75"/>
      <c r="O123" s="76"/>
    </row>
    <row r="124" spans="1:15" x14ac:dyDescent="0.3">
      <c r="A124" s="44">
        <f t="shared" si="5"/>
        <v>110</v>
      </c>
      <c r="B124" s="45" t="s">
        <v>440</v>
      </c>
      <c r="C124" s="46" t="s">
        <v>441</v>
      </c>
      <c r="D124" s="50">
        <v>1.12E-2</v>
      </c>
      <c r="E124" s="51">
        <v>5376</v>
      </c>
      <c r="F124" s="51">
        <v>0</v>
      </c>
      <c r="G124" s="51">
        <v>-7</v>
      </c>
      <c r="H124" s="51">
        <v>0</v>
      </c>
      <c r="I124" s="51">
        <f>SUM(E124:H124)</f>
        <v>5369</v>
      </c>
      <c r="J124" s="77">
        <v>5375.2131415384629</v>
      </c>
      <c r="K124" s="78"/>
      <c r="L124" s="78"/>
      <c r="M124" s="75"/>
      <c r="O124" s="76"/>
    </row>
    <row r="125" spans="1:15" x14ac:dyDescent="0.3">
      <c r="A125" s="44">
        <f t="shared" si="5"/>
        <v>111</v>
      </c>
      <c r="B125" s="45" t="s">
        <v>444</v>
      </c>
      <c r="C125" s="46" t="s">
        <v>445</v>
      </c>
      <c r="D125" s="50">
        <v>3.0200000000000001E-2</v>
      </c>
      <c r="E125" s="51">
        <v>6453</v>
      </c>
      <c r="F125" s="51">
        <v>34</v>
      </c>
      <c r="G125" s="51">
        <v>0</v>
      </c>
      <c r="H125" s="51">
        <v>0</v>
      </c>
      <c r="I125" s="51">
        <f>SUM(E125:H125)</f>
        <v>6487</v>
      </c>
      <c r="J125" s="77">
        <v>6483.868442307692</v>
      </c>
      <c r="K125" s="78"/>
      <c r="L125" s="78"/>
      <c r="M125" s="75"/>
      <c r="O125" s="76"/>
    </row>
    <row r="126" spans="1:15" x14ac:dyDescent="0.3">
      <c r="A126" s="44">
        <f t="shared" si="5"/>
        <v>112</v>
      </c>
      <c r="B126" s="45" t="s">
        <v>446</v>
      </c>
      <c r="C126" s="46" t="s">
        <v>447</v>
      </c>
      <c r="D126" s="50">
        <v>9.1000000000000004E-3</v>
      </c>
      <c r="E126" s="51">
        <v>72216</v>
      </c>
      <c r="F126" s="51">
        <v>2323</v>
      </c>
      <c r="G126" s="51">
        <v>-5605</v>
      </c>
      <c r="H126" s="51">
        <v>0</v>
      </c>
      <c r="I126" s="51">
        <f>SUM(E126:H126)</f>
        <v>68934</v>
      </c>
      <c r="J126" s="77">
        <v>70228.700551538437</v>
      </c>
      <c r="K126" s="78"/>
      <c r="L126" s="78"/>
      <c r="M126" s="75"/>
      <c r="O126" s="76"/>
    </row>
    <row r="127" spans="1:15" x14ac:dyDescent="0.3">
      <c r="A127" s="44">
        <f t="shared" si="5"/>
        <v>113</v>
      </c>
      <c r="B127" s="45">
        <v>343.1</v>
      </c>
      <c r="C127" s="46" t="s">
        <v>457</v>
      </c>
      <c r="D127" s="50">
        <v>9.1000000000000004E-3</v>
      </c>
      <c r="E127" s="51">
        <v>0</v>
      </c>
      <c r="F127" s="51">
        <v>4417</v>
      </c>
      <c r="G127" s="51">
        <v>0</v>
      </c>
      <c r="H127" s="51">
        <v>0</v>
      </c>
      <c r="I127" s="51">
        <f>SUM(E127:H127)</f>
        <v>4417</v>
      </c>
      <c r="J127" s="77">
        <v>3144.0513184615388</v>
      </c>
      <c r="K127" s="78"/>
      <c r="L127" s="78"/>
      <c r="M127" s="75"/>
      <c r="O127" s="76"/>
    </row>
    <row r="128" spans="1:15" x14ac:dyDescent="0.3">
      <c r="A128" s="44">
        <f t="shared" si="5"/>
        <v>114</v>
      </c>
      <c r="B128" s="45" t="s">
        <v>448</v>
      </c>
      <c r="C128" s="46" t="s">
        <v>449</v>
      </c>
      <c r="D128" s="50">
        <v>8.6E-3</v>
      </c>
      <c r="E128" s="51">
        <v>18542</v>
      </c>
      <c r="F128" s="51">
        <v>1302</v>
      </c>
      <c r="G128" s="51">
        <v>-261</v>
      </c>
      <c r="H128" s="51">
        <v>0</v>
      </c>
      <c r="I128" s="51">
        <f>SUM(E128:H128)-1</f>
        <v>19582</v>
      </c>
      <c r="J128" s="77">
        <v>19262.039421538459</v>
      </c>
      <c r="K128" s="78"/>
      <c r="L128" s="78"/>
      <c r="M128" s="75"/>
      <c r="O128" s="76"/>
    </row>
    <row r="129" spans="1:15" x14ac:dyDescent="0.3">
      <c r="A129" s="44">
        <f t="shared" si="5"/>
        <v>115</v>
      </c>
      <c r="B129" s="45" t="s">
        <v>450</v>
      </c>
      <c r="C129" s="46" t="s">
        <v>451</v>
      </c>
      <c r="D129" s="50">
        <v>1.09E-2</v>
      </c>
      <c r="E129" s="51">
        <v>7264</v>
      </c>
      <c r="F129" s="51">
        <v>1761</v>
      </c>
      <c r="G129" s="51">
        <v>-61</v>
      </c>
      <c r="H129" s="51">
        <v>0</v>
      </c>
      <c r="I129" s="51">
        <f>SUM(E129:H129)</f>
        <v>8964</v>
      </c>
      <c r="J129" s="77">
        <v>7811.8265061538441</v>
      </c>
      <c r="K129" s="78"/>
      <c r="L129" s="78"/>
      <c r="M129" s="75"/>
      <c r="O129" s="76"/>
    </row>
    <row r="130" spans="1:15" x14ac:dyDescent="0.3">
      <c r="A130" s="44">
        <f t="shared" si="5"/>
        <v>116</v>
      </c>
      <c r="B130" s="45" t="s">
        <v>452</v>
      </c>
      <c r="C130" s="46" t="s">
        <v>453</v>
      </c>
      <c r="D130" s="50">
        <v>-2.0000000000000001E-4</v>
      </c>
      <c r="E130" s="51">
        <v>1051</v>
      </c>
      <c r="F130" s="51">
        <v>407</v>
      </c>
      <c r="G130" s="51">
        <v>0</v>
      </c>
      <c r="H130" s="51">
        <v>0</v>
      </c>
      <c r="I130" s="51">
        <f>SUM(E130:H130)</f>
        <v>1458</v>
      </c>
      <c r="J130" s="77">
        <v>1082.7423561538462</v>
      </c>
      <c r="K130" s="78"/>
      <c r="L130" s="78"/>
      <c r="M130" s="75"/>
      <c r="O130" s="76"/>
    </row>
    <row r="131" spans="1:15" x14ac:dyDescent="0.3">
      <c r="A131" s="44">
        <f t="shared" si="5"/>
        <v>117</v>
      </c>
      <c r="B131" s="45" t="s">
        <v>452</v>
      </c>
      <c r="C131" s="46" t="s">
        <v>454</v>
      </c>
      <c r="D131" s="50">
        <v>0.2</v>
      </c>
      <c r="E131" s="51">
        <v>1</v>
      </c>
      <c r="F131" s="51">
        <v>0</v>
      </c>
      <c r="G131" s="51">
        <v>0</v>
      </c>
      <c r="H131" s="51">
        <v>0</v>
      </c>
      <c r="I131" s="51">
        <f>SUM(E131:H131)</f>
        <v>1</v>
      </c>
      <c r="J131" s="77">
        <v>0.71514999999999973</v>
      </c>
      <c r="K131" s="78"/>
      <c r="L131" s="78"/>
      <c r="M131" s="75"/>
      <c r="O131" s="76"/>
    </row>
    <row r="132" spans="1:15" x14ac:dyDescent="0.3">
      <c r="A132" s="44">
        <f t="shared" si="5"/>
        <v>118</v>
      </c>
      <c r="B132" s="45"/>
      <c r="C132" s="46" t="s">
        <v>427</v>
      </c>
      <c r="D132" s="57"/>
      <c r="E132" s="51"/>
      <c r="F132" s="51"/>
      <c r="G132" s="51"/>
      <c r="H132" s="51"/>
      <c r="I132" s="51"/>
      <c r="K132" s="78"/>
      <c r="L132" s="78"/>
      <c r="M132" s="75"/>
      <c r="O132" s="76"/>
    </row>
    <row r="133" spans="1:15" x14ac:dyDescent="0.3">
      <c r="A133" s="44">
        <f t="shared" si="5"/>
        <v>119</v>
      </c>
      <c r="B133" s="45"/>
      <c r="C133" s="55" t="s">
        <v>466</v>
      </c>
      <c r="D133" s="57"/>
      <c r="E133" s="51">
        <f>SUM(E124:E131)</f>
        <v>110903</v>
      </c>
      <c r="F133" s="51">
        <f>SUM(F124:F131)</f>
        <v>10244</v>
      </c>
      <c r="G133" s="51">
        <f>SUM(G124:G131)</f>
        <v>-5934</v>
      </c>
      <c r="H133" s="51">
        <f>SUM(H124:H131)</f>
        <v>0</v>
      </c>
      <c r="I133" s="51">
        <f>SUM(I124:I131)</f>
        <v>115212</v>
      </c>
      <c r="J133" s="77">
        <v>113389.15688769228</v>
      </c>
      <c r="K133" s="78"/>
      <c r="L133" s="78"/>
      <c r="M133" s="75"/>
      <c r="O133" s="76"/>
    </row>
    <row r="134" spans="1:15" x14ac:dyDescent="0.3">
      <c r="A134" s="44">
        <f t="shared" si="5"/>
        <v>120</v>
      </c>
      <c r="B134" s="45"/>
      <c r="C134" s="55" t="s">
        <v>427</v>
      </c>
      <c r="D134" s="57"/>
      <c r="E134" s="51"/>
      <c r="F134" s="51"/>
      <c r="G134" s="51"/>
      <c r="H134" s="51"/>
      <c r="I134" s="51"/>
      <c r="J134" s="77"/>
      <c r="K134" s="78"/>
      <c r="L134" s="78"/>
      <c r="M134" s="75"/>
      <c r="O134" s="76"/>
    </row>
    <row r="135" spans="1:15" x14ac:dyDescent="0.3">
      <c r="A135" s="44">
        <f t="shared" si="5"/>
        <v>121</v>
      </c>
      <c r="B135" s="45"/>
      <c r="C135" s="49" t="s">
        <v>467</v>
      </c>
      <c r="D135" s="57"/>
      <c r="E135" s="51"/>
      <c r="F135" s="51"/>
      <c r="G135" s="51"/>
      <c r="H135" s="51"/>
      <c r="I135" s="51"/>
      <c r="J135" s="77"/>
      <c r="K135" s="78"/>
      <c r="L135" s="78"/>
      <c r="M135" s="75"/>
      <c r="O135" s="76"/>
    </row>
    <row r="136" spans="1:15" x14ac:dyDescent="0.3">
      <c r="A136" s="44">
        <f t="shared" si="5"/>
        <v>122</v>
      </c>
      <c r="B136" s="45" t="s">
        <v>440</v>
      </c>
      <c r="C136" s="46" t="s">
        <v>441</v>
      </c>
      <c r="D136" s="50">
        <v>4.4600000000000001E-2</v>
      </c>
      <c r="E136" s="51">
        <v>6259</v>
      </c>
      <c r="F136" s="51">
        <v>120</v>
      </c>
      <c r="G136" s="51">
        <v>0</v>
      </c>
      <c r="H136" s="51">
        <v>0</v>
      </c>
      <c r="I136" s="51">
        <f t="shared" ref="I136:I142" si="9">SUM(E136:H136)</f>
        <v>6379</v>
      </c>
      <c r="J136" s="77">
        <v>6269.0058792307682</v>
      </c>
      <c r="K136" s="78"/>
      <c r="L136" s="78"/>
      <c r="M136" s="75"/>
      <c r="O136" s="76"/>
    </row>
    <row r="137" spans="1:15" x14ac:dyDescent="0.3">
      <c r="A137" s="44">
        <f t="shared" si="5"/>
        <v>123</v>
      </c>
      <c r="B137" s="45" t="s">
        <v>444</v>
      </c>
      <c r="C137" s="46" t="s">
        <v>445</v>
      </c>
      <c r="D137" s="50">
        <v>5.5199999999999999E-2</v>
      </c>
      <c r="E137" s="51">
        <v>10325</v>
      </c>
      <c r="F137" s="51">
        <v>2</v>
      </c>
      <c r="G137" s="51">
        <v>0</v>
      </c>
      <c r="H137" s="51">
        <v>0</v>
      </c>
      <c r="I137" s="51">
        <f t="shared" si="9"/>
        <v>10327</v>
      </c>
      <c r="J137" s="77">
        <v>10326.396549230769</v>
      </c>
      <c r="K137" s="78"/>
      <c r="L137" s="78"/>
      <c r="M137" s="75"/>
      <c r="O137" s="76"/>
    </row>
    <row r="138" spans="1:15" x14ac:dyDescent="0.3">
      <c r="A138" s="44">
        <f t="shared" si="5"/>
        <v>124</v>
      </c>
      <c r="B138" s="45" t="s">
        <v>446</v>
      </c>
      <c r="C138" s="46" t="s">
        <v>447</v>
      </c>
      <c r="D138" s="50">
        <v>3.2099999999999997E-2</v>
      </c>
      <c r="E138" s="51">
        <v>26680</v>
      </c>
      <c r="F138" s="51">
        <v>864</v>
      </c>
      <c r="G138" s="51">
        <v>-149</v>
      </c>
      <c r="H138" s="51">
        <v>0</v>
      </c>
      <c r="I138" s="51">
        <f t="shared" si="9"/>
        <v>27395</v>
      </c>
      <c r="J138" s="77">
        <v>27079.739086153844</v>
      </c>
      <c r="K138" s="78"/>
      <c r="L138" s="78"/>
      <c r="M138" s="75"/>
      <c r="O138" s="76"/>
    </row>
    <row r="139" spans="1:15" x14ac:dyDescent="0.3">
      <c r="A139" s="44">
        <f t="shared" si="5"/>
        <v>125</v>
      </c>
      <c r="B139" s="45" t="s">
        <v>448</v>
      </c>
      <c r="C139" s="46" t="s">
        <v>449</v>
      </c>
      <c r="D139" s="50">
        <v>6.1600000000000002E-2</v>
      </c>
      <c r="E139" s="51">
        <v>7869</v>
      </c>
      <c r="F139" s="51">
        <v>0</v>
      </c>
      <c r="G139" s="51">
        <v>0</v>
      </c>
      <c r="H139" s="51">
        <v>0</v>
      </c>
      <c r="I139" s="51">
        <f t="shared" si="9"/>
        <v>7869</v>
      </c>
      <c r="J139" s="77">
        <v>7868.7420399999983</v>
      </c>
      <c r="K139" s="78"/>
      <c r="L139" s="78"/>
      <c r="M139" s="75"/>
      <c r="O139" s="76"/>
    </row>
    <row r="140" spans="1:15" x14ac:dyDescent="0.3">
      <c r="A140" s="44">
        <f t="shared" si="5"/>
        <v>126</v>
      </c>
      <c r="B140" s="45" t="s">
        <v>450</v>
      </c>
      <c r="C140" s="46" t="s">
        <v>451</v>
      </c>
      <c r="D140" s="50">
        <v>5.16E-2</v>
      </c>
      <c r="E140" s="51">
        <v>7052</v>
      </c>
      <c r="F140" s="51">
        <v>254</v>
      </c>
      <c r="G140" s="51">
        <v>-39</v>
      </c>
      <c r="H140" s="51">
        <v>0</v>
      </c>
      <c r="I140" s="51">
        <f t="shared" si="9"/>
        <v>7267</v>
      </c>
      <c r="J140" s="77">
        <v>7086.4211846153876</v>
      </c>
      <c r="K140" s="78"/>
      <c r="L140" s="78"/>
      <c r="M140" s="75"/>
      <c r="O140" s="76"/>
    </row>
    <row r="141" spans="1:15" x14ac:dyDescent="0.3">
      <c r="A141" s="44">
        <f t="shared" si="5"/>
        <v>127</v>
      </c>
      <c r="B141" s="45" t="s">
        <v>452</v>
      </c>
      <c r="C141" s="46" t="s">
        <v>453</v>
      </c>
      <c r="D141" s="50">
        <v>4.1500000000000002E-2</v>
      </c>
      <c r="E141" s="51">
        <v>1498</v>
      </c>
      <c r="F141" s="51">
        <v>94</v>
      </c>
      <c r="G141" s="51">
        <v>-15</v>
      </c>
      <c r="H141" s="51">
        <v>0</v>
      </c>
      <c r="I141" s="51">
        <f t="shared" si="9"/>
        <v>1577</v>
      </c>
      <c r="J141" s="77">
        <v>1530.1350215384614</v>
      </c>
      <c r="K141" s="78"/>
      <c r="L141" s="78"/>
      <c r="M141" s="75"/>
      <c r="O141" s="76"/>
    </row>
    <row r="142" spans="1:15" x14ac:dyDescent="0.3">
      <c r="A142" s="44">
        <f t="shared" si="5"/>
        <v>128</v>
      </c>
      <c r="B142" s="45">
        <v>346.2</v>
      </c>
      <c r="C142" s="46" t="s">
        <v>454</v>
      </c>
      <c r="D142" s="50">
        <v>0.2</v>
      </c>
      <c r="E142" s="51">
        <v>20</v>
      </c>
      <c r="F142" s="51">
        <v>0</v>
      </c>
      <c r="G142" s="51">
        <v>0</v>
      </c>
      <c r="H142" s="51">
        <v>0</v>
      </c>
      <c r="I142" s="51">
        <f t="shared" si="9"/>
        <v>20</v>
      </c>
      <c r="J142" s="77">
        <v>18.450999999999997</v>
      </c>
      <c r="K142" s="78"/>
      <c r="L142" s="78"/>
      <c r="M142" s="75"/>
      <c r="O142" s="76"/>
    </row>
    <row r="143" spans="1:15" x14ac:dyDescent="0.3">
      <c r="A143" s="44">
        <f t="shared" si="5"/>
        <v>129</v>
      </c>
      <c r="B143" s="45">
        <v>346.3</v>
      </c>
      <c r="C143" s="46" t="s">
        <v>461</v>
      </c>
      <c r="D143" s="50">
        <v>0.1430004</v>
      </c>
      <c r="E143" s="51"/>
      <c r="F143" s="51"/>
      <c r="G143" s="51"/>
      <c r="H143" s="51"/>
      <c r="I143" s="51"/>
      <c r="J143" s="77">
        <v>1.2899999999999996</v>
      </c>
      <c r="K143" s="78"/>
      <c r="L143" s="78"/>
      <c r="M143" s="75"/>
      <c r="O143" s="76"/>
    </row>
    <row r="144" spans="1:15" x14ac:dyDescent="0.3">
      <c r="A144" s="44">
        <f t="shared" si="5"/>
        <v>130</v>
      </c>
      <c r="B144" s="45" t="s">
        <v>427</v>
      </c>
      <c r="C144" s="46" t="s">
        <v>427</v>
      </c>
      <c r="D144" s="57"/>
      <c r="E144" s="51"/>
      <c r="F144" s="51"/>
      <c r="G144" s="51"/>
      <c r="H144" s="51"/>
      <c r="I144" s="51"/>
      <c r="K144" s="78"/>
      <c r="L144" s="78"/>
      <c r="M144" s="75"/>
      <c r="O144" s="76"/>
    </row>
    <row r="145" spans="1:15" x14ac:dyDescent="0.3">
      <c r="A145" s="44">
        <f t="shared" ref="A145:A208" si="10">A144+1</f>
        <v>131</v>
      </c>
      <c r="B145" s="45"/>
      <c r="C145" s="55" t="s">
        <v>468</v>
      </c>
      <c r="D145" s="57"/>
      <c r="E145" s="51">
        <f>SUM(E136:E142)</f>
        <v>59703</v>
      </c>
      <c r="F145" s="51">
        <f>SUM(F136:F142)</f>
        <v>1334</v>
      </c>
      <c r="G145" s="51">
        <f>SUM(G136:G142)</f>
        <v>-203</v>
      </c>
      <c r="H145" s="51">
        <f>SUM(H136:H142)</f>
        <v>0</v>
      </c>
      <c r="I145" s="51">
        <f>SUM(I136:I142)</f>
        <v>60834</v>
      </c>
      <c r="J145" s="73">
        <v>60180.180760769224</v>
      </c>
      <c r="K145" s="78"/>
      <c r="L145" s="78"/>
      <c r="M145" s="75"/>
      <c r="O145" s="76"/>
    </row>
    <row r="146" spans="1:15" x14ac:dyDescent="0.3">
      <c r="A146" s="44">
        <f t="shared" si="10"/>
        <v>132</v>
      </c>
      <c r="B146" s="45"/>
      <c r="C146" s="55" t="s">
        <v>427</v>
      </c>
      <c r="D146" s="57"/>
      <c r="E146" s="51"/>
      <c r="F146" s="51"/>
      <c r="G146" s="51"/>
      <c r="H146" s="51"/>
      <c r="I146" s="51"/>
      <c r="J146" s="77"/>
      <c r="K146" s="78"/>
      <c r="L146" s="78"/>
      <c r="M146" s="75"/>
      <c r="O146" s="76"/>
    </row>
    <row r="147" spans="1:15" x14ac:dyDescent="0.3">
      <c r="A147" s="44">
        <f t="shared" si="10"/>
        <v>133</v>
      </c>
      <c r="B147" s="45"/>
      <c r="C147" s="49" t="s">
        <v>469</v>
      </c>
      <c r="D147" s="57"/>
      <c r="E147" s="51"/>
      <c r="F147" s="51"/>
      <c r="G147" s="51"/>
      <c r="H147" s="51"/>
      <c r="I147" s="51"/>
      <c r="J147" s="77"/>
      <c r="K147" s="78"/>
      <c r="L147" s="78"/>
      <c r="M147" s="75"/>
      <c r="O147" s="76"/>
    </row>
    <row r="148" spans="1:15" x14ac:dyDescent="0.3">
      <c r="A148" s="44">
        <f t="shared" si="10"/>
        <v>134</v>
      </c>
      <c r="B148" s="45" t="s">
        <v>440</v>
      </c>
      <c r="C148" s="46" t="s">
        <v>441</v>
      </c>
      <c r="D148" s="50">
        <v>2.9000000000000001E-2</v>
      </c>
      <c r="E148" s="51">
        <v>0</v>
      </c>
      <c r="F148" s="51">
        <v>0</v>
      </c>
      <c r="G148" s="51">
        <v>0</v>
      </c>
      <c r="H148" s="51">
        <v>0</v>
      </c>
      <c r="I148" s="51">
        <f t="shared" ref="I148:I154" si="11">SUM(E148:H148)</f>
        <v>0</v>
      </c>
      <c r="J148" s="77"/>
      <c r="K148" s="78"/>
      <c r="L148" s="78"/>
      <c r="M148" s="75"/>
      <c r="O148" s="76"/>
    </row>
    <row r="149" spans="1:15" x14ac:dyDescent="0.3">
      <c r="A149" s="44">
        <f t="shared" si="10"/>
        <v>135</v>
      </c>
      <c r="B149" s="45" t="s">
        <v>444</v>
      </c>
      <c r="C149" s="46" t="s">
        <v>445</v>
      </c>
      <c r="D149" s="50">
        <v>5.3999999999999999E-2</v>
      </c>
      <c r="E149" s="51">
        <v>0</v>
      </c>
      <c r="F149" s="51">
        <v>0</v>
      </c>
      <c r="G149" s="51">
        <v>0</v>
      </c>
      <c r="H149" s="51">
        <v>0</v>
      </c>
      <c r="I149" s="51">
        <f t="shared" si="11"/>
        <v>0</v>
      </c>
      <c r="J149" s="77"/>
      <c r="K149" s="78"/>
      <c r="L149" s="78"/>
      <c r="M149" s="75"/>
      <c r="O149" s="76"/>
    </row>
    <row r="150" spans="1:15" x14ac:dyDescent="0.3">
      <c r="A150" s="44">
        <f t="shared" si="10"/>
        <v>136</v>
      </c>
      <c r="B150" s="45" t="s">
        <v>446</v>
      </c>
      <c r="C150" s="46" t="s">
        <v>447</v>
      </c>
      <c r="D150" s="50">
        <v>2.8999999999999998E-2</v>
      </c>
      <c r="E150" s="51">
        <v>0</v>
      </c>
      <c r="F150" s="51">
        <v>0</v>
      </c>
      <c r="G150" s="51">
        <v>0</v>
      </c>
      <c r="H150" s="51">
        <v>0</v>
      </c>
      <c r="I150" s="51">
        <f t="shared" si="11"/>
        <v>0</v>
      </c>
      <c r="J150" s="77"/>
      <c r="K150" s="78"/>
      <c r="L150" s="78"/>
      <c r="M150" s="75"/>
      <c r="O150" s="76"/>
    </row>
    <row r="151" spans="1:15" x14ac:dyDescent="0.3">
      <c r="A151" s="44">
        <f t="shared" si="10"/>
        <v>137</v>
      </c>
      <c r="B151" s="45" t="s">
        <v>448</v>
      </c>
      <c r="C151" s="46" t="s">
        <v>449</v>
      </c>
      <c r="D151" s="50">
        <v>2.4999999999999998E-2</v>
      </c>
      <c r="E151" s="51">
        <v>0</v>
      </c>
      <c r="F151" s="51">
        <v>0</v>
      </c>
      <c r="G151" s="51">
        <v>0</v>
      </c>
      <c r="H151" s="51">
        <v>0</v>
      </c>
      <c r="I151" s="51">
        <f t="shared" si="11"/>
        <v>0</v>
      </c>
      <c r="J151" s="77"/>
      <c r="K151" s="78"/>
      <c r="L151" s="78"/>
      <c r="M151" s="75"/>
      <c r="O151" s="76"/>
    </row>
    <row r="152" spans="1:15" x14ac:dyDescent="0.3">
      <c r="A152" s="44">
        <f t="shared" si="10"/>
        <v>138</v>
      </c>
      <c r="B152" s="45" t="s">
        <v>450</v>
      </c>
      <c r="C152" s="46" t="s">
        <v>451</v>
      </c>
      <c r="D152" s="50">
        <v>3.3000000000000002E-2</v>
      </c>
      <c r="E152" s="51">
        <v>0</v>
      </c>
      <c r="F152" s="51">
        <v>0</v>
      </c>
      <c r="G152" s="51">
        <v>0</v>
      </c>
      <c r="H152" s="51">
        <v>0</v>
      </c>
      <c r="I152" s="51">
        <f t="shared" si="11"/>
        <v>0</v>
      </c>
      <c r="J152" s="77"/>
      <c r="K152" s="78"/>
      <c r="L152" s="78"/>
      <c r="M152" s="75"/>
      <c r="O152" s="76"/>
    </row>
    <row r="153" spans="1:15" x14ac:dyDescent="0.3">
      <c r="A153" s="44">
        <f t="shared" si="10"/>
        <v>139</v>
      </c>
      <c r="B153" s="45" t="s">
        <v>452</v>
      </c>
      <c r="C153" s="46" t="s">
        <v>453</v>
      </c>
      <c r="D153" s="50">
        <v>4.5999999999999999E-2</v>
      </c>
      <c r="E153" s="51">
        <v>0</v>
      </c>
      <c r="F153" s="51">
        <v>0</v>
      </c>
      <c r="G153" s="51">
        <v>0</v>
      </c>
      <c r="H153" s="51">
        <v>0</v>
      </c>
      <c r="I153" s="51">
        <f t="shared" si="11"/>
        <v>0</v>
      </c>
      <c r="J153" s="77"/>
      <c r="K153" s="78"/>
      <c r="L153" s="78"/>
      <c r="M153" s="75"/>
      <c r="O153" s="76"/>
    </row>
    <row r="154" spans="1:15" x14ac:dyDescent="0.3">
      <c r="A154" s="44">
        <f t="shared" si="10"/>
        <v>140</v>
      </c>
      <c r="B154" s="45">
        <v>346.2</v>
      </c>
      <c r="C154" s="46" t="s">
        <v>454</v>
      </c>
      <c r="D154" s="50">
        <v>0.2</v>
      </c>
      <c r="E154" s="51">
        <v>0</v>
      </c>
      <c r="F154" s="51">
        <v>0</v>
      </c>
      <c r="G154" s="51">
        <v>0</v>
      </c>
      <c r="H154" s="51">
        <v>0</v>
      </c>
      <c r="I154" s="51">
        <f t="shared" si="11"/>
        <v>0</v>
      </c>
      <c r="J154" s="77"/>
      <c r="K154" s="78"/>
      <c r="L154" s="78"/>
      <c r="M154" s="75"/>
      <c r="O154" s="76"/>
    </row>
    <row r="155" spans="1:15" x14ac:dyDescent="0.3">
      <c r="A155" s="44">
        <f t="shared" si="10"/>
        <v>141</v>
      </c>
      <c r="B155" s="45">
        <v>346.3</v>
      </c>
      <c r="C155" s="46" t="s">
        <v>461</v>
      </c>
      <c r="D155" s="50">
        <v>0.1430004</v>
      </c>
      <c r="E155" s="51"/>
      <c r="F155" s="51"/>
      <c r="G155" s="51"/>
      <c r="H155" s="51"/>
      <c r="I155" s="51"/>
      <c r="J155" s="77"/>
      <c r="K155" s="78"/>
      <c r="L155" s="78"/>
      <c r="M155" s="75"/>
      <c r="O155" s="76"/>
    </row>
    <row r="156" spans="1:15" x14ac:dyDescent="0.3">
      <c r="A156" s="44">
        <f t="shared" si="10"/>
        <v>142</v>
      </c>
      <c r="B156" s="45" t="s">
        <v>427</v>
      </c>
      <c r="C156" s="46" t="s">
        <v>427</v>
      </c>
      <c r="D156" s="57"/>
      <c r="E156" s="51"/>
      <c r="F156" s="51"/>
      <c r="G156" s="51"/>
      <c r="H156" s="51"/>
      <c r="I156" s="51"/>
      <c r="J156" s="77"/>
      <c r="K156" s="78"/>
      <c r="L156" s="78"/>
      <c r="M156" s="75"/>
      <c r="O156" s="76"/>
    </row>
    <row r="157" spans="1:15" x14ac:dyDescent="0.3">
      <c r="A157" s="44">
        <f t="shared" si="10"/>
        <v>143</v>
      </c>
      <c r="B157" s="45"/>
      <c r="C157" s="55" t="s">
        <v>470</v>
      </c>
      <c r="D157" s="57"/>
      <c r="E157" s="51">
        <f>SUM(E148:E154)</f>
        <v>0</v>
      </c>
      <c r="F157" s="51">
        <f>SUM(F148:F154)</f>
        <v>0</v>
      </c>
      <c r="G157" s="51">
        <f>SUM(G148:G154)</f>
        <v>0</v>
      </c>
      <c r="H157" s="51">
        <f>SUM(H148:H154)</f>
        <v>0</v>
      </c>
      <c r="I157" s="51">
        <f>SUM(I148:I154)</f>
        <v>0</v>
      </c>
      <c r="J157" s="77">
        <v>0</v>
      </c>
      <c r="K157" s="78"/>
      <c r="L157" s="78"/>
      <c r="M157" s="75"/>
      <c r="O157" s="76"/>
    </row>
    <row r="158" spans="1:15" x14ac:dyDescent="0.3">
      <c r="A158" s="44">
        <f t="shared" si="10"/>
        <v>144</v>
      </c>
      <c r="B158" s="45"/>
      <c r="C158" s="55" t="s">
        <v>427</v>
      </c>
      <c r="D158" s="57"/>
      <c r="E158" s="51"/>
      <c r="F158" s="51"/>
      <c r="G158" s="51"/>
      <c r="H158" s="51"/>
      <c r="I158" s="51"/>
      <c r="J158" s="77"/>
      <c r="K158" s="78"/>
      <c r="L158" s="78"/>
      <c r="M158" s="75"/>
      <c r="O158" s="76"/>
    </row>
    <row r="159" spans="1:15" x14ac:dyDescent="0.3">
      <c r="A159" s="44">
        <f t="shared" si="10"/>
        <v>145</v>
      </c>
      <c r="B159" s="45"/>
      <c r="C159" s="49" t="s">
        <v>471</v>
      </c>
      <c r="D159" s="57"/>
      <c r="E159" s="51"/>
      <c r="F159" s="51"/>
      <c r="G159" s="51"/>
      <c r="H159" s="51"/>
      <c r="I159" s="51"/>
      <c r="J159" s="77"/>
      <c r="K159" s="78"/>
      <c r="L159" s="78"/>
      <c r="M159" s="75"/>
      <c r="O159" s="76"/>
    </row>
    <row r="160" spans="1:15" x14ac:dyDescent="0.3">
      <c r="A160" s="44">
        <f t="shared" si="10"/>
        <v>146</v>
      </c>
      <c r="B160" s="45" t="s">
        <v>440</v>
      </c>
      <c r="C160" s="46" t="s">
        <v>441</v>
      </c>
      <c r="D160" s="50">
        <v>3.3100000000000004E-2</v>
      </c>
      <c r="E160" s="51">
        <v>63678</v>
      </c>
      <c r="F160" s="51">
        <v>336</v>
      </c>
      <c r="G160" s="51">
        <v>-107</v>
      </c>
      <c r="H160" s="51">
        <v>0</v>
      </c>
      <c r="I160" s="51">
        <f t="shared" ref="I160:I167" si="12">SUM(E160:H160)</f>
        <v>63907</v>
      </c>
      <c r="J160" s="77">
        <v>63748.433280769234</v>
      </c>
      <c r="K160" s="78"/>
      <c r="L160" s="78"/>
      <c r="M160" s="75"/>
      <c r="O160" s="76"/>
    </row>
    <row r="161" spans="1:15" x14ac:dyDescent="0.3">
      <c r="A161" s="44">
        <f t="shared" si="10"/>
        <v>147</v>
      </c>
      <c r="B161" s="45" t="s">
        <v>444</v>
      </c>
      <c r="C161" s="46" t="s">
        <v>445</v>
      </c>
      <c r="D161" s="50">
        <v>1.6500000000000001E-2</v>
      </c>
      <c r="E161" s="51">
        <v>18032</v>
      </c>
      <c r="F161" s="51">
        <v>455</v>
      </c>
      <c r="G161" s="51">
        <v>-157</v>
      </c>
      <c r="H161" s="51">
        <v>0</v>
      </c>
      <c r="I161" s="51">
        <f t="shared" si="12"/>
        <v>18330</v>
      </c>
      <c r="J161" s="77">
        <v>18091.105944615381</v>
      </c>
      <c r="K161" s="78"/>
      <c r="L161" s="78"/>
      <c r="M161" s="75"/>
      <c r="O161" s="76"/>
    </row>
    <row r="162" spans="1:15" x14ac:dyDescent="0.3">
      <c r="A162" s="44">
        <f t="shared" si="10"/>
        <v>148</v>
      </c>
      <c r="B162" s="45" t="s">
        <v>446</v>
      </c>
      <c r="C162" s="46" t="s">
        <v>447</v>
      </c>
      <c r="D162" s="50">
        <v>5.7799999999999997E-2</v>
      </c>
      <c r="E162" s="51">
        <v>197125</v>
      </c>
      <c r="F162" s="51">
        <v>13238</v>
      </c>
      <c r="G162" s="51">
        <v>-2455</v>
      </c>
      <c r="H162" s="51">
        <v>0</v>
      </c>
      <c r="I162" s="51">
        <f t="shared" si="12"/>
        <v>207908</v>
      </c>
      <c r="J162" s="77">
        <v>201841.91367923075</v>
      </c>
      <c r="K162" s="78"/>
      <c r="L162" s="78"/>
      <c r="M162" s="75"/>
      <c r="O162" s="76"/>
    </row>
    <row r="163" spans="1:15" x14ac:dyDescent="0.3">
      <c r="A163" s="44">
        <f t="shared" si="10"/>
        <v>149</v>
      </c>
      <c r="B163" s="45">
        <v>343.1</v>
      </c>
      <c r="C163" s="46" t="s">
        <v>457</v>
      </c>
      <c r="D163" s="50">
        <v>0.13200000000000001</v>
      </c>
      <c r="E163" s="51">
        <v>91644</v>
      </c>
      <c r="F163" s="51">
        <v>0</v>
      </c>
      <c r="G163" s="51">
        <v>0</v>
      </c>
      <c r="H163" s="51">
        <v>0</v>
      </c>
      <c r="I163" s="51">
        <f t="shared" si="12"/>
        <v>91644</v>
      </c>
      <c r="J163" s="77">
        <v>91643.84196000002</v>
      </c>
      <c r="K163" s="78"/>
      <c r="L163" s="78"/>
      <c r="M163" s="75"/>
      <c r="O163" s="76"/>
    </row>
    <row r="164" spans="1:15" x14ac:dyDescent="0.3">
      <c r="A164" s="44">
        <f t="shared" si="10"/>
        <v>150</v>
      </c>
      <c r="B164" s="45" t="s">
        <v>448</v>
      </c>
      <c r="C164" s="46" t="s">
        <v>449</v>
      </c>
      <c r="D164" s="50">
        <v>2.1299999999999999E-2</v>
      </c>
      <c r="E164" s="51">
        <v>44923</v>
      </c>
      <c r="F164" s="51">
        <v>185</v>
      </c>
      <c r="G164" s="51">
        <v>-1900</v>
      </c>
      <c r="H164" s="51">
        <v>0</v>
      </c>
      <c r="I164" s="51">
        <f t="shared" si="12"/>
        <v>43208</v>
      </c>
      <c r="J164" s="77">
        <v>44089.848590769223</v>
      </c>
      <c r="K164" s="78"/>
      <c r="L164" s="78"/>
      <c r="M164" s="75"/>
      <c r="O164" s="76"/>
    </row>
    <row r="165" spans="1:15" x14ac:dyDescent="0.3">
      <c r="A165" s="44">
        <f t="shared" si="10"/>
        <v>151</v>
      </c>
      <c r="B165" s="45" t="s">
        <v>450</v>
      </c>
      <c r="C165" s="46" t="s">
        <v>451</v>
      </c>
      <c r="D165" s="50">
        <v>3.8700000000000005E-2</v>
      </c>
      <c r="E165" s="51">
        <v>46326</v>
      </c>
      <c r="F165" s="51">
        <v>176</v>
      </c>
      <c r="G165" s="51">
        <v>-66</v>
      </c>
      <c r="H165" s="51">
        <v>0</v>
      </c>
      <c r="I165" s="51">
        <f t="shared" si="12"/>
        <v>46436</v>
      </c>
      <c r="J165" s="77">
        <v>46348.971116923072</v>
      </c>
      <c r="K165" s="78"/>
      <c r="L165" s="78"/>
      <c r="M165" s="75"/>
      <c r="O165" s="76"/>
    </row>
    <row r="166" spans="1:15" x14ac:dyDescent="0.3">
      <c r="A166" s="44">
        <f t="shared" si="10"/>
        <v>152</v>
      </c>
      <c r="B166" s="45" t="s">
        <v>452</v>
      </c>
      <c r="C166" s="46" t="s">
        <v>453</v>
      </c>
      <c r="D166" s="50">
        <v>6.0999999999999999E-2</v>
      </c>
      <c r="E166" s="51">
        <v>10666</v>
      </c>
      <c r="F166" s="51">
        <v>378</v>
      </c>
      <c r="G166" s="51">
        <v>-21</v>
      </c>
      <c r="H166" s="51">
        <v>0</v>
      </c>
      <c r="I166" s="51">
        <f t="shared" si="12"/>
        <v>11023</v>
      </c>
      <c r="J166" s="77">
        <v>10716.123122307694</v>
      </c>
      <c r="K166" s="78"/>
      <c r="L166" s="78"/>
      <c r="M166" s="75"/>
      <c r="O166" s="76"/>
    </row>
    <row r="167" spans="1:15" x14ac:dyDescent="0.3">
      <c r="A167" s="44">
        <f t="shared" si="10"/>
        <v>153</v>
      </c>
      <c r="B167" s="45">
        <v>346.2</v>
      </c>
      <c r="C167" s="46" t="s">
        <v>454</v>
      </c>
      <c r="D167" s="50">
        <v>0.2</v>
      </c>
      <c r="E167" s="51">
        <v>16</v>
      </c>
      <c r="F167" s="51">
        <v>0</v>
      </c>
      <c r="G167" s="51">
        <v>0</v>
      </c>
      <c r="H167" s="51">
        <v>0</v>
      </c>
      <c r="I167" s="51">
        <f t="shared" si="12"/>
        <v>16</v>
      </c>
      <c r="J167" s="77">
        <v>10.47</v>
      </c>
      <c r="K167" s="78"/>
      <c r="L167" s="78"/>
      <c r="M167" s="75"/>
      <c r="O167" s="76"/>
    </row>
    <row r="168" spans="1:15" x14ac:dyDescent="0.3">
      <c r="A168" s="44">
        <f t="shared" si="10"/>
        <v>154</v>
      </c>
      <c r="B168" s="45">
        <v>346.3</v>
      </c>
      <c r="C168" s="46" t="s">
        <v>461</v>
      </c>
      <c r="D168" s="50">
        <v>0.1430004</v>
      </c>
      <c r="E168" s="51"/>
      <c r="F168" s="51"/>
      <c r="G168" s="51"/>
      <c r="H168" s="51"/>
      <c r="I168" s="51"/>
      <c r="J168" s="77">
        <v>5.3816300000000004</v>
      </c>
      <c r="K168" s="78"/>
      <c r="L168" s="78"/>
      <c r="M168" s="75"/>
      <c r="O168" s="76"/>
    </row>
    <row r="169" spans="1:15" x14ac:dyDescent="0.3">
      <c r="A169" s="44">
        <f t="shared" si="10"/>
        <v>155</v>
      </c>
      <c r="B169" s="45" t="s">
        <v>427</v>
      </c>
      <c r="C169" s="46" t="s">
        <v>427</v>
      </c>
      <c r="D169" s="57"/>
      <c r="E169" s="51"/>
      <c r="F169" s="51"/>
      <c r="G169" s="51"/>
      <c r="H169" s="51"/>
      <c r="I169" s="51"/>
      <c r="K169" s="78"/>
      <c r="L169" s="78"/>
      <c r="M169" s="75"/>
      <c r="O169" s="76"/>
    </row>
    <row r="170" spans="1:15" x14ac:dyDescent="0.3">
      <c r="A170" s="44">
        <f t="shared" si="10"/>
        <v>156</v>
      </c>
      <c r="B170" s="45"/>
      <c r="C170" s="55" t="s">
        <v>472</v>
      </c>
      <c r="D170" s="57"/>
      <c r="E170" s="51">
        <f>SUM(E160:E167)</f>
        <v>472410</v>
      </c>
      <c r="F170" s="51">
        <f>SUM(F160:F167)</f>
        <v>14768</v>
      </c>
      <c r="G170" s="51">
        <f>SUM(G160:G167)</f>
        <v>-4706</v>
      </c>
      <c r="H170" s="51">
        <f>SUM(H160:H167)</f>
        <v>0</v>
      </c>
      <c r="I170" s="51">
        <f>SUM(I160:I167)</f>
        <v>482472</v>
      </c>
      <c r="J170" s="77">
        <v>476496.08932461543</v>
      </c>
      <c r="K170" s="78"/>
      <c r="L170" s="78"/>
      <c r="M170" s="75"/>
      <c r="O170" s="76"/>
    </row>
    <row r="171" spans="1:15" x14ac:dyDescent="0.3">
      <c r="A171" s="44">
        <f t="shared" si="10"/>
        <v>157</v>
      </c>
      <c r="B171" s="45"/>
      <c r="C171" s="55" t="s">
        <v>427</v>
      </c>
      <c r="D171" s="57"/>
      <c r="E171" s="51"/>
      <c r="F171" s="51"/>
      <c r="G171" s="51"/>
      <c r="H171" s="51"/>
      <c r="I171" s="51"/>
      <c r="J171" s="77"/>
      <c r="K171" s="78"/>
      <c r="L171" s="78"/>
      <c r="M171" s="75"/>
      <c r="O171" s="76"/>
    </row>
    <row r="172" spans="1:15" x14ac:dyDescent="0.3">
      <c r="A172" s="44">
        <f t="shared" si="10"/>
        <v>158</v>
      </c>
      <c r="B172" s="45"/>
      <c r="C172" s="49" t="s">
        <v>473</v>
      </c>
      <c r="D172" s="58"/>
      <c r="E172" s="51"/>
      <c r="F172" s="51"/>
      <c r="G172" s="51"/>
      <c r="H172" s="51"/>
      <c r="I172" s="51"/>
      <c r="J172" s="77"/>
      <c r="K172" s="78"/>
      <c r="L172" s="78"/>
      <c r="M172" s="75"/>
      <c r="O172" s="76"/>
    </row>
    <row r="173" spans="1:15" x14ac:dyDescent="0.3">
      <c r="A173" s="44">
        <f t="shared" si="10"/>
        <v>159</v>
      </c>
      <c r="B173" s="45" t="s">
        <v>440</v>
      </c>
      <c r="C173" s="46" t="s">
        <v>441</v>
      </c>
      <c r="D173" s="50">
        <v>9.6000000000000009E-3</v>
      </c>
      <c r="E173" s="51">
        <v>19070</v>
      </c>
      <c r="F173" s="51">
        <v>73</v>
      </c>
      <c r="G173" s="51">
        <v>-19</v>
      </c>
      <c r="H173" s="51">
        <v>0</v>
      </c>
      <c r="I173" s="51">
        <f t="shared" ref="I173:I179" si="13">SUM(E173:H173)</f>
        <v>19124</v>
      </c>
      <c r="J173" s="77">
        <v>19103.882193846151</v>
      </c>
      <c r="K173" s="78"/>
      <c r="L173" s="78"/>
      <c r="M173" s="75"/>
      <c r="O173" s="76"/>
    </row>
    <row r="174" spans="1:15" x14ac:dyDescent="0.3">
      <c r="A174" s="44">
        <f t="shared" si="10"/>
        <v>160</v>
      </c>
      <c r="B174" s="45" t="s">
        <v>444</v>
      </c>
      <c r="C174" s="46" t="s">
        <v>445</v>
      </c>
      <c r="D174" s="50">
        <v>2.3899999999999998E-2</v>
      </c>
      <c r="E174" s="51">
        <v>12566</v>
      </c>
      <c r="F174" s="51">
        <v>193</v>
      </c>
      <c r="G174" s="51">
        <v>-76</v>
      </c>
      <c r="H174" s="51">
        <v>0</v>
      </c>
      <c r="I174" s="51">
        <f t="shared" si="13"/>
        <v>12683</v>
      </c>
      <c r="J174" s="77">
        <v>12595.213890769232</v>
      </c>
      <c r="K174" s="78"/>
      <c r="L174" s="78"/>
      <c r="M174" s="75"/>
      <c r="O174" s="76"/>
    </row>
    <row r="175" spans="1:15" x14ac:dyDescent="0.3">
      <c r="A175" s="44">
        <f t="shared" si="10"/>
        <v>161</v>
      </c>
      <c r="B175" s="45" t="s">
        <v>446</v>
      </c>
      <c r="C175" s="46" t="s">
        <v>447</v>
      </c>
      <c r="D175" s="50">
        <v>5.5500000000000001E-2</v>
      </c>
      <c r="E175" s="51">
        <v>108866</v>
      </c>
      <c r="F175" s="51">
        <v>3094</v>
      </c>
      <c r="G175" s="51">
        <v>-115</v>
      </c>
      <c r="H175" s="51">
        <v>0</v>
      </c>
      <c r="I175" s="51">
        <f t="shared" si="13"/>
        <v>111845</v>
      </c>
      <c r="J175" s="77">
        <v>110063.59149307694</v>
      </c>
      <c r="K175" s="78"/>
      <c r="L175" s="78"/>
      <c r="M175" s="75"/>
      <c r="O175" s="76"/>
    </row>
    <row r="176" spans="1:15" x14ac:dyDescent="0.3">
      <c r="A176" s="44">
        <f t="shared" si="10"/>
        <v>162</v>
      </c>
      <c r="B176" s="45">
        <v>343.1</v>
      </c>
      <c r="C176" s="46" t="s">
        <v>457</v>
      </c>
      <c r="D176" s="50">
        <v>0.1244</v>
      </c>
      <c r="E176" s="51">
        <v>66185</v>
      </c>
      <c r="F176" s="51">
        <v>0</v>
      </c>
      <c r="G176" s="51">
        <v>0</v>
      </c>
      <c r="H176" s="51">
        <v>0</v>
      </c>
      <c r="I176" s="51">
        <f t="shared" si="13"/>
        <v>66185</v>
      </c>
      <c r="J176" s="77">
        <v>66184.577499999999</v>
      </c>
      <c r="K176" s="78"/>
      <c r="L176" s="78"/>
      <c r="M176" s="75"/>
      <c r="O176" s="76"/>
    </row>
    <row r="177" spans="1:15" x14ac:dyDescent="0.3">
      <c r="A177" s="44">
        <f t="shared" si="10"/>
        <v>163</v>
      </c>
      <c r="B177" s="45" t="s">
        <v>448</v>
      </c>
      <c r="C177" s="46" t="s">
        <v>449</v>
      </c>
      <c r="D177" s="50">
        <v>2.9399999999999999E-2</v>
      </c>
      <c r="E177" s="51">
        <v>36810</v>
      </c>
      <c r="F177" s="51">
        <v>183</v>
      </c>
      <c r="G177" s="51">
        <v>-14</v>
      </c>
      <c r="H177" s="51">
        <v>0</v>
      </c>
      <c r="I177" s="51">
        <f t="shared" si="13"/>
        <v>36979</v>
      </c>
      <c r="J177" s="77">
        <v>36824.53434846153</v>
      </c>
      <c r="K177" s="78"/>
      <c r="L177" s="78"/>
      <c r="M177" s="75"/>
      <c r="O177" s="76"/>
    </row>
    <row r="178" spans="1:15" x14ac:dyDescent="0.3">
      <c r="A178" s="44">
        <f t="shared" si="10"/>
        <v>164</v>
      </c>
      <c r="B178" s="45" t="s">
        <v>450</v>
      </c>
      <c r="C178" s="46" t="s">
        <v>451</v>
      </c>
      <c r="D178" s="50">
        <v>3.7600000000000001E-2</v>
      </c>
      <c r="E178" s="51">
        <v>18839</v>
      </c>
      <c r="F178" s="51">
        <v>153</v>
      </c>
      <c r="G178" s="51">
        <v>-61</v>
      </c>
      <c r="H178" s="51">
        <v>0</v>
      </c>
      <c r="I178" s="51">
        <f t="shared" si="13"/>
        <v>18931</v>
      </c>
      <c r="J178" s="77">
        <v>18856.860264615389</v>
      </c>
      <c r="K178" s="78"/>
      <c r="L178" s="78"/>
      <c r="M178" s="75"/>
      <c r="O178" s="76"/>
    </row>
    <row r="179" spans="1:15" x14ac:dyDescent="0.3">
      <c r="A179" s="44">
        <f t="shared" si="10"/>
        <v>165</v>
      </c>
      <c r="B179" s="45" t="s">
        <v>452</v>
      </c>
      <c r="C179" s="46" t="s">
        <v>453</v>
      </c>
      <c r="D179" s="50">
        <v>3.5200000000000002E-2</v>
      </c>
      <c r="E179" s="51">
        <v>2957</v>
      </c>
      <c r="F179" s="51">
        <v>76</v>
      </c>
      <c r="G179" s="51">
        <v>0</v>
      </c>
      <c r="H179" s="51">
        <v>0</v>
      </c>
      <c r="I179" s="51">
        <f t="shared" si="13"/>
        <v>3033</v>
      </c>
      <c r="J179" s="77">
        <v>2962.4912523076928</v>
      </c>
      <c r="K179" s="78"/>
      <c r="L179" s="78"/>
      <c r="M179" s="75"/>
      <c r="O179" s="76"/>
    </row>
    <row r="180" spans="1:15" x14ac:dyDescent="0.3">
      <c r="A180" s="44">
        <f t="shared" si="10"/>
        <v>166</v>
      </c>
      <c r="B180" s="45" t="s">
        <v>427</v>
      </c>
      <c r="C180" s="46" t="s">
        <v>427</v>
      </c>
      <c r="D180" s="58"/>
      <c r="E180" s="51"/>
      <c r="F180" s="51"/>
      <c r="G180" s="51"/>
      <c r="H180" s="51"/>
      <c r="I180" s="51"/>
      <c r="K180" s="78"/>
      <c r="L180" s="78"/>
      <c r="M180" s="75"/>
      <c r="O180" s="76"/>
    </row>
    <row r="181" spans="1:15" x14ac:dyDescent="0.3">
      <c r="A181" s="44">
        <f t="shared" si="10"/>
        <v>167</v>
      </c>
      <c r="B181" s="45"/>
      <c r="C181" s="55" t="s">
        <v>474</v>
      </c>
      <c r="D181" s="57"/>
      <c r="E181" s="51">
        <f>SUM(E173:E179)</f>
        <v>265293</v>
      </c>
      <c r="F181" s="51">
        <f>SUM(F173:F179)</f>
        <v>3772</v>
      </c>
      <c r="G181" s="51">
        <f>SUM(G173:G179)</f>
        <v>-285</v>
      </c>
      <c r="H181" s="51">
        <f>SUM(H173:H179)</f>
        <v>0</v>
      </c>
      <c r="I181" s="51">
        <f>SUM(I173:I179)</f>
        <v>268780</v>
      </c>
      <c r="J181" s="77">
        <v>266591.15094307694</v>
      </c>
      <c r="K181" s="78"/>
      <c r="L181" s="78"/>
      <c r="M181" s="75"/>
      <c r="O181" s="76"/>
    </row>
    <row r="182" spans="1:15" x14ac:dyDescent="0.3">
      <c r="A182" s="44">
        <f t="shared" si="10"/>
        <v>168</v>
      </c>
      <c r="B182" s="45"/>
      <c r="C182" s="55" t="s">
        <v>427</v>
      </c>
      <c r="D182" s="57"/>
      <c r="E182" s="51"/>
      <c r="F182" s="51"/>
      <c r="G182" s="51"/>
      <c r="H182" s="51"/>
      <c r="I182" s="51"/>
      <c r="J182" s="77"/>
      <c r="K182" s="78"/>
      <c r="L182" s="78"/>
      <c r="M182" s="75"/>
      <c r="O182" s="76"/>
    </row>
    <row r="183" spans="1:15" x14ac:dyDescent="0.3">
      <c r="A183" s="44">
        <f t="shared" si="10"/>
        <v>169</v>
      </c>
      <c r="B183" s="45"/>
      <c r="C183" s="49" t="s">
        <v>475</v>
      </c>
      <c r="D183" s="57"/>
      <c r="E183" s="51"/>
      <c r="F183" s="51"/>
      <c r="G183" s="51"/>
      <c r="H183" s="51"/>
      <c r="I183" s="51"/>
      <c r="J183" s="77"/>
      <c r="K183" s="78"/>
      <c r="L183" s="78"/>
      <c r="M183" s="75"/>
      <c r="O183" s="76"/>
    </row>
    <row r="184" spans="1:15" x14ac:dyDescent="0.3">
      <c r="A184" s="44">
        <f t="shared" si="10"/>
        <v>170</v>
      </c>
      <c r="B184" s="45" t="s">
        <v>440</v>
      </c>
      <c r="C184" s="46" t="s">
        <v>441</v>
      </c>
      <c r="D184" s="50">
        <v>1.77E-2</v>
      </c>
      <c r="E184" s="51">
        <v>11059</v>
      </c>
      <c r="F184" s="51">
        <v>78</v>
      </c>
      <c r="G184" s="51">
        <v>-44</v>
      </c>
      <c r="H184" s="51">
        <v>0</v>
      </c>
      <c r="I184" s="51">
        <f t="shared" ref="I184:I190" si="14">SUM(E184:H184)</f>
        <v>11093</v>
      </c>
      <c r="J184" s="77">
        <v>11066.703711538459</v>
      </c>
      <c r="K184" s="78"/>
      <c r="L184" s="78"/>
      <c r="M184" s="75"/>
      <c r="O184" s="76"/>
    </row>
    <row r="185" spans="1:15" x14ac:dyDescent="0.3">
      <c r="A185" s="44">
        <f t="shared" si="10"/>
        <v>171</v>
      </c>
      <c r="B185" s="45" t="s">
        <v>444</v>
      </c>
      <c r="C185" s="46" t="s">
        <v>445</v>
      </c>
      <c r="D185" s="50">
        <v>-4.8899999999999999E-2</v>
      </c>
      <c r="E185" s="51">
        <v>14713</v>
      </c>
      <c r="F185" s="51">
        <v>206</v>
      </c>
      <c r="G185" s="51">
        <v>-27</v>
      </c>
      <c r="H185" s="51">
        <v>0</v>
      </c>
      <c r="I185" s="51">
        <f t="shared" si="14"/>
        <v>14892</v>
      </c>
      <c r="J185" s="77">
        <v>14730.662221538458</v>
      </c>
      <c r="K185" s="78"/>
      <c r="L185" s="78"/>
      <c r="M185" s="75"/>
      <c r="O185" s="76"/>
    </row>
    <row r="186" spans="1:15" x14ac:dyDescent="0.3">
      <c r="A186" s="44">
        <f t="shared" si="10"/>
        <v>172</v>
      </c>
      <c r="B186" s="45" t="s">
        <v>446</v>
      </c>
      <c r="C186" s="46" t="s">
        <v>447</v>
      </c>
      <c r="D186" s="50">
        <v>5.8000000000000003E-2</v>
      </c>
      <c r="E186" s="51">
        <v>125480</v>
      </c>
      <c r="F186" s="51">
        <v>1116</v>
      </c>
      <c r="G186" s="51">
        <v>-359</v>
      </c>
      <c r="H186" s="51">
        <v>0</v>
      </c>
      <c r="I186" s="51">
        <f t="shared" si="14"/>
        <v>126237</v>
      </c>
      <c r="J186" s="77">
        <v>125457.28447153846</v>
      </c>
      <c r="K186" s="78"/>
      <c r="L186" s="78"/>
      <c r="M186" s="75"/>
      <c r="O186" s="76"/>
    </row>
    <row r="187" spans="1:15" x14ac:dyDescent="0.3">
      <c r="A187" s="44">
        <f t="shared" si="10"/>
        <v>173</v>
      </c>
      <c r="B187" s="45">
        <v>343.1</v>
      </c>
      <c r="C187" s="46" t="s">
        <v>457</v>
      </c>
      <c r="D187" s="50">
        <v>0.15229999999999999</v>
      </c>
      <c r="E187" s="51">
        <v>28796</v>
      </c>
      <c r="F187" s="51">
        <v>0</v>
      </c>
      <c r="G187" s="51">
        <v>0</v>
      </c>
      <c r="H187" s="51">
        <v>0</v>
      </c>
      <c r="I187" s="51">
        <f t="shared" si="14"/>
        <v>28796</v>
      </c>
      <c r="J187" s="77">
        <v>28795.903400000007</v>
      </c>
      <c r="K187" s="78"/>
      <c r="L187" s="78"/>
      <c r="M187" s="75"/>
      <c r="O187" s="76"/>
    </row>
    <row r="188" spans="1:15" x14ac:dyDescent="0.3">
      <c r="A188" s="44">
        <f t="shared" si="10"/>
        <v>174</v>
      </c>
      <c r="B188" s="45" t="s">
        <v>448</v>
      </c>
      <c r="C188" s="46" t="s">
        <v>449</v>
      </c>
      <c r="D188" s="50">
        <v>2.1500000000000002E-2</v>
      </c>
      <c r="E188" s="51">
        <v>53394</v>
      </c>
      <c r="F188" s="51">
        <v>0</v>
      </c>
      <c r="G188" s="51">
        <v>0</v>
      </c>
      <c r="H188" s="51">
        <v>0</v>
      </c>
      <c r="I188" s="51">
        <f t="shared" si="14"/>
        <v>53394</v>
      </c>
      <c r="J188" s="77">
        <v>53393.672840000007</v>
      </c>
      <c r="K188" s="78"/>
      <c r="L188" s="78"/>
      <c r="M188" s="75"/>
      <c r="O188" s="76"/>
    </row>
    <row r="189" spans="1:15" x14ac:dyDescent="0.3">
      <c r="A189" s="44">
        <f t="shared" si="10"/>
        <v>175</v>
      </c>
      <c r="B189" s="45" t="s">
        <v>450</v>
      </c>
      <c r="C189" s="46" t="s">
        <v>451</v>
      </c>
      <c r="D189" s="50">
        <v>1.8500000000000003E-2</v>
      </c>
      <c r="E189" s="51">
        <v>22819</v>
      </c>
      <c r="F189" s="51">
        <v>193</v>
      </c>
      <c r="G189" s="51">
        <v>-529</v>
      </c>
      <c r="H189" s="51">
        <v>0</v>
      </c>
      <c r="I189" s="51">
        <f t="shared" si="14"/>
        <v>22483</v>
      </c>
      <c r="J189" s="77">
        <v>22670.860932307685</v>
      </c>
      <c r="K189" s="78"/>
      <c r="L189" s="78"/>
      <c r="M189" s="75"/>
      <c r="O189" s="76"/>
    </row>
    <row r="190" spans="1:15" x14ac:dyDescent="0.3">
      <c r="A190" s="44">
        <f t="shared" si="10"/>
        <v>176</v>
      </c>
      <c r="B190" s="45" t="s">
        <v>452</v>
      </c>
      <c r="C190" s="46" t="s">
        <v>453</v>
      </c>
      <c r="D190" s="50">
        <v>3.1300000000000001E-2</v>
      </c>
      <c r="E190" s="51">
        <v>2284</v>
      </c>
      <c r="F190" s="51">
        <v>28</v>
      </c>
      <c r="G190" s="51">
        <v>0</v>
      </c>
      <c r="H190" s="51">
        <v>0</v>
      </c>
      <c r="I190" s="51">
        <f t="shared" si="14"/>
        <v>2312</v>
      </c>
      <c r="J190" s="77">
        <v>2286.356594615384</v>
      </c>
      <c r="K190" s="78"/>
      <c r="L190" s="78"/>
      <c r="M190" s="75"/>
      <c r="O190" s="76"/>
    </row>
    <row r="191" spans="1:15" x14ac:dyDescent="0.3">
      <c r="A191" s="44">
        <f t="shared" si="10"/>
        <v>177</v>
      </c>
      <c r="B191" s="45" t="s">
        <v>427</v>
      </c>
      <c r="C191" s="46" t="s">
        <v>427</v>
      </c>
      <c r="D191" s="58"/>
      <c r="E191" s="51"/>
      <c r="F191" s="51"/>
      <c r="G191" s="51"/>
      <c r="H191" s="51"/>
      <c r="I191" s="51"/>
      <c r="K191" s="78"/>
      <c r="L191" s="78"/>
      <c r="M191" s="75"/>
      <c r="O191" s="76"/>
    </row>
    <row r="192" spans="1:15" x14ac:dyDescent="0.3">
      <c r="A192" s="44">
        <f t="shared" si="10"/>
        <v>178</v>
      </c>
      <c r="B192" s="45"/>
      <c r="C192" s="55" t="s">
        <v>476</v>
      </c>
      <c r="D192" s="57"/>
      <c r="E192" s="51">
        <f>SUM(E184:E190)</f>
        <v>258545</v>
      </c>
      <c r="F192" s="51">
        <f>SUM(F184:F190)</f>
        <v>1621</v>
      </c>
      <c r="G192" s="51">
        <f>SUM(G184:G190)</f>
        <v>-959</v>
      </c>
      <c r="H192" s="51">
        <f>SUM(H184:H190)</f>
        <v>0</v>
      </c>
      <c r="I192" s="51">
        <f>SUM(I184:I190)</f>
        <v>259207</v>
      </c>
      <c r="J192" s="77">
        <v>258401.44417153849</v>
      </c>
      <c r="K192" s="78"/>
      <c r="L192" s="78"/>
      <c r="M192" s="75"/>
      <c r="O192" s="76"/>
    </row>
    <row r="193" spans="1:15" x14ac:dyDescent="0.3">
      <c r="A193" s="44">
        <f t="shared" si="10"/>
        <v>179</v>
      </c>
      <c r="B193" s="45"/>
      <c r="C193" s="55" t="s">
        <v>427</v>
      </c>
      <c r="D193" s="57"/>
      <c r="E193" s="51"/>
      <c r="F193" s="51"/>
      <c r="G193" s="51"/>
      <c r="H193" s="51"/>
      <c r="I193" s="51"/>
      <c r="J193" s="77"/>
      <c r="K193" s="78"/>
      <c r="L193" s="78"/>
      <c r="M193" s="75"/>
      <c r="O193" s="76"/>
    </row>
    <row r="194" spans="1:15" x14ac:dyDescent="0.3">
      <c r="A194" s="44">
        <f t="shared" si="10"/>
        <v>180</v>
      </c>
      <c r="B194" s="45"/>
      <c r="C194" s="49" t="s">
        <v>477</v>
      </c>
      <c r="D194" s="57"/>
      <c r="E194" s="51"/>
      <c r="F194" s="51"/>
      <c r="G194" s="51"/>
      <c r="H194" s="51"/>
      <c r="I194" s="51"/>
      <c r="J194" s="77"/>
      <c r="K194" s="78"/>
      <c r="L194" s="78"/>
      <c r="M194" s="75"/>
      <c r="O194" s="76"/>
    </row>
    <row r="195" spans="1:15" x14ac:dyDescent="0.3">
      <c r="A195" s="44">
        <f t="shared" si="10"/>
        <v>181</v>
      </c>
      <c r="B195" s="45" t="s">
        <v>440</v>
      </c>
      <c r="C195" s="46" t="s">
        <v>441</v>
      </c>
      <c r="D195" s="50">
        <v>1.9800000000000002E-2</v>
      </c>
      <c r="E195" s="51">
        <v>13460</v>
      </c>
      <c r="F195" s="51">
        <v>99</v>
      </c>
      <c r="G195" s="51">
        <v>-9</v>
      </c>
      <c r="H195" s="51">
        <v>0</v>
      </c>
      <c r="I195" s="51">
        <f t="shared" ref="I195:I201" si="15">SUM(E195:H195)</f>
        <v>13550</v>
      </c>
      <c r="J195" s="77">
        <v>13473.464214615382</v>
      </c>
      <c r="K195" s="78"/>
      <c r="L195" s="78"/>
      <c r="M195" s="75"/>
      <c r="O195" s="76"/>
    </row>
    <row r="196" spans="1:15" x14ac:dyDescent="0.3">
      <c r="A196" s="44">
        <f t="shared" si="10"/>
        <v>182</v>
      </c>
      <c r="B196" s="45" t="s">
        <v>444</v>
      </c>
      <c r="C196" s="46" t="s">
        <v>445</v>
      </c>
      <c r="D196" s="50">
        <v>2.3E-2</v>
      </c>
      <c r="E196" s="51">
        <v>7493</v>
      </c>
      <c r="F196" s="51">
        <v>285</v>
      </c>
      <c r="G196" s="51">
        <v>-20</v>
      </c>
      <c r="H196" s="51">
        <v>0</v>
      </c>
      <c r="I196" s="51">
        <f t="shared" si="15"/>
        <v>7758</v>
      </c>
      <c r="J196" s="77">
        <v>7512.0790607692315</v>
      </c>
      <c r="K196" s="78"/>
      <c r="L196" s="78"/>
      <c r="M196" s="75"/>
      <c r="O196" s="76"/>
    </row>
    <row r="197" spans="1:15" x14ac:dyDescent="0.3">
      <c r="A197" s="44">
        <f t="shared" si="10"/>
        <v>183</v>
      </c>
      <c r="B197" s="45" t="s">
        <v>446</v>
      </c>
      <c r="C197" s="46" t="s">
        <v>447</v>
      </c>
      <c r="D197" s="50">
        <v>4.0599999999999997E-2</v>
      </c>
      <c r="E197" s="51">
        <v>149521</v>
      </c>
      <c r="F197" s="51">
        <v>225</v>
      </c>
      <c r="G197" s="51">
        <v>-1170</v>
      </c>
      <c r="H197" s="51">
        <v>0</v>
      </c>
      <c r="I197" s="51">
        <f t="shared" si="15"/>
        <v>148576</v>
      </c>
      <c r="J197" s="77">
        <v>149093.53322999997</v>
      </c>
      <c r="K197" s="78"/>
      <c r="L197" s="78"/>
      <c r="M197" s="75"/>
      <c r="O197" s="76"/>
    </row>
    <row r="198" spans="1:15" x14ac:dyDescent="0.3">
      <c r="A198" s="44">
        <f t="shared" si="10"/>
        <v>184</v>
      </c>
      <c r="B198" s="45">
        <v>343.1</v>
      </c>
      <c r="C198" s="46" t="s">
        <v>457</v>
      </c>
      <c r="D198" s="50">
        <v>0.1237</v>
      </c>
      <c r="E198" s="51">
        <v>42613</v>
      </c>
      <c r="F198" s="51">
        <v>0</v>
      </c>
      <c r="G198" s="51">
        <v>-454</v>
      </c>
      <c r="H198" s="51">
        <v>0</v>
      </c>
      <c r="I198" s="51">
        <f t="shared" si="15"/>
        <v>42159</v>
      </c>
      <c r="J198" s="77">
        <v>42473.209131538475</v>
      </c>
      <c r="K198" s="78"/>
      <c r="L198" s="78"/>
      <c r="M198" s="75"/>
      <c r="O198" s="76"/>
    </row>
    <row r="199" spans="1:15" x14ac:dyDescent="0.3">
      <c r="A199" s="44">
        <f t="shared" si="10"/>
        <v>185</v>
      </c>
      <c r="B199" s="45" t="s">
        <v>448</v>
      </c>
      <c r="C199" s="46" t="s">
        <v>449</v>
      </c>
      <c r="D199" s="50">
        <v>2.9000000000000001E-2</v>
      </c>
      <c r="E199" s="51">
        <v>45541</v>
      </c>
      <c r="F199" s="51">
        <v>0</v>
      </c>
      <c r="G199" s="51">
        <v>0</v>
      </c>
      <c r="H199" s="51">
        <v>0</v>
      </c>
      <c r="I199" s="51">
        <f t="shared" si="15"/>
        <v>45541</v>
      </c>
      <c r="J199" s="77">
        <v>45540.845829999998</v>
      </c>
      <c r="K199" s="78"/>
      <c r="L199" s="78"/>
      <c r="M199" s="75"/>
      <c r="O199" s="76"/>
    </row>
    <row r="200" spans="1:15" x14ac:dyDescent="0.3">
      <c r="A200" s="44">
        <f t="shared" si="10"/>
        <v>186</v>
      </c>
      <c r="B200" s="45" t="s">
        <v>450</v>
      </c>
      <c r="C200" s="46" t="s">
        <v>451</v>
      </c>
      <c r="D200" s="50">
        <v>2.6200000000000001E-2</v>
      </c>
      <c r="E200" s="51">
        <v>25817</v>
      </c>
      <c r="F200" s="51">
        <v>150</v>
      </c>
      <c r="G200" s="51">
        <v>-104</v>
      </c>
      <c r="H200" s="51">
        <v>0</v>
      </c>
      <c r="I200" s="51">
        <f t="shared" si="15"/>
        <v>25863</v>
      </c>
      <c r="J200" s="77">
        <v>25835.52844846154</v>
      </c>
      <c r="K200" s="78"/>
      <c r="L200" s="78"/>
      <c r="M200" s="75"/>
      <c r="O200" s="76"/>
    </row>
    <row r="201" spans="1:15" x14ac:dyDescent="0.3">
      <c r="A201" s="44">
        <f t="shared" si="10"/>
        <v>187</v>
      </c>
      <c r="B201" s="45" t="s">
        <v>452</v>
      </c>
      <c r="C201" s="46" t="s">
        <v>453</v>
      </c>
      <c r="D201" s="50">
        <v>3.4599999999999999E-2</v>
      </c>
      <c r="E201" s="51">
        <v>8316</v>
      </c>
      <c r="F201" s="51">
        <v>46</v>
      </c>
      <c r="G201" s="51">
        <v>0</v>
      </c>
      <c r="H201" s="51">
        <v>0</v>
      </c>
      <c r="I201" s="51">
        <f t="shared" si="15"/>
        <v>8362</v>
      </c>
      <c r="J201" s="77">
        <v>8308.9456423076936</v>
      </c>
      <c r="K201" s="78"/>
      <c r="L201" s="78"/>
      <c r="M201" s="75"/>
      <c r="O201" s="76"/>
    </row>
    <row r="202" spans="1:15" x14ac:dyDescent="0.3">
      <c r="A202" s="44">
        <f t="shared" si="10"/>
        <v>188</v>
      </c>
      <c r="B202" s="45" t="s">
        <v>427</v>
      </c>
      <c r="C202" s="46" t="s">
        <v>427</v>
      </c>
      <c r="D202" s="57"/>
      <c r="E202" s="51"/>
      <c r="F202" s="51"/>
      <c r="G202" s="51"/>
      <c r="H202" s="51"/>
      <c r="I202" s="51"/>
      <c r="K202" s="78"/>
      <c r="L202" s="78"/>
      <c r="M202" s="75"/>
      <c r="O202" s="76"/>
    </row>
    <row r="203" spans="1:15" x14ac:dyDescent="0.3">
      <c r="A203" s="44">
        <f t="shared" si="10"/>
        <v>189</v>
      </c>
      <c r="B203" s="45"/>
      <c r="C203" s="55" t="s">
        <v>478</v>
      </c>
      <c r="D203" s="57"/>
      <c r="E203" s="51">
        <f>SUM(E195:E201)</f>
        <v>292761</v>
      </c>
      <c r="F203" s="51">
        <f>SUM(F195:F201)</f>
        <v>805</v>
      </c>
      <c r="G203" s="51">
        <f>SUM(G195:G201)</f>
        <v>-1757</v>
      </c>
      <c r="H203" s="51">
        <f>SUM(H195:H201)</f>
        <v>0</v>
      </c>
      <c r="I203" s="51">
        <f>SUM(I195:I201)</f>
        <v>291809</v>
      </c>
      <c r="J203" s="77">
        <v>292237.6055576923</v>
      </c>
      <c r="K203" s="78"/>
      <c r="L203" s="78"/>
      <c r="M203" s="75"/>
      <c r="O203" s="76"/>
    </row>
    <row r="204" spans="1:15" x14ac:dyDescent="0.3">
      <c r="A204" s="44">
        <f t="shared" si="10"/>
        <v>190</v>
      </c>
      <c r="B204" s="45"/>
      <c r="C204" s="55" t="s">
        <v>427</v>
      </c>
      <c r="D204" s="57"/>
      <c r="E204" s="51"/>
      <c r="F204" s="51"/>
      <c r="G204" s="51"/>
      <c r="H204" s="51"/>
      <c r="I204" s="51"/>
      <c r="J204" s="77"/>
      <c r="K204" s="78"/>
      <c r="L204" s="78"/>
      <c r="M204" s="75"/>
      <c r="O204" s="76"/>
    </row>
    <row r="205" spans="1:15" x14ac:dyDescent="0.3">
      <c r="A205" s="44">
        <f t="shared" si="10"/>
        <v>191</v>
      </c>
      <c r="B205" s="45"/>
      <c r="C205" s="49" t="s">
        <v>479</v>
      </c>
      <c r="D205" s="57"/>
      <c r="E205" s="51"/>
      <c r="F205" s="51"/>
      <c r="G205" s="51"/>
      <c r="H205" s="51"/>
      <c r="I205" s="51"/>
      <c r="J205" s="77"/>
      <c r="K205" s="78"/>
      <c r="L205" s="78"/>
      <c r="M205" s="75"/>
      <c r="O205" s="76"/>
    </row>
    <row r="206" spans="1:15" x14ac:dyDescent="0.3">
      <c r="A206" s="44">
        <f t="shared" si="10"/>
        <v>192</v>
      </c>
      <c r="B206" s="45" t="s">
        <v>440</v>
      </c>
      <c r="C206" s="46" t="s">
        <v>441</v>
      </c>
      <c r="D206" s="50">
        <v>2.46E-2</v>
      </c>
      <c r="E206" s="51">
        <v>4547</v>
      </c>
      <c r="F206" s="51">
        <v>62</v>
      </c>
      <c r="G206" s="51">
        <v>0</v>
      </c>
      <c r="H206" s="51">
        <v>0</v>
      </c>
      <c r="I206" s="51">
        <f t="shared" ref="I206:I212" si="16">SUM(E206:H206)</f>
        <v>4609</v>
      </c>
      <c r="J206" s="77">
        <v>4580.4252869230768</v>
      </c>
      <c r="K206" s="78"/>
      <c r="L206" s="78"/>
      <c r="M206" s="75"/>
      <c r="O206" s="76"/>
    </row>
    <row r="207" spans="1:15" x14ac:dyDescent="0.3">
      <c r="A207" s="44">
        <f t="shared" si="10"/>
        <v>193</v>
      </c>
      <c r="B207" s="45" t="s">
        <v>444</v>
      </c>
      <c r="C207" s="46" t="s">
        <v>445</v>
      </c>
      <c r="D207" s="50">
        <v>-5.5799999999999995E-2</v>
      </c>
      <c r="E207" s="51">
        <v>6103</v>
      </c>
      <c r="F207" s="51">
        <v>13</v>
      </c>
      <c r="G207" s="51">
        <v>0</v>
      </c>
      <c r="H207" s="51">
        <v>0</v>
      </c>
      <c r="I207" s="51">
        <f t="shared" si="16"/>
        <v>6116</v>
      </c>
      <c r="J207" s="77">
        <v>6104.2349830769226</v>
      </c>
      <c r="K207" s="78"/>
      <c r="L207" s="78"/>
      <c r="M207" s="75"/>
      <c r="O207" s="76"/>
    </row>
    <row r="208" spans="1:15" x14ac:dyDescent="0.3">
      <c r="A208" s="44">
        <f t="shared" si="10"/>
        <v>194</v>
      </c>
      <c r="B208" s="45" t="s">
        <v>446</v>
      </c>
      <c r="C208" s="46" t="s">
        <v>447</v>
      </c>
      <c r="D208" s="50">
        <v>5.7799999999999997E-2</v>
      </c>
      <c r="E208" s="51">
        <v>30443</v>
      </c>
      <c r="F208" s="51">
        <v>1443</v>
      </c>
      <c r="G208" s="51">
        <v>-46</v>
      </c>
      <c r="H208" s="51">
        <v>0</v>
      </c>
      <c r="I208" s="51">
        <f t="shared" si="16"/>
        <v>31840</v>
      </c>
      <c r="J208" s="77">
        <v>31062.269386153846</v>
      </c>
      <c r="K208" s="78"/>
      <c r="L208" s="78"/>
      <c r="M208" s="75"/>
      <c r="O208" s="76"/>
    </row>
    <row r="209" spans="1:15" x14ac:dyDescent="0.3">
      <c r="A209" s="44">
        <f t="shared" ref="A209:A272" si="17">A208+1</f>
        <v>195</v>
      </c>
      <c r="B209" s="45" t="s">
        <v>448</v>
      </c>
      <c r="C209" s="46" t="s">
        <v>449</v>
      </c>
      <c r="D209" s="50">
        <v>2.63E-2</v>
      </c>
      <c r="E209" s="51">
        <v>6306</v>
      </c>
      <c r="F209" s="51">
        <v>-54</v>
      </c>
      <c r="G209" s="51">
        <v>0</v>
      </c>
      <c r="H209" s="51">
        <v>0</v>
      </c>
      <c r="I209" s="51">
        <f t="shared" si="16"/>
        <v>6252</v>
      </c>
      <c r="J209" s="77">
        <v>6256.0574046153843</v>
      </c>
      <c r="K209" s="78"/>
      <c r="L209" s="78"/>
      <c r="M209" s="75"/>
      <c r="O209" s="76"/>
    </row>
    <row r="210" spans="1:15" x14ac:dyDescent="0.3">
      <c r="A210" s="44">
        <f t="shared" si="17"/>
        <v>196</v>
      </c>
      <c r="B210" s="45" t="s">
        <v>450</v>
      </c>
      <c r="C210" s="46" t="s">
        <v>451</v>
      </c>
      <c r="D210" s="50">
        <v>5.2299999999999999E-2</v>
      </c>
      <c r="E210" s="51">
        <v>6039</v>
      </c>
      <c r="F210" s="51">
        <v>2129</v>
      </c>
      <c r="G210" s="51">
        <v>-44</v>
      </c>
      <c r="H210" s="51">
        <v>0</v>
      </c>
      <c r="I210" s="51">
        <f t="shared" si="16"/>
        <v>8124</v>
      </c>
      <c r="J210" s="77">
        <v>6440.522113076926</v>
      </c>
      <c r="K210" s="78"/>
      <c r="L210" s="78"/>
      <c r="M210" s="75"/>
      <c r="O210" s="76"/>
    </row>
    <row r="211" spans="1:15" x14ac:dyDescent="0.3">
      <c r="A211" s="44">
        <f t="shared" si="17"/>
        <v>197</v>
      </c>
      <c r="B211" s="45" t="s">
        <v>452</v>
      </c>
      <c r="C211" s="46" t="s">
        <v>453</v>
      </c>
      <c r="D211" s="50">
        <v>5.5099999999999996E-2</v>
      </c>
      <c r="E211" s="51">
        <v>1877</v>
      </c>
      <c r="F211" s="51">
        <v>206</v>
      </c>
      <c r="G211" s="51">
        <v>-29</v>
      </c>
      <c r="H211" s="51">
        <v>0</v>
      </c>
      <c r="I211" s="51">
        <f t="shared" si="16"/>
        <v>2054</v>
      </c>
      <c r="J211" s="77">
        <v>1972.3155169230768</v>
      </c>
      <c r="K211" s="78"/>
      <c r="L211" s="78"/>
      <c r="M211" s="75"/>
      <c r="O211" s="76"/>
    </row>
    <row r="212" spans="1:15" x14ac:dyDescent="0.3">
      <c r="A212" s="44">
        <f t="shared" si="17"/>
        <v>198</v>
      </c>
      <c r="B212" s="45" t="s">
        <v>452</v>
      </c>
      <c r="C212" s="46" t="s">
        <v>454</v>
      </c>
      <c r="D212" s="50">
        <v>0.2</v>
      </c>
      <c r="E212" s="51">
        <v>1</v>
      </c>
      <c r="F212" s="51">
        <v>0</v>
      </c>
      <c r="G212" s="51">
        <v>0</v>
      </c>
      <c r="H212" s="51">
        <v>0</v>
      </c>
      <c r="I212" s="51">
        <f t="shared" si="16"/>
        <v>1</v>
      </c>
      <c r="J212" s="77">
        <v>1.2989999999999997</v>
      </c>
      <c r="K212" s="78"/>
      <c r="L212" s="78"/>
      <c r="M212" s="75"/>
      <c r="O212" s="76"/>
    </row>
    <row r="213" spans="1:15" x14ac:dyDescent="0.3">
      <c r="A213" s="44">
        <f t="shared" si="17"/>
        <v>199</v>
      </c>
      <c r="B213" s="45" t="s">
        <v>427</v>
      </c>
      <c r="C213" s="46" t="s">
        <v>427</v>
      </c>
      <c r="D213" s="57"/>
      <c r="E213" s="51"/>
      <c r="F213" s="51"/>
      <c r="G213" s="51"/>
      <c r="H213" s="51"/>
      <c r="I213" s="51"/>
      <c r="K213" s="78"/>
      <c r="L213" s="78"/>
      <c r="M213" s="75"/>
      <c r="O213" s="76"/>
    </row>
    <row r="214" spans="1:15" x14ac:dyDescent="0.3">
      <c r="A214" s="44">
        <f t="shared" si="17"/>
        <v>200</v>
      </c>
      <c r="B214" s="45"/>
      <c r="C214" s="55" t="s">
        <v>480</v>
      </c>
      <c r="D214" s="57"/>
      <c r="E214" s="51">
        <f>SUM(E206:E212)</f>
        <v>55316</v>
      </c>
      <c r="F214" s="51">
        <f>SUM(F206:F212)</f>
        <v>3799</v>
      </c>
      <c r="G214" s="51">
        <f>SUM(G206:G212)</f>
        <v>-119</v>
      </c>
      <c r="H214" s="51">
        <f>SUM(H206:H212)</f>
        <v>0</v>
      </c>
      <c r="I214" s="51">
        <f>SUM(I206:I212)</f>
        <v>58996</v>
      </c>
      <c r="J214" s="77">
        <v>56417.123690769236</v>
      </c>
      <c r="K214" s="78"/>
      <c r="L214" s="78"/>
      <c r="M214" s="75"/>
      <c r="O214" s="76"/>
    </row>
    <row r="215" spans="1:15" x14ac:dyDescent="0.3">
      <c r="A215" s="44">
        <f t="shared" si="17"/>
        <v>201</v>
      </c>
      <c r="B215" s="45"/>
      <c r="C215" s="55" t="s">
        <v>427</v>
      </c>
      <c r="D215" s="57"/>
      <c r="E215" s="51"/>
      <c r="F215" s="51"/>
      <c r="G215" s="51"/>
      <c r="H215" s="51"/>
      <c r="I215" s="51"/>
      <c r="J215" s="77"/>
      <c r="K215" s="78"/>
      <c r="L215" s="78"/>
      <c r="M215" s="75"/>
      <c r="O215" s="76"/>
    </row>
    <row r="216" spans="1:15" x14ac:dyDescent="0.3">
      <c r="A216" s="44">
        <f t="shared" si="17"/>
        <v>202</v>
      </c>
      <c r="B216" s="45"/>
      <c r="C216" s="49" t="s">
        <v>481</v>
      </c>
      <c r="D216" s="57"/>
      <c r="E216" s="51"/>
      <c r="F216" s="51"/>
      <c r="G216" s="51"/>
      <c r="H216" s="51"/>
      <c r="I216" s="51"/>
      <c r="J216" s="77"/>
      <c r="K216" s="78"/>
      <c r="L216" s="78"/>
      <c r="M216" s="75"/>
      <c r="O216" s="76"/>
    </row>
    <row r="217" spans="1:15" x14ac:dyDescent="0.3">
      <c r="A217" s="44">
        <f t="shared" si="17"/>
        <v>203</v>
      </c>
      <c r="B217" s="45" t="s">
        <v>440</v>
      </c>
      <c r="C217" s="46" t="s">
        <v>441</v>
      </c>
      <c r="D217" s="50">
        <v>1.83E-2</v>
      </c>
      <c r="E217" s="51">
        <v>9938</v>
      </c>
      <c r="F217" s="51">
        <v>0</v>
      </c>
      <c r="G217" s="51">
        <v>0</v>
      </c>
      <c r="H217" s="51">
        <v>0</v>
      </c>
      <c r="I217" s="51">
        <f t="shared" ref="I217:I224" si="18">SUM(E217:H217)</f>
        <v>9938</v>
      </c>
      <c r="J217" s="77">
        <v>9938.3132599999972</v>
      </c>
      <c r="K217" s="78"/>
      <c r="L217" s="78"/>
      <c r="M217" s="75"/>
      <c r="O217" s="76"/>
    </row>
    <row r="218" spans="1:15" x14ac:dyDescent="0.3">
      <c r="A218" s="44">
        <f t="shared" si="17"/>
        <v>204</v>
      </c>
      <c r="B218" s="45" t="s">
        <v>444</v>
      </c>
      <c r="C218" s="46" t="s">
        <v>445</v>
      </c>
      <c r="D218" s="50">
        <v>2.52E-2</v>
      </c>
      <c r="E218" s="51">
        <v>7820</v>
      </c>
      <c r="F218" s="51">
        <v>41</v>
      </c>
      <c r="G218" s="51">
        <v>-6</v>
      </c>
      <c r="H218" s="51">
        <v>0</v>
      </c>
      <c r="I218" s="51">
        <f t="shared" si="18"/>
        <v>7855</v>
      </c>
      <c r="J218" s="77">
        <v>7823.9362576923077</v>
      </c>
      <c r="K218" s="78"/>
      <c r="L218" s="78"/>
      <c r="M218" s="75"/>
      <c r="O218" s="76"/>
    </row>
    <row r="219" spans="1:15" x14ac:dyDescent="0.3">
      <c r="A219" s="44">
        <f t="shared" si="17"/>
        <v>205</v>
      </c>
      <c r="B219" s="45" t="s">
        <v>446</v>
      </c>
      <c r="C219" s="46" t="s">
        <v>447</v>
      </c>
      <c r="D219" s="50">
        <v>3.0499999999999999E-2</v>
      </c>
      <c r="E219" s="51">
        <v>76403</v>
      </c>
      <c r="F219" s="51">
        <v>5860</v>
      </c>
      <c r="G219" s="51">
        <v>-3908</v>
      </c>
      <c r="H219" s="51">
        <v>0</v>
      </c>
      <c r="I219" s="51">
        <f t="shared" si="18"/>
        <v>78355</v>
      </c>
      <c r="J219" s="77">
        <v>77112.102801538465</v>
      </c>
      <c r="K219" s="78"/>
      <c r="L219" s="78"/>
      <c r="M219" s="75"/>
      <c r="O219" s="76"/>
    </row>
    <row r="220" spans="1:15" x14ac:dyDescent="0.3">
      <c r="A220" s="44">
        <f t="shared" si="17"/>
        <v>206</v>
      </c>
      <c r="B220" s="45">
        <v>343.1</v>
      </c>
      <c r="C220" s="46" t="s">
        <v>457</v>
      </c>
      <c r="D220" s="50">
        <v>3.0499999999999999E-2</v>
      </c>
      <c r="E220" s="51">
        <v>5126</v>
      </c>
      <c r="F220" s="51">
        <v>4989</v>
      </c>
      <c r="G220" s="51">
        <v>0</v>
      </c>
      <c r="H220" s="51">
        <v>0</v>
      </c>
      <c r="I220" s="51">
        <f t="shared" si="18"/>
        <v>10115</v>
      </c>
      <c r="J220" s="77">
        <v>6737.6208738461528</v>
      </c>
      <c r="K220" s="78"/>
      <c r="L220" s="78"/>
      <c r="M220" s="75"/>
      <c r="O220" s="76"/>
    </row>
    <row r="221" spans="1:15" x14ac:dyDescent="0.3">
      <c r="A221" s="44">
        <f t="shared" si="17"/>
        <v>207</v>
      </c>
      <c r="B221" s="45" t="s">
        <v>448</v>
      </c>
      <c r="C221" s="46" t="s">
        <v>449</v>
      </c>
      <c r="D221" s="50">
        <v>2.3300000000000001E-2</v>
      </c>
      <c r="E221" s="51">
        <v>17557</v>
      </c>
      <c r="F221" s="51">
        <v>1224</v>
      </c>
      <c r="G221" s="51">
        <v>-476</v>
      </c>
      <c r="H221" s="51">
        <v>0</v>
      </c>
      <c r="I221" s="51">
        <f t="shared" si="18"/>
        <v>18305</v>
      </c>
      <c r="J221" s="77">
        <v>17716.720548461541</v>
      </c>
      <c r="K221" s="78"/>
      <c r="L221" s="78"/>
      <c r="M221" s="75"/>
      <c r="O221" s="76"/>
    </row>
    <row r="222" spans="1:15" x14ac:dyDescent="0.3">
      <c r="A222" s="44">
        <f t="shared" si="17"/>
        <v>208</v>
      </c>
      <c r="B222" s="45" t="s">
        <v>450</v>
      </c>
      <c r="C222" s="46" t="s">
        <v>451</v>
      </c>
      <c r="D222" s="50">
        <v>3.4599999999999999E-2</v>
      </c>
      <c r="E222" s="51">
        <v>6964</v>
      </c>
      <c r="F222" s="51">
        <v>583</v>
      </c>
      <c r="G222" s="51">
        <v>-628</v>
      </c>
      <c r="H222" s="51">
        <v>0</v>
      </c>
      <c r="I222" s="51">
        <f t="shared" si="18"/>
        <v>6919</v>
      </c>
      <c r="J222" s="77">
        <v>7070.0840507692292</v>
      </c>
      <c r="K222" s="78"/>
      <c r="L222" s="78"/>
      <c r="M222" s="75"/>
      <c r="O222" s="76"/>
    </row>
    <row r="223" spans="1:15" x14ac:dyDescent="0.3">
      <c r="A223" s="44">
        <f t="shared" si="17"/>
        <v>209</v>
      </c>
      <c r="B223" s="45" t="s">
        <v>452</v>
      </c>
      <c r="C223" s="46" t="s">
        <v>453</v>
      </c>
      <c r="D223" s="50">
        <v>4.2700000000000002E-2</v>
      </c>
      <c r="E223" s="51">
        <v>1036</v>
      </c>
      <c r="F223" s="51">
        <v>151</v>
      </c>
      <c r="G223" s="51">
        <v>-11</v>
      </c>
      <c r="H223" s="51">
        <v>0</v>
      </c>
      <c r="I223" s="51">
        <f t="shared" si="18"/>
        <v>1176</v>
      </c>
      <c r="J223" s="77">
        <v>1161.4804523076925</v>
      </c>
      <c r="K223" s="78"/>
      <c r="L223" s="78"/>
      <c r="M223" s="75"/>
      <c r="O223" s="76"/>
    </row>
    <row r="224" spans="1:15" x14ac:dyDescent="0.3">
      <c r="A224" s="44">
        <f t="shared" si="17"/>
        <v>210</v>
      </c>
      <c r="B224" s="45">
        <v>346.2</v>
      </c>
      <c r="C224" s="46" t="s">
        <v>454</v>
      </c>
      <c r="D224" s="50">
        <v>0.2</v>
      </c>
      <c r="E224" s="51">
        <v>44</v>
      </c>
      <c r="F224" s="51">
        <v>0</v>
      </c>
      <c r="G224" s="51">
        <v>0</v>
      </c>
      <c r="H224" s="51">
        <v>0</v>
      </c>
      <c r="I224" s="51">
        <f t="shared" si="18"/>
        <v>44</v>
      </c>
      <c r="J224" s="77">
        <v>43.555999999999997</v>
      </c>
      <c r="K224" s="78"/>
      <c r="L224" s="78"/>
      <c r="M224" s="75"/>
      <c r="O224" s="76"/>
    </row>
    <row r="225" spans="1:15" x14ac:dyDescent="0.3">
      <c r="A225" s="44">
        <f t="shared" si="17"/>
        <v>211</v>
      </c>
      <c r="B225" s="45" t="s">
        <v>427</v>
      </c>
      <c r="C225" s="46" t="s">
        <v>427</v>
      </c>
      <c r="D225" s="57"/>
      <c r="E225" s="51"/>
      <c r="F225" s="51"/>
      <c r="G225" s="51"/>
      <c r="H225" s="51"/>
      <c r="I225" s="51"/>
      <c r="K225" s="78"/>
      <c r="L225" s="78"/>
      <c r="M225" s="75"/>
      <c r="O225" s="76"/>
    </row>
    <row r="226" spans="1:15" x14ac:dyDescent="0.3">
      <c r="A226" s="44">
        <f t="shared" si="17"/>
        <v>212</v>
      </c>
      <c r="B226" s="45"/>
      <c r="C226" s="55" t="s">
        <v>482</v>
      </c>
      <c r="D226" s="57"/>
      <c r="E226" s="51">
        <f>SUM(E217:E224)</f>
        <v>124888</v>
      </c>
      <c r="F226" s="51">
        <f>SUM(F217:F224)</f>
        <v>12848</v>
      </c>
      <c r="G226" s="51">
        <f>SUM(G217:G224)</f>
        <v>-5029</v>
      </c>
      <c r="H226" s="51">
        <f>SUM(H217:H224)</f>
        <v>0</v>
      </c>
      <c r="I226" s="51">
        <f>SUM(I217:I224)</f>
        <v>132707</v>
      </c>
      <c r="J226" s="77">
        <v>127603.81424461538</v>
      </c>
      <c r="K226" s="78"/>
      <c r="L226" s="78"/>
      <c r="M226" s="75"/>
      <c r="O226" s="76"/>
    </row>
    <row r="227" spans="1:15" x14ac:dyDescent="0.3">
      <c r="A227" s="44">
        <f t="shared" si="17"/>
        <v>213</v>
      </c>
      <c r="B227" s="45"/>
      <c r="C227" s="55" t="s">
        <v>427</v>
      </c>
      <c r="D227" s="57"/>
      <c r="E227" s="51"/>
      <c r="F227" s="51"/>
      <c r="G227" s="51"/>
      <c r="H227" s="51"/>
      <c r="I227" s="51"/>
      <c r="J227" s="77"/>
      <c r="K227" s="78"/>
      <c r="L227" s="78"/>
      <c r="M227" s="75"/>
      <c r="O227" s="76"/>
    </row>
    <row r="228" spans="1:15" x14ac:dyDescent="0.3">
      <c r="A228" s="44">
        <f t="shared" si="17"/>
        <v>214</v>
      </c>
      <c r="B228" s="45"/>
      <c r="C228" s="49" t="s">
        <v>483</v>
      </c>
      <c r="D228" s="57"/>
      <c r="E228" s="51"/>
      <c r="F228" s="51"/>
      <c r="G228" s="51"/>
      <c r="H228" s="51"/>
      <c r="I228" s="51"/>
      <c r="J228" s="77"/>
      <c r="K228" s="78"/>
      <c r="L228" s="78"/>
      <c r="M228" s="75"/>
      <c r="O228" s="76"/>
    </row>
    <row r="229" spans="1:15" x14ac:dyDescent="0.3">
      <c r="A229" s="44">
        <f t="shared" si="17"/>
        <v>215</v>
      </c>
      <c r="B229" s="45" t="s">
        <v>440</v>
      </c>
      <c r="C229" s="46" t="s">
        <v>441</v>
      </c>
      <c r="D229" s="50">
        <v>9.2999999999999992E-3</v>
      </c>
      <c r="E229" s="51">
        <v>2120</v>
      </c>
      <c r="F229" s="51">
        <v>0</v>
      </c>
      <c r="G229" s="51">
        <v>0</v>
      </c>
      <c r="H229" s="51">
        <v>0</v>
      </c>
      <c r="I229" s="51">
        <f t="shared" ref="I229:I234" si="19">SUM(E229:H229)</f>
        <v>2120</v>
      </c>
      <c r="J229" s="77">
        <v>2119.9663900000005</v>
      </c>
      <c r="K229" s="78"/>
      <c r="L229" s="78"/>
      <c r="M229" s="75"/>
      <c r="O229" s="76"/>
    </row>
    <row r="230" spans="1:15" x14ac:dyDescent="0.3">
      <c r="A230" s="44">
        <f t="shared" si="17"/>
        <v>216</v>
      </c>
      <c r="B230" s="45" t="s">
        <v>444</v>
      </c>
      <c r="C230" s="46" t="s">
        <v>445</v>
      </c>
      <c r="D230" s="50">
        <v>1.0200000000000001E-2</v>
      </c>
      <c r="E230" s="51">
        <v>2017</v>
      </c>
      <c r="F230" s="51">
        <v>0</v>
      </c>
      <c r="G230" s="51">
        <v>0</v>
      </c>
      <c r="H230" s="51">
        <v>0</v>
      </c>
      <c r="I230" s="51">
        <f t="shared" si="19"/>
        <v>2017</v>
      </c>
      <c r="J230" s="77">
        <v>2017.3169700000001</v>
      </c>
      <c r="K230" s="78"/>
      <c r="L230" s="78"/>
      <c r="M230" s="75"/>
      <c r="O230" s="76"/>
    </row>
    <row r="231" spans="1:15" x14ac:dyDescent="0.3">
      <c r="A231" s="44">
        <f t="shared" si="17"/>
        <v>217</v>
      </c>
      <c r="B231" s="45" t="s">
        <v>446</v>
      </c>
      <c r="C231" s="46" t="s">
        <v>447</v>
      </c>
      <c r="D231" s="50">
        <v>1.43E-2</v>
      </c>
      <c r="E231" s="51">
        <v>25109</v>
      </c>
      <c r="F231" s="51">
        <v>0</v>
      </c>
      <c r="G231" s="51">
        <v>0</v>
      </c>
      <c r="H231" s="51">
        <v>0</v>
      </c>
      <c r="I231" s="51">
        <f t="shared" si="19"/>
        <v>25109</v>
      </c>
      <c r="J231" s="77">
        <v>25109.13999</v>
      </c>
      <c r="K231" s="78"/>
      <c r="L231" s="78"/>
      <c r="M231" s="75"/>
      <c r="O231" s="76"/>
    </row>
    <row r="232" spans="1:15" x14ac:dyDescent="0.3">
      <c r="A232" s="44">
        <f t="shared" si="17"/>
        <v>218</v>
      </c>
      <c r="B232" s="45" t="s">
        <v>448</v>
      </c>
      <c r="C232" s="46" t="s">
        <v>449</v>
      </c>
      <c r="D232" s="50">
        <v>1.15E-2</v>
      </c>
      <c r="E232" s="51">
        <v>4168</v>
      </c>
      <c r="F232" s="51">
        <v>0</v>
      </c>
      <c r="G232" s="51">
        <v>0</v>
      </c>
      <c r="H232" s="51">
        <v>0</v>
      </c>
      <c r="I232" s="51">
        <f t="shared" si="19"/>
        <v>4168</v>
      </c>
      <c r="J232" s="77">
        <v>4168.4157600000017</v>
      </c>
      <c r="K232" s="78"/>
      <c r="L232" s="78"/>
      <c r="M232" s="75"/>
      <c r="O232" s="76"/>
    </row>
    <row r="233" spans="1:15" x14ac:dyDescent="0.3">
      <c r="A233" s="44">
        <f t="shared" si="17"/>
        <v>219</v>
      </c>
      <c r="B233" s="45" t="s">
        <v>450</v>
      </c>
      <c r="C233" s="46" t="s">
        <v>451</v>
      </c>
      <c r="D233" s="50">
        <v>1.5899999999999997E-2</v>
      </c>
      <c r="E233" s="51">
        <v>4772</v>
      </c>
      <c r="F233" s="51">
        <v>27</v>
      </c>
      <c r="G233" s="51">
        <v>-99</v>
      </c>
      <c r="H233" s="51">
        <v>0</v>
      </c>
      <c r="I233" s="51">
        <f t="shared" si="19"/>
        <v>4700</v>
      </c>
      <c r="J233" s="77">
        <v>4768.4157253846142</v>
      </c>
      <c r="K233" s="78"/>
      <c r="L233" s="78"/>
      <c r="M233" s="75"/>
      <c r="O233" s="76"/>
    </row>
    <row r="234" spans="1:15" x14ac:dyDescent="0.3">
      <c r="A234" s="44">
        <f t="shared" si="17"/>
        <v>220</v>
      </c>
      <c r="B234" s="45" t="s">
        <v>452</v>
      </c>
      <c r="C234" s="46" t="s">
        <v>453</v>
      </c>
      <c r="D234" s="50">
        <v>2.4400000000000002E-2</v>
      </c>
      <c r="E234" s="51">
        <v>257</v>
      </c>
      <c r="F234" s="51">
        <v>0</v>
      </c>
      <c r="G234" s="51">
        <v>0</v>
      </c>
      <c r="H234" s="51">
        <v>0</v>
      </c>
      <c r="I234" s="51">
        <f t="shared" si="19"/>
        <v>257</v>
      </c>
      <c r="J234" s="77">
        <v>256.57769000000002</v>
      </c>
      <c r="K234" s="78"/>
      <c r="L234" s="78"/>
      <c r="M234" s="75"/>
      <c r="O234" s="76"/>
    </row>
    <row r="235" spans="1:15" x14ac:dyDescent="0.3">
      <c r="A235" s="44">
        <f t="shared" si="17"/>
        <v>221</v>
      </c>
      <c r="B235" s="45" t="s">
        <v>427</v>
      </c>
      <c r="C235" s="46" t="s">
        <v>427</v>
      </c>
      <c r="D235" s="57"/>
      <c r="E235" s="51"/>
      <c r="F235" s="51"/>
      <c r="G235" s="51"/>
      <c r="H235" s="51"/>
      <c r="I235" s="51"/>
      <c r="K235" s="78"/>
      <c r="L235" s="78"/>
      <c r="M235" s="75"/>
      <c r="O235" s="76"/>
    </row>
    <row r="236" spans="1:15" x14ac:dyDescent="0.3">
      <c r="A236" s="44">
        <f t="shared" si="17"/>
        <v>222</v>
      </c>
      <c r="B236" s="45"/>
      <c r="C236" s="55" t="s">
        <v>484</v>
      </c>
      <c r="D236" s="57"/>
      <c r="E236" s="51">
        <f>SUM(E229:E234)</f>
        <v>38443</v>
      </c>
      <c r="F236" s="51">
        <f>SUM(F229:F234)</f>
        <v>27</v>
      </c>
      <c r="G236" s="51">
        <f>SUM(G229:G234)</f>
        <v>-99</v>
      </c>
      <c r="H236" s="51">
        <f>SUM(H229:H234)</f>
        <v>0</v>
      </c>
      <c r="I236" s="51">
        <f>SUM(I229:I234)</f>
        <v>38371</v>
      </c>
      <c r="J236" s="77">
        <v>38439.832525384612</v>
      </c>
      <c r="K236" s="78"/>
      <c r="L236" s="78"/>
      <c r="M236" s="75"/>
      <c r="O236" s="76"/>
    </row>
    <row r="237" spans="1:15" x14ac:dyDescent="0.3">
      <c r="A237" s="44">
        <f t="shared" si="17"/>
        <v>223</v>
      </c>
      <c r="B237" s="45"/>
      <c r="C237" s="55" t="s">
        <v>427</v>
      </c>
      <c r="D237" s="57"/>
      <c r="E237" s="51"/>
      <c r="F237" s="51"/>
      <c r="G237" s="51"/>
      <c r="H237" s="51"/>
      <c r="I237" s="51"/>
      <c r="J237" s="77"/>
      <c r="K237" s="78"/>
      <c r="L237" s="78"/>
      <c r="M237" s="75"/>
      <c r="O237" s="76"/>
    </row>
    <row r="238" spans="1:15" x14ac:dyDescent="0.3">
      <c r="A238" s="44">
        <f t="shared" si="17"/>
        <v>224</v>
      </c>
      <c r="B238" s="45"/>
      <c r="C238" s="49" t="s">
        <v>485</v>
      </c>
      <c r="D238" s="57"/>
      <c r="E238" s="51"/>
      <c r="F238" s="51"/>
      <c r="G238" s="51"/>
      <c r="H238" s="51"/>
      <c r="I238" s="51"/>
      <c r="J238" s="77"/>
      <c r="K238" s="78"/>
      <c r="L238" s="78"/>
      <c r="M238" s="75"/>
      <c r="O238" s="76"/>
    </row>
    <row r="239" spans="1:15" x14ac:dyDescent="0.3">
      <c r="A239" s="44">
        <f t="shared" si="17"/>
        <v>225</v>
      </c>
      <c r="B239" s="45" t="s">
        <v>440</v>
      </c>
      <c r="C239" s="46" t="s">
        <v>441</v>
      </c>
      <c r="D239" s="50">
        <v>2.5400000000000002E-2</v>
      </c>
      <c r="E239" s="51">
        <v>1385</v>
      </c>
      <c r="F239" s="51">
        <v>3</v>
      </c>
      <c r="G239" s="51">
        <v>0</v>
      </c>
      <c r="H239" s="51">
        <v>0</v>
      </c>
      <c r="I239" s="51">
        <f t="shared" ref="I239:I244" si="20">SUM(E239:H239)</f>
        <v>1388</v>
      </c>
      <c r="J239" s="77">
        <v>1385.0980553846155</v>
      </c>
      <c r="K239" s="78"/>
      <c r="L239" s="78"/>
      <c r="M239" s="75"/>
      <c r="O239" s="76"/>
    </row>
    <row r="240" spans="1:15" x14ac:dyDescent="0.3">
      <c r="A240" s="44">
        <f t="shared" si="17"/>
        <v>226</v>
      </c>
      <c r="B240" s="45" t="s">
        <v>444</v>
      </c>
      <c r="C240" s="46" t="s">
        <v>445</v>
      </c>
      <c r="D240" s="50">
        <v>4.24E-2</v>
      </c>
      <c r="E240" s="51">
        <v>5197</v>
      </c>
      <c r="F240" s="51">
        <v>24</v>
      </c>
      <c r="G240" s="51">
        <v>-25</v>
      </c>
      <c r="H240" s="51">
        <v>0</v>
      </c>
      <c r="I240" s="51">
        <f t="shared" si="20"/>
        <v>5196</v>
      </c>
      <c r="J240" s="77">
        <v>5193.5987184615387</v>
      </c>
      <c r="K240" s="78"/>
      <c r="L240" s="78"/>
      <c r="M240" s="75"/>
      <c r="O240" s="76"/>
    </row>
    <row r="241" spans="1:15" x14ac:dyDescent="0.3">
      <c r="A241" s="44">
        <f t="shared" si="17"/>
        <v>227</v>
      </c>
      <c r="B241" s="45" t="s">
        <v>446</v>
      </c>
      <c r="C241" s="46" t="s">
        <v>447</v>
      </c>
      <c r="D241" s="50">
        <v>2.1999999999999999E-2</v>
      </c>
      <c r="E241" s="51">
        <v>67816</v>
      </c>
      <c r="F241" s="51">
        <v>6793</v>
      </c>
      <c r="G241" s="51">
        <v>-5284</v>
      </c>
      <c r="H241" s="51">
        <v>0</v>
      </c>
      <c r="I241" s="51">
        <f t="shared" si="20"/>
        <v>69325</v>
      </c>
      <c r="J241" s="77">
        <v>67679.721899230775</v>
      </c>
      <c r="K241" s="78"/>
      <c r="L241" s="78"/>
      <c r="M241" s="75"/>
      <c r="O241" s="76"/>
    </row>
    <row r="242" spans="1:15" x14ac:dyDescent="0.3">
      <c r="A242" s="44">
        <f t="shared" si="17"/>
        <v>228</v>
      </c>
      <c r="B242" s="45" t="s">
        <v>448</v>
      </c>
      <c r="C242" s="46" t="s">
        <v>449</v>
      </c>
      <c r="D242" s="50">
        <v>1.43E-2</v>
      </c>
      <c r="E242" s="51">
        <v>17942</v>
      </c>
      <c r="F242" s="51">
        <v>159</v>
      </c>
      <c r="G242" s="51">
        <v>0</v>
      </c>
      <c r="H242" s="51">
        <v>0</v>
      </c>
      <c r="I242" s="51">
        <f t="shared" si="20"/>
        <v>18101</v>
      </c>
      <c r="J242" s="77">
        <v>18089.474946153852</v>
      </c>
      <c r="K242" s="78"/>
      <c r="L242" s="78"/>
      <c r="M242" s="75"/>
      <c r="O242" s="76"/>
    </row>
    <row r="243" spans="1:15" x14ac:dyDescent="0.3">
      <c r="A243" s="44">
        <f t="shared" si="17"/>
        <v>229</v>
      </c>
      <c r="B243" s="45" t="s">
        <v>450</v>
      </c>
      <c r="C243" s="46" t="s">
        <v>451</v>
      </c>
      <c r="D243" s="50">
        <v>1.77E-2</v>
      </c>
      <c r="E243" s="51">
        <v>9822</v>
      </c>
      <c r="F243" s="51">
        <v>603</v>
      </c>
      <c r="G243" s="51">
        <v>-9</v>
      </c>
      <c r="H243" s="51">
        <v>0</v>
      </c>
      <c r="I243" s="51">
        <f t="shared" si="20"/>
        <v>10416</v>
      </c>
      <c r="J243" s="77">
        <v>9871.5634123076907</v>
      </c>
      <c r="K243" s="78"/>
      <c r="L243" s="78"/>
      <c r="M243" s="75"/>
      <c r="O243" s="76"/>
    </row>
    <row r="244" spans="1:15" x14ac:dyDescent="0.3">
      <c r="A244" s="44">
        <f t="shared" si="17"/>
        <v>230</v>
      </c>
      <c r="B244" s="45" t="s">
        <v>452</v>
      </c>
      <c r="C244" s="46" t="s">
        <v>453</v>
      </c>
      <c r="D244" s="50">
        <v>2.7900000000000001E-2</v>
      </c>
      <c r="E244" s="51">
        <v>158</v>
      </c>
      <c r="F244" s="51">
        <v>111</v>
      </c>
      <c r="G244" s="51">
        <v>0</v>
      </c>
      <c r="H244" s="51">
        <v>0</v>
      </c>
      <c r="I244" s="51">
        <f t="shared" si="20"/>
        <v>269</v>
      </c>
      <c r="J244" s="77">
        <v>218.0107923076923</v>
      </c>
      <c r="K244" s="78"/>
      <c r="L244" s="78"/>
      <c r="M244" s="75"/>
      <c r="O244" s="76"/>
    </row>
    <row r="245" spans="1:15" x14ac:dyDescent="0.3">
      <c r="A245" s="44">
        <f t="shared" si="17"/>
        <v>231</v>
      </c>
      <c r="B245" s="45" t="s">
        <v>427</v>
      </c>
      <c r="C245" s="46" t="s">
        <v>427</v>
      </c>
      <c r="D245" s="57"/>
      <c r="E245" s="51"/>
      <c r="F245" s="51"/>
      <c r="G245" s="51"/>
      <c r="H245" s="51"/>
      <c r="I245" s="51"/>
      <c r="K245" s="78"/>
      <c r="L245" s="78"/>
      <c r="M245" s="75"/>
      <c r="O245" s="76"/>
    </row>
    <row r="246" spans="1:15" x14ac:dyDescent="0.3">
      <c r="A246" s="44">
        <f t="shared" si="17"/>
        <v>232</v>
      </c>
      <c r="B246" s="45"/>
      <c r="C246" s="55" t="s">
        <v>486</v>
      </c>
      <c r="D246" s="57"/>
      <c r="E246" s="51">
        <f>SUM(E239:E244)</f>
        <v>102320</v>
      </c>
      <c r="F246" s="51">
        <f>SUM(F239:F244)</f>
        <v>7693</v>
      </c>
      <c r="G246" s="51">
        <f>SUM(G239:G244)</f>
        <v>-5318</v>
      </c>
      <c r="H246" s="51">
        <f>SUM(H239:H244)</f>
        <v>0</v>
      </c>
      <c r="I246" s="51">
        <f>SUM(I239:I244)</f>
        <v>104695</v>
      </c>
      <c r="J246" s="77">
        <v>102437.46782384615</v>
      </c>
      <c r="K246" s="78"/>
      <c r="L246" s="78"/>
      <c r="M246" s="75"/>
      <c r="O246" s="76"/>
    </row>
    <row r="247" spans="1:15" x14ac:dyDescent="0.3">
      <c r="A247" s="44">
        <f t="shared" si="17"/>
        <v>233</v>
      </c>
      <c r="B247" s="45"/>
      <c r="C247" s="55" t="s">
        <v>427</v>
      </c>
      <c r="D247" s="57"/>
      <c r="E247" s="51"/>
      <c r="F247" s="51"/>
      <c r="G247" s="51"/>
      <c r="H247" s="51"/>
      <c r="I247" s="51"/>
      <c r="J247" s="77"/>
      <c r="K247" s="78"/>
      <c r="L247" s="78"/>
      <c r="M247" s="75"/>
      <c r="O247" s="76"/>
    </row>
    <row r="248" spans="1:15" x14ac:dyDescent="0.3">
      <c r="A248" s="44">
        <f t="shared" si="17"/>
        <v>234</v>
      </c>
      <c r="B248" s="45"/>
      <c r="C248" s="55" t="s">
        <v>487</v>
      </c>
      <c r="D248" s="57"/>
      <c r="E248" s="51"/>
      <c r="F248" s="51"/>
      <c r="G248" s="51"/>
      <c r="H248" s="51"/>
      <c r="I248" s="51"/>
      <c r="J248" s="77"/>
      <c r="K248" s="78"/>
      <c r="L248" s="78"/>
      <c r="M248" s="75"/>
      <c r="O248" s="76"/>
    </row>
    <row r="249" spans="1:15" x14ac:dyDescent="0.3">
      <c r="A249" s="44">
        <f t="shared" si="17"/>
        <v>235</v>
      </c>
      <c r="B249" s="45" t="s">
        <v>440</v>
      </c>
      <c r="C249" s="46" t="s">
        <v>441</v>
      </c>
      <c r="D249" s="50">
        <v>1.9900000000000001E-2</v>
      </c>
      <c r="E249" s="51">
        <v>76724</v>
      </c>
      <c r="F249" s="51">
        <v>504</v>
      </c>
      <c r="G249" s="51">
        <v>-123</v>
      </c>
      <c r="H249" s="51">
        <v>0</v>
      </c>
      <c r="I249" s="51">
        <f t="shared" ref="I249:I255" si="21">SUM(E249:H249)</f>
        <v>77105</v>
      </c>
      <c r="J249" s="77">
        <v>76809.056531538459</v>
      </c>
      <c r="K249" s="78"/>
      <c r="L249" s="78"/>
      <c r="M249" s="75"/>
      <c r="O249" s="76"/>
    </row>
    <row r="250" spans="1:15" x14ac:dyDescent="0.3">
      <c r="A250" s="44">
        <f t="shared" si="17"/>
        <v>236</v>
      </c>
      <c r="B250" s="45" t="s">
        <v>444</v>
      </c>
      <c r="C250" s="46" t="s">
        <v>445</v>
      </c>
      <c r="D250" s="50">
        <v>2.2499999999999999E-2</v>
      </c>
      <c r="E250" s="51">
        <v>13816</v>
      </c>
      <c r="F250" s="51">
        <v>205</v>
      </c>
      <c r="G250" s="51">
        <v>-3</v>
      </c>
      <c r="H250" s="51">
        <v>0</v>
      </c>
      <c r="I250" s="51">
        <f t="shared" si="21"/>
        <v>14018</v>
      </c>
      <c r="J250" s="77">
        <v>13909.087204615384</v>
      </c>
      <c r="K250" s="78"/>
      <c r="L250" s="78"/>
      <c r="M250" s="75"/>
      <c r="O250" s="76"/>
    </row>
    <row r="251" spans="1:15" x14ac:dyDescent="0.3">
      <c r="A251" s="44">
        <f t="shared" si="17"/>
        <v>237</v>
      </c>
      <c r="B251" s="45" t="s">
        <v>446</v>
      </c>
      <c r="C251" s="46" t="s">
        <v>447</v>
      </c>
      <c r="D251" s="50">
        <v>2.8799999999999999E-2</v>
      </c>
      <c r="E251" s="51">
        <v>175649</v>
      </c>
      <c r="F251" s="51">
        <v>16308</v>
      </c>
      <c r="G251" s="51">
        <v>-2694</v>
      </c>
      <c r="H251" s="51">
        <v>0</v>
      </c>
      <c r="I251" s="51">
        <f t="shared" si="21"/>
        <v>189263</v>
      </c>
      <c r="J251" s="77">
        <v>182028.11344076923</v>
      </c>
      <c r="K251" s="78"/>
      <c r="L251" s="78"/>
      <c r="M251" s="75"/>
      <c r="O251" s="76"/>
    </row>
    <row r="252" spans="1:15" x14ac:dyDescent="0.3">
      <c r="A252" s="44">
        <f t="shared" si="17"/>
        <v>238</v>
      </c>
      <c r="B252" s="45">
        <v>343.1</v>
      </c>
      <c r="C252" s="46" t="s">
        <v>457</v>
      </c>
      <c r="D252" s="50">
        <v>7.0900000000000005E-2</v>
      </c>
      <c r="E252" s="51">
        <v>60892</v>
      </c>
      <c r="F252" s="51">
        <v>14617</v>
      </c>
      <c r="G252" s="51">
        <v>-26110</v>
      </c>
      <c r="H252" s="51">
        <v>0</v>
      </c>
      <c r="I252" s="51">
        <f t="shared" si="21"/>
        <v>49399</v>
      </c>
      <c r="J252" s="77">
        <v>56171.989154615396</v>
      </c>
      <c r="K252" s="78"/>
      <c r="L252" s="78"/>
      <c r="M252" s="75"/>
      <c r="O252" s="76"/>
    </row>
    <row r="253" spans="1:15" x14ac:dyDescent="0.3">
      <c r="A253" s="44">
        <f t="shared" si="17"/>
        <v>239</v>
      </c>
      <c r="B253" s="45" t="s">
        <v>448</v>
      </c>
      <c r="C253" s="46" t="s">
        <v>449</v>
      </c>
      <c r="D253" s="50">
        <v>2.4199999999999999E-2</v>
      </c>
      <c r="E253" s="51">
        <v>31419</v>
      </c>
      <c r="F253" s="51">
        <v>1067</v>
      </c>
      <c r="G253" s="51">
        <v>-268</v>
      </c>
      <c r="H253" s="51">
        <v>0</v>
      </c>
      <c r="I253" s="51">
        <f t="shared" si="21"/>
        <v>32218</v>
      </c>
      <c r="J253" s="77">
        <v>31771.903753076913</v>
      </c>
      <c r="K253" s="78"/>
      <c r="L253" s="78"/>
      <c r="M253" s="75"/>
      <c r="O253" s="76"/>
    </row>
    <row r="254" spans="1:15" x14ac:dyDescent="0.3">
      <c r="A254" s="44">
        <f t="shared" si="17"/>
        <v>240</v>
      </c>
      <c r="B254" s="45" t="s">
        <v>450</v>
      </c>
      <c r="C254" s="46" t="s">
        <v>451</v>
      </c>
      <c r="D254" s="50">
        <v>2.0200000000000003E-2</v>
      </c>
      <c r="E254" s="51">
        <v>40852</v>
      </c>
      <c r="F254" s="51">
        <v>1297</v>
      </c>
      <c r="G254" s="51">
        <v>-343</v>
      </c>
      <c r="H254" s="51">
        <v>0</v>
      </c>
      <c r="I254" s="51">
        <f t="shared" si="21"/>
        <v>41806</v>
      </c>
      <c r="J254" s="77">
        <v>41119.028074615373</v>
      </c>
      <c r="K254" s="78"/>
      <c r="L254" s="78"/>
      <c r="M254" s="75"/>
      <c r="O254" s="76"/>
    </row>
    <row r="255" spans="1:15" x14ac:dyDescent="0.3">
      <c r="A255" s="44">
        <f t="shared" si="17"/>
        <v>241</v>
      </c>
      <c r="B255" s="45" t="s">
        <v>452</v>
      </c>
      <c r="C255" s="46" t="s">
        <v>453</v>
      </c>
      <c r="D255" s="50">
        <v>2.8599999999999997E-2</v>
      </c>
      <c r="E255" s="51">
        <v>8756</v>
      </c>
      <c r="F255" s="51">
        <v>588</v>
      </c>
      <c r="G255" s="51">
        <v>-44</v>
      </c>
      <c r="H255" s="51">
        <v>0</v>
      </c>
      <c r="I255" s="51">
        <f t="shared" si="21"/>
        <v>9300</v>
      </c>
      <c r="J255" s="77">
        <v>9130.7392023076936</v>
      </c>
      <c r="K255" s="78"/>
      <c r="L255" s="78"/>
      <c r="M255" s="75"/>
      <c r="O255" s="76"/>
    </row>
    <row r="256" spans="1:15" x14ac:dyDescent="0.3">
      <c r="A256" s="44">
        <f t="shared" si="17"/>
        <v>242</v>
      </c>
      <c r="B256" s="45" t="s">
        <v>427</v>
      </c>
      <c r="C256" s="46" t="s">
        <v>427</v>
      </c>
      <c r="D256" s="57"/>
      <c r="E256" s="51"/>
      <c r="F256" s="51"/>
      <c r="G256" s="51"/>
      <c r="H256" s="51"/>
      <c r="I256" s="51"/>
      <c r="K256" s="78"/>
      <c r="L256" s="78"/>
      <c r="M256" s="75"/>
      <c r="O256" s="76"/>
    </row>
    <row r="257" spans="1:15" x14ac:dyDescent="0.3">
      <c r="A257" s="44">
        <f t="shared" si="17"/>
        <v>243</v>
      </c>
      <c r="B257" s="45"/>
      <c r="C257" s="55" t="s">
        <v>488</v>
      </c>
      <c r="D257" s="57"/>
      <c r="E257" s="51">
        <f>SUM(E249:E255)</f>
        <v>408108</v>
      </c>
      <c r="F257" s="51">
        <f>SUM(F249:F255)</f>
        <v>34586</v>
      </c>
      <c r="G257" s="51">
        <f>SUM(G249:G255)</f>
        <v>-29585</v>
      </c>
      <c r="H257" s="51">
        <f>SUM(H249:H255)</f>
        <v>0</v>
      </c>
      <c r="I257" s="51">
        <f>SUM(I249:I255)</f>
        <v>413109</v>
      </c>
      <c r="J257" s="77">
        <v>410939.91736153845</v>
      </c>
      <c r="K257" s="78"/>
      <c r="L257" s="78"/>
      <c r="M257" s="75"/>
      <c r="O257" s="76"/>
    </row>
    <row r="258" spans="1:15" x14ac:dyDescent="0.3">
      <c r="A258" s="44">
        <f t="shared" si="17"/>
        <v>244</v>
      </c>
      <c r="B258" s="45"/>
      <c r="C258" s="55" t="s">
        <v>427</v>
      </c>
      <c r="D258" s="57"/>
      <c r="E258" s="51"/>
      <c r="F258" s="51"/>
      <c r="G258" s="51"/>
      <c r="H258" s="51"/>
      <c r="I258" s="51"/>
      <c r="J258" s="77"/>
      <c r="K258" s="78"/>
      <c r="L258" s="78"/>
      <c r="M258" s="75"/>
      <c r="O258" s="76"/>
    </row>
    <row r="259" spans="1:15" x14ac:dyDescent="0.3">
      <c r="A259" s="44">
        <f t="shared" si="17"/>
        <v>245</v>
      </c>
      <c r="B259" s="45"/>
      <c r="C259" s="49" t="s">
        <v>489</v>
      </c>
      <c r="D259" s="57"/>
      <c r="E259" s="51"/>
      <c r="F259" s="51"/>
      <c r="G259" s="51"/>
      <c r="H259" s="51"/>
      <c r="I259" s="51"/>
      <c r="J259" s="77"/>
      <c r="K259" s="78"/>
      <c r="L259" s="78"/>
      <c r="M259" s="75"/>
      <c r="O259" s="76"/>
    </row>
    <row r="260" spans="1:15" x14ac:dyDescent="0.3">
      <c r="A260" s="44">
        <f t="shared" si="17"/>
        <v>246</v>
      </c>
      <c r="B260" s="45" t="s">
        <v>440</v>
      </c>
      <c r="C260" s="46" t="s">
        <v>441</v>
      </c>
      <c r="D260" s="50">
        <v>3.2077000000000001E-2</v>
      </c>
      <c r="E260" s="51">
        <v>0</v>
      </c>
      <c r="F260" s="51">
        <v>0</v>
      </c>
      <c r="G260" s="51">
        <v>0</v>
      </c>
      <c r="H260" s="51">
        <v>0</v>
      </c>
      <c r="I260" s="51">
        <f t="shared" ref="I260:I265" si="22">SUM(E260:H260)</f>
        <v>0</v>
      </c>
      <c r="J260" s="77"/>
      <c r="K260" s="78"/>
      <c r="L260" s="78"/>
      <c r="M260" s="75"/>
      <c r="O260" s="76"/>
    </row>
    <row r="261" spans="1:15" x14ac:dyDescent="0.3">
      <c r="A261" s="44">
        <f t="shared" si="17"/>
        <v>247</v>
      </c>
      <c r="B261" s="45" t="s">
        <v>444</v>
      </c>
      <c r="C261" s="46" t="s">
        <v>445</v>
      </c>
      <c r="D261" s="50">
        <v>3.9999999999999994E-2</v>
      </c>
      <c r="E261" s="51">
        <v>0</v>
      </c>
      <c r="F261" s="51">
        <v>0</v>
      </c>
      <c r="G261" s="51">
        <v>0</v>
      </c>
      <c r="H261" s="51">
        <v>0</v>
      </c>
      <c r="I261" s="51">
        <f t="shared" si="22"/>
        <v>0</v>
      </c>
      <c r="J261" s="77"/>
      <c r="K261" s="78"/>
      <c r="L261" s="78"/>
      <c r="M261" s="75"/>
      <c r="O261" s="76"/>
    </row>
    <row r="262" spans="1:15" x14ac:dyDescent="0.3">
      <c r="A262" s="44">
        <f t="shared" si="17"/>
        <v>248</v>
      </c>
      <c r="B262" s="45" t="s">
        <v>446</v>
      </c>
      <c r="C262" s="46" t="s">
        <v>447</v>
      </c>
      <c r="D262" s="50">
        <v>2.3375000000000003E-2</v>
      </c>
      <c r="E262" s="51">
        <v>0</v>
      </c>
      <c r="F262" s="51">
        <v>0</v>
      </c>
      <c r="G262" s="51">
        <v>0</v>
      </c>
      <c r="H262" s="51">
        <v>0</v>
      </c>
      <c r="I262" s="51">
        <f t="shared" si="22"/>
        <v>0</v>
      </c>
      <c r="J262" s="77"/>
      <c r="K262" s="78"/>
      <c r="L262" s="78"/>
      <c r="M262" s="75"/>
      <c r="O262" s="76"/>
    </row>
    <row r="263" spans="1:15" x14ac:dyDescent="0.3">
      <c r="A263" s="44">
        <f t="shared" si="17"/>
        <v>249</v>
      </c>
      <c r="B263" s="45" t="s">
        <v>448</v>
      </c>
      <c r="C263" s="46" t="s">
        <v>449</v>
      </c>
      <c r="D263" s="50">
        <v>2.3E-2</v>
      </c>
      <c r="E263" s="51">
        <v>0</v>
      </c>
      <c r="F263" s="51">
        <v>0</v>
      </c>
      <c r="G263" s="51">
        <v>0</v>
      </c>
      <c r="H263" s="51">
        <v>0</v>
      </c>
      <c r="I263" s="51">
        <f t="shared" si="22"/>
        <v>0</v>
      </c>
      <c r="J263" s="77"/>
      <c r="K263" s="78"/>
      <c r="L263" s="78"/>
      <c r="M263" s="75"/>
      <c r="O263" s="76"/>
    </row>
    <row r="264" spans="1:15" x14ac:dyDescent="0.3">
      <c r="A264" s="44">
        <f t="shared" si="17"/>
        <v>250</v>
      </c>
      <c r="B264" s="45" t="s">
        <v>450</v>
      </c>
      <c r="C264" s="46" t="s">
        <v>451</v>
      </c>
      <c r="D264" s="50">
        <v>4.1999999999999996E-2</v>
      </c>
      <c r="E264" s="51">
        <v>0</v>
      </c>
      <c r="F264" s="51">
        <v>0</v>
      </c>
      <c r="G264" s="51">
        <v>0</v>
      </c>
      <c r="H264" s="51">
        <v>0</v>
      </c>
      <c r="I264" s="51">
        <f t="shared" si="22"/>
        <v>0</v>
      </c>
      <c r="J264" s="77"/>
      <c r="K264" s="78"/>
      <c r="L264" s="78"/>
      <c r="M264" s="75"/>
      <c r="O264" s="76"/>
    </row>
    <row r="265" spans="1:15" x14ac:dyDescent="0.3">
      <c r="A265" s="44">
        <f t="shared" si="17"/>
        <v>251</v>
      </c>
      <c r="B265" s="45" t="s">
        <v>452</v>
      </c>
      <c r="C265" s="46" t="s">
        <v>453</v>
      </c>
      <c r="D265" s="50">
        <v>8.6000000000000007E-2</v>
      </c>
      <c r="E265" s="51">
        <v>0</v>
      </c>
      <c r="F265" s="51">
        <v>0</v>
      </c>
      <c r="G265" s="51">
        <v>0</v>
      </c>
      <c r="H265" s="51">
        <v>0</v>
      </c>
      <c r="I265" s="51">
        <f t="shared" si="22"/>
        <v>0</v>
      </c>
      <c r="J265" s="77"/>
      <c r="K265" s="78"/>
      <c r="L265" s="78"/>
      <c r="M265" s="75"/>
      <c r="O265" s="76"/>
    </row>
    <row r="266" spans="1:15" x14ac:dyDescent="0.3">
      <c r="A266" s="44">
        <f t="shared" si="17"/>
        <v>252</v>
      </c>
      <c r="B266" s="45" t="s">
        <v>427</v>
      </c>
      <c r="C266" s="46" t="s">
        <v>427</v>
      </c>
      <c r="D266" s="57"/>
      <c r="E266" s="51"/>
      <c r="F266" s="51"/>
      <c r="G266" s="51"/>
      <c r="H266" s="51"/>
      <c r="I266" s="51"/>
      <c r="K266" s="78"/>
      <c r="L266" s="78"/>
      <c r="M266" s="75"/>
      <c r="O266" s="76"/>
    </row>
    <row r="267" spans="1:15" x14ac:dyDescent="0.3">
      <c r="A267" s="44">
        <f t="shared" si="17"/>
        <v>253</v>
      </c>
      <c r="B267" s="45"/>
      <c r="C267" s="55" t="s">
        <v>490</v>
      </c>
      <c r="D267" s="57"/>
      <c r="E267" s="51">
        <f>SUM(E260:E265)</f>
        <v>0</v>
      </c>
      <c r="F267" s="51">
        <f>SUM(F260:F265)</f>
        <v>0</v>
      </c>
      <c r="G267" s="51">
        <f>SUM(G260:G265)</f>
        <v>0</v>
      </c>
      <c r="H267" s="51">
        <f>SUM(H260:H265)</f>
        <v>0</v>
      </c>
      <c r="I267" s="51">
        <f>SUM(I260:I265)</f>
        <v>0</v>
      </c>
      <c r="J267" s="77">
        <v>0</v>
      </c>
      <c r="K267" s="78"/>
      <c r="L267" s="78"/>
      <c r="M267" s="75"/>
      <c r="O267" s="76"/>
    </row>
    <row r="268" spans="1:15" x14ac:dyDescent="0.3">
      <c r="A268" s="44">
        <f t="shared" si="17"/>
        <v>254</v>
      </c>
      <c r="B268" s="45"/>
      <c r="C268" s="55" t="s">
        <v>427</v>
      </c>
      <c r="D268" s="57"/>
      <c r="E268" s="51"/>
      <c r="F268" s="51"/>
      <c r="G268" s="51"/>
      <c r="H268" s="51"/>
      <c r="I268" s="51"/>
      <c r="J268" s="77"/>
      <c r="K268" s="78"/>
      <c r="L268" s="78"/>
      <c r="M268" s="75"/>
      <c r="O268" s="76"/>
    </row>
    <row r="269" spans="1:15" x14ac:dyDescent="0.3">
      <c r="A269" s="44">
        <f t="shared" si="17"/>
        <v>255</v>
      </c>
      <c r="B269" s="45"/>
      <c r="C269" s="49" t="s">
        <v>491</v>
      </c>
      <c r="D269" s="57"/>
      <c r="E269" s="51"/>
      <c r="F269" s="51"/>
      <c r="G269" s="51"/>
      <c r="H269" s="51"/>
      <c r="I269" s="51"/>
      <c r="J269" s="77"/>
      <c r="K269" s="78"/>
      <c r="L269" s="78"/>
      <c r="M269" s="75"/>
      <c r="O269" s="76"/>
    </row>
    <row r="270" spans="1:15" x14ac:dyDescent="0.3">
      <c r="A270" s="44">
        <f t="shared" si="17"/>
        <v>256</v>
      </c>
      <c r="B270" s="45" t="s">
        <v>440</v>
      </c>
      <c r="C270" s="46" t="s">
        <v>441</v>
      </c>
      <c r="D270" s="50">
        <v>0</v>
      </c>
      <c r="E270" s="51">
        <v>4628</v>
      </c>
      <c r="F270" s="51">
        <v>0</v>
      </c>
      <c r="G270" s="51">
        <v>0</v>
      </c>
      <c r="H270" s="51">
        <v>0</v>
      </c>
      <c r="I270" s="51">
        <f t="shared" ref="I270:I275" si="23">SUM(E270:H270)</f>
        <v>4628</v>
      </c>
      <c r="J270" s="77">
        <v>4627.8834500000003</v>
      </c>
      <c r="K270" s="78"/>
      <c r="L270" s="78"/>
      <c r="M270" s="75"/>
      <c r="O270" s="76"/>
    </row>
    <row r="271" spans="1:15" x14ac:dyDescent="0.3">
      <c r="A271" s="44">
        <f t="shared" si="17"/>
        <v>257</v>
      </c>
      <c r="B271" s="45" t="s">
        <v>444</v>
      </c>
      <c r="C271" s="46" t="s">
        <v>445</v>
      </c>
      <c r="D271" s="50">
        <v>3.3299999999999996E-2</v>
      </c>
      <c r="E271" s="51">
        <v>7354</v>
      </c>
      <c r="F271" s="51">
        <v>33</v>
      </c>
      <c r="G271" s="51">
        <v>-6</v>
      </c>
      <c r="H271" s="51">
        <v>0</v>
      </c>
      <c r="I271" s="51">
        <f t="shared" si="23"/>
        <v>7381</v>
      </c>
      <c r="J271" s="77">
        <v>7378.9385007692317</v>
      </c>
      <c r="K271" s="78"/>
      <c r="L271" s="78"/>
      <c r="M271" s="75"/>
      <c r="O271" s="76"/>
    </row>
    <row r="272" spans="1:15" x14ac:dyDescent="0.3">
      <c r="A272" s="44">
        <f t="shared" si="17"/>
        <v>258</v>
      </c>
      <c r="B272" s="45" t="s">
        <v>446</v>
      </c>
      <c r="C272" s="46" t="s">
        <v>447</v>
      </c>
      <c r="D272" s="50">
        <v>4.2000000000000003E-2</v>
      </c>
      <c r="E272" s="51">
        <v>28687</v>
      </c>
      <c r="F272" s="51">
        <v>0</v>
      </c>
      <c r="G272" s="51">
        <v>0</v>
      </c>
      <c r="H272" s="51">
        <v>0</v>
      </c>
      <c r="I272" s="51">
        <f t="shared" si="23"/>
        <v>28687</v>
      </c>
      <c r="J272" s="77">
        <v>28687.545800000004</v>
      </c>
      <c r="K272" s="78"/>
      <c r="L272" s="78"/>
      <c r="M272" s="75"/>
      <c r="O272" s="76"/>
    </row>
    <row r="273" spans="1:15" x14ac:dyDescent="0.3">
      <c r="A273" s="44">
        <f t="shared" ref="A273:A336" si="24">A272+1</f>
        <v>259</v>
      </c>
      <c r="B273" s="45" t="s">
        <v>448</v>
      </c>
      <c r="C273" s="46" t="s">
        <v>449</v>
      </c>
      <c r="D273" s="50">
        <v>4.2900000000000001E-2</v>
      </c>
      <c r="E273" s="51">
        <v>7201</v>
      </c>
      <c r="F273" s="51">
        <v>0</v>
      </c>
      <c r="G273" s="51">
        <v>0</v>
      </c>
      <c r="H273" s="51">
        <v>0</v>
      </c>
      <c r="I273" s="51">
        <f t="shared" si="23"/>
        <v>7201</v>
      </c>
      <c r="J273" s="77">
        <v>7200.7480099999975</v>
      </c>
      <c r="K273" s="78"/>
      <c r="L273" s="78"/>
      <c r="M273" s="75"/>
      <c r="O273" s="76"/>
    </row>
    <row r="274" spans="1:15" x14ac:dyDescent="0.3">
      <c r="A274" s="44">
        <f t="shared" si="24"/>
        <v>260</v>
      </c>
      <c r="B274" s="45" t="s">
        <v>450</v>
      </c>
      <c r="C274" s="46" t="s">
        <v>451</v>
      </c>
      <c r="D274" s="50">
        <v>3.5200000000000002E-2</v>
      </c>
      <c r="E274" s="51">
        <v>6348</v>
      </c>
      <c r="F274" s="51">
        <v>0</v>
      </c>
      <c r="G274" s="51">
        <v>0</v>
      </c>
      <c r="H274" s="51">
        <v>0</v>
      </c>
      <c r="I274" s="51">
        <f t="shared" si="23"/>
        <v>6348</v>
      </c>
      <c r="J274" s="77">
        <v>6348.2280799999999</v>
      </c>
      <c r="K274" s="78"/>
      <c r="L274" s="78"/>
      <c r="M274" s="75"/>
      <c r="O274" s="76"/>
    </row>
    <row r="275" spans="1:15" x14ac:dyDescent="0.3">
      <c r="A275" s="44">
        <f t="shared" si="24"/>
        <v>261</v>
      </c>
      <c r="B275" s="45" t="s">
        <v>452</v>
      </c>
      <c r="C275" s="46" t="s">
        <v>453</v>
      </c>
      <c r="D275" s="50">
        <v>3.3100000000000004E-2</v>
      </c>
      <c r="E275" s="51">
        <v>2181</v>
      </c>
      <c r="F275" s="51">
        <v>15</v>
      </c>
      <c r="G275" s="51">
        <v>0</v>
      </c>
      <c r="H275" s="51">
        <v>0</v>
      </c>
      <c r="I275" s="51">
        <f t="shared" si="23"/>
        <v>2196</v>
      </c>
      <c r="J275" s="77">
        <v>2191.6646100000003</v>
      </c>
      <c r="K275" s="78"/>
      <c r="L275" s="78"/>
      <c r="M275" s="75"/>
      <c r="O275" s="76"/>
    </row>
    <row r="276" spans="1:15" x14ac:dyDescent="0.3">
      <c r="A276" s="44">
        <f t="shared" si="24"/>
        <v>262</v>
      </c>
      <c r="B276" s="45" t="s">
        <v>427</v>
      </c>
      <c r="C276" s="46" t="s">
        <v>427</v>
      </c>
      <c r="D276" s="57"/>
      <c r="E276" s="51"/>
      <c r="F276" s="51"/>
      <c r="G276" s="51"/>
      <c r="H276" s="51"/>
      <c r="I276" s="51"/>
      <c r="K276" s="78"/>
      <c r="L276" s="78"/>
      <c r="M276" s="75"/>
      <c r="O276" s="76"/>
    </row>
    <row r="277" spans="1:15" x14ac:dyDescent="0.3">
      <c r="A277" s="44">
        <f t="shared" si="24"/>
        <v>263</v>
      </c>
      <c r="B277" s="45"/>
      <c r="C277" s="55" t="s">
        <v>492</v>
      </c>
      <c r="D277" s="57"/>
      <c r="E277" s="51">
        <f>SUM(E270:E275)</f>
        <v>56399</v>
      </c>
      <c r="F277" s="51">
        <f>SUM(F270:F275)</f>
        <v>48</v>
      </c>
      <c r="G277" s="51">
        <f>SUM(G270:G275)</f>
        <v>-6</v>
      </c>
      <c r="H277" s="51">
        <f>SUM(H270:H275)</f>
        <v>0</v>
      </c>
      <c r="I277" s="51">
        <f>SUM(I270:I275)</f>
        <v>56441</v>
      </c>
      <c r="J277" s="77">
        <v>56435.00845076923</v>
      </c>
      <c r="K277" s="78"/>
      <c r="L277" s="78"/>
      <c r="M277" s="75"/>
      <c r="O277" s="76"/>
    </row>
    <row r="278" spans="1:15" x14ac:dyDescent="0.3">
      <c r="A278" s="44">
        <f t="shared" si="24"/>
        <v>264</v>
      </c>
      <c r="B278" s="45" t="s">
        <v>427</v>
      </c>
      <c r="C278" s="45" t="s">
        <v>427</v>
      </c>
      <c r="D278" s="57"/>
      <c r="E278" s="51"/>
      <c r="F278" s="51"/>
      <c r="G278" s="51"/>
      <c r="H278" s="51"/>
      <c r="I278" s="51"/>
      <c r="J278" s="77"/>
      <c r="K278" s="78"/>
      <c r="L278" s="78"/>
      <c r="M278" s="75"/>
      <c r="O278" s="76"/>
    </row>
    <row r="279" spans="1:15" x14ac:dyDescent="0.3">
      <c r="A279" s="44">
        <f t="shared" si="24"/>
        <v>265</v>
      </c>
      <c r="B279" s="45" t="s">
        <v>452</v>
      </c>
      <c r="C279" s="46" t="s">
        <v>493</v>
      </c>
      <c r="D279" s="59">
        <v>0.14307899999999998</v>
      </c>
      <c r="E279" s="51">
        <v>666</v>
      </c>
      <c r="F279" s="51">
        <v>0</v>
      </c>
      <c r="G279" s="51">
        <v>0</v>
      </c>
      <c r="H279" s="51">
        <v>0</v>
      </c>
      <c r="I279" s="51">
        <f>SUM(E279:H279)</f>
        <v>666</v>
      </c>
      <c r="J279" s="77">
        <v>666.01975000000016</v>
      </c>
      <c r="K279" s="78"/>
      <c r="L279" s="78"/>
      <c r="M279" s="75"/>
      <c r="O279" s="76"/>
    </row>
    <row r="280" spans="1:15" x14ac:dyDescent="0.3">
      <c r="A280" s="44">
        <f t="shared" si="24"/>
        <v>266</v>
      </c>
      <c r="B280" s="45">
        <v>346.2</v>
      </c>
      <c r="C280" s="46" t="s">
        <v>494</v>
      </c>
      <c r="D280" s="59">
        <v>0.2</v>
      </c>
      <c r="E280" s="51">
        <v>32</v>
      </c>
      <c r="F280" s="51">
        <v>0</v>
      </c>
      <c r="G280" s="51">
        <v>0</v>
      </c>
      <c r="H280" s="51">
        <v>0</v>
      </c>
      <c r="I280" s="51">
        <f>SUM(E280:H280)</f>
        <v>32</v>
      </c>
      <c r="J280" s="77">
        <v>31.949389999999998</v>
      </c>
      <c r="K280" s="78"/>
      <c r="L280" s="78"/>
      <c r="M280" s="75"/>
      <c r="O280" s="76"/>
    </row>
    <row r="281" spans="1:15" x14ac:dyDescent="0.3">
      <c r="A281" s="44">
        <f t="shared" si="24"/>
        <v>267</v>
      </c>
      <c r="B281" s="45" t="s">
        <v>427</v>
      </c>
      <c r="C281" s="60" t="s">
        <v>427</v>
      </c>
      <c r="D281" s="51"/>
      <c r="E281" s="51"/>
      <c r="F281" s="51"/>
      <c r="G281" s="51"/>
      <c r="H281" s="51"/>
      <c r="I281" s="51"/>
      <c r="K281" s="78"/>
      <c r="L281" s="78"/>
      <c r="M281" s="75"/>
      <c r="O281" s="76"/>
    </row>
    <row r="282" spans="1:15" x14ac:dyDescent="0.3">
      <c r="A282" s="44">
        <f t="shared" si="24"/>
        <v>268</v>
      </c>
      <c r="B282" s="45"/>
      <c r="C282" s="55" t="s">
        <v>495</v>
      </c>
      <c r="D282" s="51"/>
      <c r="E282" s="51">
        <f>SUM(E279:E280)</f>
        <v>698</v>
      </c>
      <c r="F282" s="51">
        <f>SUM(F279:F280)</f>
        <v>0</v>
      </c>
      <c r="G282" s="51">
        <f>SUM(G279:G280)</f>
        <v>0</v>
      </c>
      <c r="H282" s="51">
        <f>SUM(H279:H280)</f>
        <v>0</v>
      </c>
      <c r="I282" s="51">
        <f>SUM(I279:I280)</f>
        <v>698</v>
      </c>
      <c r="J282" s="77">
        <v>697.96914000000015</v>
      </c>
      <c r="K282" s="78"/>
      <c r="L282" s="78"/>
      <c r="M282" s="75"/>
      <c r="O282" s="76"/>
    </row>
    <row r="283" spans="1:15" x14ac:dyDescent="0.3">
      <c r="A283" s="44">
        <f t="shared" si="24"/>
        <v>269</v>
      </c>
      <c r="B283" s="45"/>
      <c r="C283" s="45" t="s">
        <v>427</v>
      </c>
      <c r="D283" s="51"/>
      <c r="E283" s="51"/>
      <c r="F283" s="51"/>
      <c r="G283" s="51"/>
      <c r="H283" s="51"/>
      <c r="I283" s="51"/>
      <c r="J283" s="77"/>
      <c r="K283" s="78"/>
      <c r="L283" s="78"/>
      <c r="M283" s="75"/>
      <c r="O283" s="76"/>
    </row>
    <row r="284" spans="1:15" x14ac:dyDescent="0.3">
      <c r="A284" s="44">
        <f t="shared" si="24"/>
        <v>270</v>
      </c>
      <c r="B284" s="45"/>
      <c r="C284" s="49" t="s">
        <v>496</v>
      </c>
      <c r="D284" s="46"/>
      <c r="E284" s="51"/>
      <c r="F284" s="51"/>
      <c r="G284" s="51"/>
      <c r="H284" s="51"/>
      <c r="I284" s="51"/>
      <c r="J284" s="77"/>
      <c r="K284" s="78"/>
      <c r="L284" s="78"/>
      <c r="M284" s="75"/>
      <c r="O284" s="76"/>
    </row>
    <row r="285" spans="1:15" x14ac:dyDescent="0.3">
      <c r="A285" s="44">
        <f t="shared" si="24"/>
        <v>271</v>
      </c>
      <c r="B285" s="45" t="s">
        <v>440</v>
      </c>
      <c r="C285" s="46" t="s">
        <v>441</v>
      </c>
      <c r="D285" s="50">
        <v>3.3399999999999999E-2</v>
      </c>
      <c r="E285" s="51">
        <v>11407</v>
      </c>
      <c r="F285" s="51">
        <v>60</v>
      </c>
      <c r="G285" s="51">
        <v>-78</v>
      </c>
      <c r="H285" s="51">
        <v>0</v>
      </c>
      <c r="I285" s="51">
        <f t="shared" ref="I285:I292" si="25">SUM(E285:H285)</f>
        <v>11389</v>
      </c>
      <c r="J285" s="77">
        <v>11423.086855384616</v>
      </c>
      <c r="K285" s="78"/>
      <c r="L285" s="78"/>
      <c r="M285" s="75"/>
      <c r="O285" s="76"/>
    </row>
    <row r="286" spans="1:15" x14ac:dyDescent="0.3">
      <c r="A286" s="44">
        <f t="shared" si="24"/>
        <v>272</v>
      </c>
      <c r="B286" s="45" t="s">
        <v>444</v>
      </c>
      <c r="C286" s="46" t="s">
        <v>445</v>
      </c>
      <c r="D286" s="50">
        <v>9.6199999999999994E-2</v>
      </c>
      <c r="E286" s="51">
        <v>5569</v>
      </c>
      <c r="F286" s="51">
        <v>128</v>
      </c>
      <c r="G286" s="51">
        <v>-31</v>
      </c>
      <c r="H286" s="51">
        <v>0</v>
      </c>
      <c r="I286" s="51">
        <f t="shared" si="25"/>
        <v>5666</v>
      </c>
      <c r="J286" s="77">
        <v>5570.5735607692313</v>
      </c>
      <c r="K286" s="78"/>
      <c r="L286" s="78"/>
      <c r="M286" s="75"/>
      <c r="O286" s="76"/>
    </row>
    <row r="287" spans="1:15" x14ac:dyDescent="0.3">
      <c r="A287" s="44">
        <f t="shared" si="24"/>
        <v>273</v>
      </c>
      <c r="B287" s="45" t="s">
        <v>446</v>
      </c>
      <c r="C287" s="46" t="s">
        <v>447</v>
      </c>
      <c r="D287" s="50">
        <v>6.4699999999999994E-2</v>
      </c>
      <c r="E287" s="51">
        <v>30821</v>
      </c>
      <c r="F287" s="51">
        <v>528</v>
      </c>
      <c r="G287" s="51">
        <v>-261</v>
      </c>
      <c r="H287" s="51">
        <v>0</v>
      </c>
      <c r="I287" s="51">
        <f t="shared" si="25"/>
        <v>31088</v>
      </c>
      <c r="J287" s="77">
        <v>30847.72774846153</v>
      </c>
      <c r="K287" s="78"/>
      <c r="L287" s="78"/>
      <c r="M287" s="75"/>
      <c r="O287" s="76"/>
    </row>
    <row r="288" spans="1:15" x14ac:dyDescent="0.3">
      <c r="A288" s="44">
        <f t="shared" si="24"/>
        <v>274</v>
      </c>
      <c r="B288" s="45">
        <v>343.1</v>
      </c>
      <c r="C288" s="46" t="s">
        <v>457</v>
      </c>
      <c r="D288" s="50">
        <v>0.12790000000000001</v>
      </c>
      <c r="E288" s="51">
        <v>23464</v>
      </c>
      <c r="F288" s="51">
        <v>0</v>
      </c>
      <c r="G288" s="51">
        <v>0</v>
      </c>
      <c r="H288" s="51">
        <v>0</v>
      </c>
      <c r="I288" s="51">
        <f t="shared" si="25"/>
        <v>23464</v>
      </c>
      <c r="J288" s="77">
        <v>23463.898760000004</v>
      </c>
      <c r="K288" s="78"/>
      <c r="L288" s="78"/>
      <c r="M288" s="75"/>
      <c r="O288" s="76"/>
    </row>
    <row r="289" spans="1:15" x14ac:dyDescent="0.3">
      <c r="A289" s="44">
        <f t="shared" si="24"/>
        <v>275</v>
      </c>
      <c r="B289" s="45" t="s">
        <v>448</v>
      </c>
      <c r="C289" s="46" t="s">
        <v>449</v>
      </c>
      <c r="D289" s="50">
        <v>7.7100000000000002E-2</v>
      </c>
      <c r="E289" s="51">
        <v>10677</v>
      </c>
      <c r="F289" s="51">
        <v>0</v>
      </c>
      <c r="G289" s="51">
        <v>0</v>
      </c>
      <c r="H289" s="51">
        <v>0</v>
      </c>
      <c r="I289" s="51">
        <f t="shared" si="25"/>
        <v>10677</v>
      </c>
      <c r="J289" s="77">
        <v>10677.338969999999</v>
      </c>
      <c r="K289" s="78"/>
      <c r="L289" s="78"/>
      <c r="M289" s="75"/>
      <c r="O289" s="76"/>
    </row>
    <row r="290" spans="1:15" x14ac:dyDescent="0.3">
      <c r="A290" s="44">
        <f t="shared" si="24"/>
        <v>276</v>
      </c>
      <c r="B290" s="45" t="s">
        <v>450</v>
      </c>
      <c r="C290" s="46" t="s">
        <v>451</v>
      </c>
      <c r="D290" s="50">
        <v>8.1000000000000003E-2</v>
      </c>
      <c r="E290" s="51">
        <v>8890</v>
      </c>
      <c r="F290" s="51">
        <v>31</v>
      </c>
      <c r="G290" s="51">
        <v>-4</v>
      </c>
      <c r="H290" s="51">
        <v>0</v>
      </c>
      <c r="I290" s="51">
        <f t="shared" si="25"/>
        <v>8917</v>
      </c>
      <c r="J290" s="77">
        <v>8907.9061315384624</v>
      </c>
      <c r="K290" s="78"/>
      <c r="L290" s="78"/>
      <c r="M290" s="75"/>
      <c r="O290" s="76"/>
    </row>
    <row r="291" spans="1:15" x14ac:dyDescent="0.3">
      <c r="A291" s="44">
        <f t="shared" si="24"/>
        <v>277</v>
      </c>
      <c r="B291" s="45" t="s">
        <v>452</v>
      </c>
      <c r="C291" s="46" t="s">
        <v>453</v>
      </c>
      <c r="D291" s="50">
        <v>4.5199999999999997E-2</v>
      </c>
      <c r="E291" s="51">
        <v>1731</v>
      </c>
      <c r="F291" s="51">
        <v>326</v>
      </c>
      <c r="G291" s="51">
        <v>0</v>
      </c>
      <c r="H291" s="51">
        <v>0</v>
      </c>
      <c r="I291" s="51">
        <f t="shared" si="25"/>
        <v>2057</v>
      </c>
      <c r="J291" s="77">
        <v>1806.9239592307692</v>
      </c>
      <c r="K291" s="78"/>
      <c r="L291" s="78"/>
      <c r="M291" s="75"/>
      <c r="O291" s="76"/>
    </row>
    <row r="292" spans="1:15" x14ac:dyDescent="0.3">
      <c r="A292" s="44">
        <f t="shared" si="24"/>
        <v>278</v>
      </c>
      <c r="B292" s="45">
        <v>346.2</v>
      </c>
      <c r="C292" s="46" t="s">
        <v>454</v>
      </c>
      <c r="D292" s="50">
        <v>0.2</v>
      </c>
      <c r="E292" s="51">
        <v>0</v>
      </c>
      <c r="F292" s="51">
        <v>0</v>
      </c>
      <c r="G292" s="51">
        <v>0</v>
      </c>
      <c r="H292" s="51">
        <v>0</v>
      </c>
      <c r="I292" s="51">
        <f t="shared" si="25"/>
        <v>0</v>
      </c>
      <c r="K292" s="78"/>
      <c r="L292" s="78"/>
      <c r="M292" s="75"/>
      <c r="O292" s="76"/>
    </row>
    <row r="293" spans="1:15" x14ac:dyDescent="0.3">
      <c r="A293" s="44">
        <f t="shared" si="24"/>
        <v>279</v>
      </c>
      <c r="B293" s="45" t="s">
        <v>427</v>
      </c>
      <c r="C293" s="46" t="s">
        <v>427</v>
      </c>
      <c r="D293" s="57"/>
      <c r="E293" s="51"/>
      <c r="F293" s="51"/>
      <c r="G293" s="51"/>
      <c r="H293" s="51"/>
      <c r="I293" s="51"/>
      <c r="K293" s="78"/>
      <c r="L293" s="78"/>
      <c r="M293" s="75"/>
      <c r="O293" s="76"/>
    </row>
    <row r="294" spans="1:15" x14ac:dyDescent="0.3">
      <c r="A294" s="44">
        <f t="shared" si="24"/>
        <v>280</v>
      </c>
      <c r="B294" s="45"/>
      <c r="C294" s="55" t="s">
        <v>497</v>
      </c>
      <c r="D294" s="57"/>
      <c r="E294" s="51">
        <f>SUM(E285:E292)</f>
        <v>92559</v>
      </c>
      <c r="F294" s="51">
        <f>SUM(F285:F292)</f>
        <v>1073</v>
      </c>
      <c r="G294" s="51">
        <f>SUM(G285:G292)</f>
        <v>-374</v>
      </c>
      <c r="H294" s="51">
        <f>SUM(H285:H292)</f>
        <v>0</v>
      </c>
      <c r="I294" s="51">
        <f>SUM(I285:I292)</f>
        <v>93258</v>
      </c>
      <c r="J294" s="77">
        <v>92697.455985384615</v>
      </c>
      <c r="K294" s="78"/>
      <c r="L294" s="78"/>
      <c r="M294" s="75"/>
      <c r="O294" s="76"/>
    </row>
    <row r="295" spans="1:15" x14ac:dyDescent="0.3">
      <c r="A295" s="44">
        <f t="shared" si="24"/>
        <v>281</v>
      </c>
      <c r="B295" s="45"/>
      <c r="C295" s="55" t="s">
        <v>427</v>
      </c>
      <c r="D295" s="57"/>
      <c r="E295" s="51"/>
      <c r="F295" s="51"/>
      <c r="G295" s="51"/>
      <c r="H295" s="51"/>
      <c r="I295" s="51"/>
      <c r="J295" s="77"/>
      <c r="K295" s="78"/>
      <c r="L295" s="78"/>
      <c r="M295" s="75"/>
      <c r="O295" s="76"/>
    </row>
    <row r="296" spans="1:15" x14ac:dyDescent="0.3">
      <c r="A296" s="44">
        <f t="shared" si="24"/>
        <v>282</v>
      </c>
      <c r="B296" s="45"/>
      <c r="C296" s="49" t="s">
        <v>498</v>
      </c>
      <c r="D296" s="57"/>
      <c r="E296" s="51"/>
      <c r="F296" s="51"/>
      <c r="G296" s="51"/>
      <c r="H296" s="51"/>
      <c r="I296" s="51"/>
      <c r="J296" s="77"/>
      <c r="K296" s="78"/>
      <c r="L296" s="78"/>
      <c r="M296" s="75"/>
      <c r="O296" s="76"/>
    </row>
    <row r="297" spans="1:15" x14ac:dyDescent="0.3">
      <c r="A297" s="44">
        <f t="shared" si="24"/>
        <v>283</v>
      </c>
      <c r="B297" s="45" t="s">
        <v>440</v>
      </c>
      <c r="C297" s="46" t="s">
        <v>441</v>
      </c>
      <c r="D297" s="50">
        <v>1.9677E-2</v>
      </c>
      <c r="E297" s="51">
        <v>0</v>
      </c>
      <c r="F297" s="51">
        <v>0</v>
      </c>
      <c r="G297" s="51">
        <v>0</v>
      </c>
      <c r="H297" s="51">
        <v>0</v>
      </c>
      <c r="I297" s="51">
        <f t="shared" ref="I297:I303" si="26">SUM(E297:H297)</f>
        <v>0</v>
      </c>
      <c r="K297" s="78"/>
      <c r="L297" s="78"/>
      <c r="M297" s="75"/>
      <c r="O297" s="76"/>
    </row>
    <row r="298" spans="1:15" x14ac:dyDescent="0.3">
      <c r="A298" s="44">
        <f t="shared" si="24"/>
        <v>284</v>
      </c>
      <c r="B298" s="45" t="s">
        <v>444</v>
      </c>
      <c r="C298" s="46" t="s">
        <v>445</v>
      </c>
      <c r="D298" s="50">
        <v>0.03</v>
      </c>
      <c r="E298" s="51">
        <v>0</v>
      </c>
      <c r="F298" s="51">
        <v>0</v>
      </c>
      <c r="G298" s="51">
        <v>0</v>
      </c>
      <c r="H298" s="51">
        <v>0</v>
      </c>
      <c r="I298" s="51">
        <f t="shared" si="26"/>
        <v>0</v>
      </c>
      <c r="K298" s="78"/>
      <c r="L298" s="78"/>
      <c r="M298" s="75"/>
      <c r="O298" s="76"/>
    </row>
    <row r="299" spans="1:15" x14ac:dyDescent="0.3">
      <c r="A299" s="44">
        <f t="shared" si="24"/>
        <v>285</v>
      </c>
      <c r="B299" s="45" t="s">
        <v>446</v>
      </c>
      <c r="C299" s="46" t="s">
        <v>447</v>
      </c>
      <c r="D299" s="50">
        <v>1.2187000000000002E-2</v>
      </c>
      <c r="E299" s="51">
        <v>0</v>
      </c>
      <c r="F299" s="51">
        <v>0</v>
      </c>
      <c r="G299" s="51">
        <v>0</v>
      </c>
      <c r="H299" s="51">
        <v>0</v>
      </c>
      <c r="I299" s="51">
        <f t="shared" si="26"/>
        <v>0</v>
      </c>
      <c r="K299" s="78"/>
      <c r="L299" s="78"/>
      <c r="M299" s="75"/>
      <c r="O299" s="76"/>
    </row>
    <row r="300" spans="1:15" x14ac:dyDescent="0.3">
      <c r="A300" s="44">
        <f t="shared" si="24"/>
        <v>286</v>
      </c>
      <c r="B300" s="45" t="s">
        <v>448</v>
      </c>
      <c r="C300" s="46" t="s">
        <v>449</v>
      </c>
      <c r="D300" s="50">
        <v>2.4E-2</v>
      </c>
      <c r="E300" s="51">
        <v>0</v>
      </c>
      <c r="F300" s="51">
        <v>0</v>
      </c>
      <c r="G300" s="51">
        <v>0</v>
      </c>
      <c r="H300" s="51">
        <v>0</v>
      </c>
      <c r="I300" s="51">
        <f t="shared" si="26"/>
        <v>0</v>
      </c>
      <c r="K300" s="78"/>
      <c r="L300" s="78"/>
      <c r="M300" s="75"/>
      <c r="O300" s="76"/>
    </row>
    <row r="301" spans="1:15" x14ac:dyDescent="0.3">
      <c r="A301" s="44">
        <f t="shared" si="24"/>
        <v>287</v>
      </c>
      <c r="B301" s="45" t="s">
        <v>450</v>
      </c>
      <c r="C301" s="46" t="s">
        <v>451</v>
      </c>
      <c r="D301" s="50">
        <v>0.03</v>
      </c>
      <c r="E301" s="51">
        <v>0</v>
      </c>
      <c r="F301" s="51">
        <v>0</v>
      </c>
      <c r="G301" s="51">
        <v>0</v>
      </c>
      <c r="H301" s="51">
        <v>0</v>
      </c>
      <c r="I301" s="51">
        <f t="shared" si="26"/>
        <v>0</v>
      </c>
      <c r="K301" s="78"/>
      <c r="L301" s="78"/>
      <c r="M301" s="75"/>
      <c r="O301" s="76"/>
    </row>
    <row r="302" spans="1:15" x14ac:dyDescent="0.3">
      <c r="A302" s="44">
        <f t="shared" si="24"/>
        <v>288</v>
      </c>
      <c r="B302" s="45" t="s">
        <v>452</v>
      </c>
      <c r="C302" s="46" t="s">
        <v>453</v>
      </c>
      <c r="D302" s="50">
        <v>0.2</v>
      </c>
      <c r="E302" s="51">
        <v>0</v>
      </c>
      <c r="F302" s="51">
        <v>0</v>
      </c>
      <c r="G302" s="51">
        <v>0</v>
      </c>
      <c r="H302" s="51">
        <v>0</v>
      </c>
      <c r="I302" s="51">
        <f t="shared" si="26"/>
        <v>0</v>
      </c>
      <c r="K302" s="78"/>
      <c r="L302" s="78"/>
      <c r="M302" s="75"/>
      <c r="O302" s="76"/>
    </row>
    <row r="303" spans="1:15" x14ac:dyDescent="0.3">
      <c r="A303" s="44">
        <f t="shared" si="24"/>
        <v>289</v>
      </c>
      <c r="B303" s="45">
        <v>346.2</v>
      </c>
      <c r="C303" s="46" t="s">
        <v>454</v>
      </c>
      <c r="D303" s="50">
        <v>0.2</v>
      </c>
      <c r="E303" s="51">
        <v>0</v>
      </c>
      <c r="F303" s="51">
        <v>0</v>
      </c>
      <c r="G303" s="51">
        <v>0</v>
      </c>
      <c r="H303" s="51">
        <v>0</v>
      </c>
      <c r="I303" s="51">
        <f t="shared" si="26"/>
        <v>0</v>
      </c>
      <c r="K303" s="78"/>
      <c r="L303" s="78"/>
      <c r="M303" s="75"/>
      <c r="O303" s="76"/>
    </row>
    <row r="304" spans="1:15" x14ac:dyDescent="0.3">
      <c r="A304" s="44">
        <f t="shared" si="24"/>
        <v>290</v>
      </c>
      <c r="B304" s="45"/>
      <c r="C304" s="46" t="s">
        <v>427</v>
      </c>
      <c r="D304" s="57"/>
      <c r="E304" s="51"/>
      <c r="F304" s="51"/>
      <c r="G304" s="51"/>
      <c r="H304" s="51"/>
      <c r="I304" s="51"/>
      <c r="K304" s="78"/>
      <c r="L304" s="78"/>
      <c r="M304" s="75"/>
      <c r="O304" s="76"/>
    </row>
    <row r="305" spans="1:15" x14ac:dyDescent="0.3">
      <c r="A305" s="44">
        <f t="shared" si="24"/>
        <v>291</v>
      </c>
      <c r="B305" s="45"/>
      <c r="C305" s="55" t="s">
        <v>499</v>
      </c>
      <c r="D305" s="57"/>
      <c r="E305" s="51">
        <f>SUM(E297:E303)</f>
        <v>0</v>
      </c>
      <c r="F305" s="51">
        <f>SUM(F297:F303)</f>
        <v>0</v>
      </c>
      <c r="G305" s="51">
        <f>SUM(G297:G303)</f>
        <v>0</v>
      </c>
      <c r="H305" s="51">
        <f>SUM(H297:H303)</f>
        <v>0</v>
      </c>
      <c r="I305" s="51">
        <f>SUM(I297:I303)</f>
        <v>0</v>
      </c>
      <c r="K305" s="78"/>
      <c r="L305" s="78"/>
      <c r="M305" s="75"/>
      <c r="O305" s="76"/>
    </row>
    <row r="306" spans="1:15" x14ac:dyDescent="0.3">
      <c r="A306" s="44">
        <f t="shared" si="24"/>
        <v>292</v>
      </c>
      <c r="B306" s="45"/>
      <c r="C306" s="55" t="s">
        <v>427</v>
      </c>
      <c r="D306" s="57"/>
      <c r="E306" s="51"/>
      <c r="F306" s="51"/>
      <c r="G306" s="51"/>
      <c r="H306" s="51"/>
      <c r="I306" s="51"/>
      <c r="J306" s="77"/>
      <c r="K306" s="78"/>
      <c r="L306" s="78"/>
      <c r="M306" s="75"/>
      <c r="O306" s="76"/>
    </row>
    <row r="307" spans="1:15" x14ac:dyDescent="0.3">
      <c r="A307" s="44">
        <f t="shared" si="24"/>
        <v>293</v>
      </c>
      <c r="B307" s="45"/>
      <c r="C307" s="49" t="s">
        <v>500</v>
      </c>
      <c r="D307" s="57"/>
      <c r="E307" s="51"/>
      <c r="F307" s="51"/>
      <c r="G307" s="51"/>
      <c r="H307" s="51"/>
      <c r="I307" s="51"/>
      <c r="J307" s="77"/>
      <c r="K307" s="78"/>
      <c r="L307" s="78"/>
      <c r="M307" s="75"/>
      <c r="O307" s="76"/>
    </row>
    <row r="308" spans="1:15" x14ac:dyDescent="0.3">
      <c r="A308" s="44">
        <f t="shared" si="24"/>
        <v>294</v>
      </c>
      <c r="B308" s="45" t="s">
        <v>440</v>
      </c>
      <c r="C308" s="46" t="s">
        <v>441</v>
      </c>
      <c r="D308" s="50">
        <v>5.7500000000000002E-2</v>
      </c>
      <c r="E308" s="51">
        <v>6814</v>
      </c>
      <c r="F308" s="51">
        <v>74</v>
      </c>
      <c r="G308" s="51">
        <v>-10</v>
      </c>
      <c r="H308" s="51">
        <v>0</v>
      </c>
      <c r="I308" s="51">
        <f>SUM(E308:H308)</f>
        <v>6878</v>
      </c>
      <c r="J308" s="77">
        <v>6846.6990938461549</v>
      </c>
      <c r="K308" s="78"/>
      <c r="L308" s="78"/>
      <c r="M308" s="75"/>
      <c r="O308" s="76"/>
    </row>
    <row r="309" spans="1:15" x14ac:dyDescent="0.3">
      <c r="A309" s="44">
        <f t="shared" si="24"/>
        <v>295</v>
      </c>
      <c r="B309" s="45" t="s">
        <v>444</v>
      </c>
      <c r="C309" s="46" t="s">
        <v>445</v>
      </c>
      <c r="D309" s="50">
        <v>9.8199999999999996E-2</v>
      </c>
      <c r="E309" s="51">
        <v>6250</v>
      </c>
      <c r="F309" s="51">
        <v>131</v>
      </c>
      <c r="G309" s="51">
        <v>-41</v>
      </c>
      <c r="H309" s="51">
        <v>0</v>
      </c>
      <c r="I309" s="51">
        <f>SUM(E309:H309)</f>
        <v>6340</v>
      </c>
      <c r="J309" s="77">
        <v>6313.3588715384622</v>
      </c>
      <c r="K309" s="78"/>
      <c r="L309" s="78"/>
      <c r="M309" s="75"/>
      <c r="O309" s="76"/>
    </row>
    <row r="310" spans="1:15" x14ac:dyDescent="0.3">
      <c r="A310" s="44">
        <f t="shared" si="24"/>
        <v>296</v>
      </c>
      <c r="B310" s="45" t="s">
        <v>446</v>
      </c>
      <c r="C310" s="46" t="s">
        <v>447</v>
      </c>
      <c r="D310" s="50">
        <v>0.2288</v>
      </c>
      <c r="E310" s="51">
        <v>31491</v>
      </c>
      <c r="F310" s="51">
        <v>1765</v>
      </c>
      <c r="G310" s="51">
        <v>-2151</v>
      </c>
      <c r="H310" s="51">
        <v>0</v>
      </c>
      <c r="I310" s="51">
        <f>SUM(E310:H310)</f>
        <v>31105</v>
      </c>
      <c r="J310" s="77">
        <v>31906.727898461548</v>
      </c>
      <c r="K310" s="78"/>
      <c r="L310" s="78"/>
      <c r="M310" s="75"/>
      <c r="O310" s="76"/>
    </row>
    <row r="311" spans="1:15" x14ac:dyDescent="0.3">
      <c r="A311" s="44">
        <f t="shared" si="24"/>
        <v>297</v>
      </c>
      <c r="B311" s="45" t="s">
        <v>448</v>
      </c>
      <c r="C311" s="46" t="s">
        <v>449</v>
      </c>
      <c r="D311" s="50">
        <v>5.6299999999999996E-2</v>
      </c>
      <c r="E311" s="51">
        <v>5965</v>
      </c>
      <c r="F311" s="51">
        <v>0</v>
      </c>
      <c r="G311" s="51">
        <v>0</v>
      </c>
      <c r="H311" s="51">
        <v>0</v>
      </c>
      <c r="I311" s="51">
        <f>SUM(E311:H311)</f>
        <v>5965</v>
      </c>
      <c r="J311" s="77">
        <v>5964.704380000001</v>
      </c>
      <c r="K311" s="78"/>
      <c r="L311" s="78"/>
      <c r="M311" s="75"/>
      <c r="O311" s="76"/>
    </row>
    <row r="312" spans="1:15" x14ac:dyDescent="0.3">
      <c r="A312" s="44">
        <f t="shared" si="24"/>
        <v>298</v>
      </c>
      <c r="B312" s="45" t="s">
        <v>450</v>
      </c>
      <c r="C312" s="46" t="s">
        <v>451</v>
      </c>
      <c r="D312" s="50">
        <v>6.3800000000000009E-2</v>
      </c>
      <c r="E312" s="51">
        <v>6219</v>
      </c>
      <c r="F312" s="51">
        <v>0</v>
      </c>
      <c r="G312" s="51">
        <v>0</v>
      </c>
      <c r="H312" s="51">
        <v>0</v>
      </c>
      <c r="I312" s="51">
        <f>SUM(E312:H312)</f>
        <v>6219</v>
      </c>
      <c r="J312" s="77">
        <v>6218.987970000001</v>
      </c>
      <c r="K312" s="78"/>
      <c r="L312" s="78"/>
      <c r="M312" s="75"/>
      <c r="O312" s="76"/>
    </row>
    <row r="313" spans="1:15" x14ac:dyDescent="0.3">
      <c r="A313" s="44">
        <f t="shared" si="24"/>
        <v>299</v>
      </c>
      <c r="B313" s="45" t="s">
        <v>452</v>
      </c>
      <c r="C313" s="46" t="s">
        <v>453</v>
      </c>
      <c r="D313" s="50">
        <v>8.030000000000001E-2</v>
      </c>
      <c r="E313" s="51">
        <v>1523</v>
      </c>
      <c r="F313" s="51">
        <v>34</v>
      </c>
      <c r="G313" s="51">
        <v>0</v>
      </c>
      <c r="H313" s="51">
        <v>0</v>
      </c>
      <c r="I313" s="51">
        <f>SUM(E313:H313)-1</f>
        <v>1556</v>
      </c>
      <c r="J313" s="77">
        <v>1547.3771223076926</v>
      </c>
      <c r="K313" s="78"/>
      <c r="L313" s="78"/>
      <c r="M313" s="75"/>
      <c r="O313" s="76"/>
    </row>
    <row r="314" spans="1:15" x14ac:dyDescent="0.3">
      <c r="A314" s="44">
        <f t="shared" si="24"/>
        <v>300</v>
      </c>
      <c r="B314" s="45">
        <v>346.2</v>
      </c>
      <c r="C314" s="46" t="s">
        <v>454</v>
      </c>
      <c r="D314" s="50">
        <v>0.2</v>
      </c>
      <c r="E314" s="51">
        <v>15</v>
      </c>
      <c r="F314" s="51">
        <v>0</v>
      </c>
      <c r="G314" s="51">
        <v>0</v>
      </c>
      <c r="H314" s="51">
        <v>0</v>
      </c>
      <c r="I314" s="51">
        <f>SUM(E314:H314)</f>
        <v>15</v>
      </c>
      <c r="J314" s="77">
        <v>14.627999999999995</v>
      </c>
      <c r="K314" s="78"/>
      <c r="L314" s="78"/>
      <c r="M314" s="75"/>
      <c r="O314" s="76"/>
    </row>
    <row r="315" spans="1:15" x14ac:dyDescent="0.3">
      <c r="A315" s="44">
        <f t="shared" si="24"/>
        <v>301</v>
      </c>
      <c r="B315" s="45">
        <v>346.3</v>
      </c>
      <c r="C315" s="46" t="s">
        <v>461</v>
      </c>
      <c r="D315" s="50">
        <v>0.14299999999999999</v>
      </c>
      <c r="E315" s="51">
        <v>21</v>
      </c>
      <c r="F315" s="51">
        <v>0</v>
      </c>
      <c r="G315" s="51">
        <v>0</v>
      </c>
      <c r="H315" s="51">
        <v>0</v>
      </c>
      <c r="I315" s="51">
        <f>SUM(E315:H315)</f>
        <v>21</v>
      </c>
      <c r="J315" s="77">
        <v>20.783000000000008</v>
      </c>
      <c r="K315" s="78"/>
      <c r="L315" s="78"/>
      <c r="M315" s="75"/>
      <c r="O315" s="76"/>
    </row>
    <row r="316" spans="1:15" x14ac:dyDescent="0.3">
      <c r="A316" s="44">
        <f t="shared" si="24"/>
        <v>302</v>
      </c>
      <c r="B316" s="45" t="s">
        <v>427</v>
      </c>
      <c r="C316" s="46" t="s">
        <v>427</v>
      </c>
      <c r="D316" s="58"/>
      <c r="E316" s="51"/>
      <c r="F316" s="51"/>
      <c r="G316" s="51"/>
      <c r="H316" s="51"/>
      <c r="I316" s="51"/>
      <c r="K316" s="78"/>
      <c r="L316" s="78"/>
      <c r="M316" s="75"/>
      <c r="O316" s="76"/>
    </row>
    <row r="317" spans="1:15" x14ac:dyDescent="0.3">
      <c r="A317" s="44">
        <f t="shared" si="24"/>
        <v>303</v>
      </c>
      <c r="B317" s="45"/>
      <c r="C317" s="55" t="s">
        <v>501</v>
      </c>
      <c r="D317" s="57"/>
      <c r="E317" s="51">
        <f>SUM(E308:E315)</f>
        <v>58298</v>
      </c>
      <c r="F317" s="51">
        <f>SUM(F308:F315)</f>
        <v>2004</v>
      </c>
      <c r="G317" s="51">
        <f>SUM(G308:G315)</f>
        <v>-2202</v>
      </c>
      <c r="H317" s="51">
        <f>SUM(H308:H315)</f>
        <v>0</v>
      </c>
      <c r="I317" s="51">
        <f>SUM(I308:I315)</f>
        <v>58099</v>
      </c>
      <c r="J317" s="77">
        <v>58834.469336153859</v>
      </c>
      <c r="K317" s="78"/>
      <c r="L317" s="78"/>
      <c r="M317" s="75"/>
      <c r="O317" s="76"/>
    </row>
    <row r="318" spans="1:15" x14ac:dyDescent="0.3">
      <c r="A318" s="44">
        <f t="shared" si="24"/>
        <v>304</v>
      </c>
      <c r="B318" s="45"/>
      <c r="C318" s="55" t="s">
        <v>427</v>
      </c>
      <c r="D318" s="57"/>
      <c r="E318" s="51"/>
      <c r="F318" s="51"/>
      <c r="G318" s="51"/>
      <c r="H318" s="51"/>
      <c r="I318" s="51"/>
      <c r="J318" s="77"/>
      <c r="K318" s="78"/>
      <c r="L318" s="78"/>
      <c r="M318" s="75"/>
      <c r="O318" s="76"/>
    </row>
    <row r="319" spans="1:15" x14ac:dyDescent="0.3">
      <c r="A319" s="44">
        <f t="shared" si="24"/>
        <v>305</v>
      </c>
      <c r="B319" s="45"/>
      <c r="C319" s="49" t="s">
        <v>502</v>
      </c>
      <c r="D319" s="57"/>
      <c r="E319" s="51"/>
      <c r="F319" s="51"/>
      <c r="G319" s="51"/>
      <c r="H319" s="51"/>
      <c r="I319" s="51"/>
      <c r="J319" s="77"/>
      <c r="K319" s="78"/>
      <c r="L319" s="78"/>
      <c r="M319" s="75"/>
      <c r="O319" s="76"/>
    </row>
    <row r="320" spans="1:15" x14ac:dyDescent="0.3">
      <c r="A320" s="44">
        <f t="shared" si="24"/>
        <v>306</v>
      </c>
      <c r="B320" s="45" t="s">
        <v>440</v>
      </c>
      <c r="C320" s="46" t="s">
        <v>441</v>
      </c>
      <c r="D320" s="50">
        <v>0</v>
      </c>
      <c r="E320" s="51">
        <v>0</v>
      </c>
      <c r="F320" s="51">
        <v>0</v>
      </c>
      <c r="G320" s="51">
        <v>0</v>
      </c>
      <c r="H320" s="51">
        <v>0</v>
      </c>
      <c r="I320" s="51">
        <f>SUM(E320:H320)</f>
        <v>0</v>
      </c>
      <c r="J320" s="77"/>
      <c r="K320" s="78"/>
      <c r="L320" s="78"/>
      <c r="M320" s="75"/>
      <c r="O320" s="76"/>
    </row>
    <row r="321" spans="1:15" x14ac:dyDescent="0.3">
      <c r="A321" s="44">
        <f t="shared" si="24"/>
        <v>307</v>
      </c>
      <c r="B321" s="45" t="s">
        <v>427</v>
      </c>
      <c r="C321" s="46" t="s">
        <v>427</v>
      </c>
      <c r="D321" s="57"/>
      <c r="E321" s="51"/>
      <c r="F321" s="51"/>
      <c r="G321" s="51"/>
      <c r="H321" s="51"/>
      <c r="I321" s="51"/>
      <c r="J321" s="77"/>
      <c r="K321" s="78"/>
      <c r="L321" s="78"/>
      <c r="M321" s="75"/>
      <c r="O321" s="76"/>
    </row>
    <row r="322" spans="1:15" x14ac:dyDescent="0.3">
      <c r="A322" s="44">
        <f t="shared" si="24"/>
        <v>308</v>
      </c>
      <c r="B322" s="45"/>
      <c r="C322" s="55" t="s">
        <v>503</v>
      </c>
      <c r="D322" s="57"/>
      <c r="E322" s="51">
        <f>SUM(E320)</f>
        <v>0</v>
      </c>
      <c r="F322" s="51">
        <f>SUM(F320)</f>
        <v>0</v>
      </c>
      <c r="G322" s="51">
        <f>SUM(G320)</f>
        <v>0</v>
      </c>
      <c r="H322" s="51">
        <f>SUM(H320)</f>
        <v>0</v>
      </c>
      <c r="I322" s="51">
        <f>SUM(I320)</f>
        <v>0</v>
      </c>
      <c r="J322" s="77">
        <v>0</v>
      </c>
      <c r="K322" s="78"/>
      <c r="L322" s="78"/>
      <c r="M322" s="75"/>
      <c r="O322" s="76"/>
    </row>
    <row r="323" spans="1:15" x14ac:dyDescent="0.3">
      <c r="A323" s="44">
        <f t="shared" si="24"/>
        <v>309</v>
      </c>
      <c r="B323" s="45"/>
      <c r="C323" s="55"/>
      <c r="D323" s="57"/>
      <c r="E323" s="51"/>
      <c r="F323" s="51"/>
      <c r="G323" s="51"/>
      <c r="H323" s="51"/>
      <c r="I323" s="51"/>
      <c r="J323" s="77"/>
      <c r="K323" s="78"/>
      <c r="L323" s="78"/>
      <c r="M323" s="75"/>
      <c r="O323" s="76"/>
    </row>
    <row r="324" spans="1:15" x14ac:dyDescent="0.3">
      <c r="A324" s="44">
        <f t="shared" si="24"/>
        <v>310</v>
      </c>
      <c r="B324" s="45"/>
      <c r="C324" s="49" t="s">
        <v>504</v>
      </c>
      <c r="D324" s="50"/>
      <c r="E324" s="51"/>
      <c r="F324" s="51"/>
      <c r="G324" s="51"/>
      <c r="H324" s="51"/>
      <c r="I324" s="51"/>
      <c r="J324" s="77"/>
      <c r="K324" s="78"/>
      <c r="L324" s="78"/>
      <c r="M324" s="75"/>
      <c r="O324" s="76"/>
    </row>
    <row r="325" spans="1:15" x14ac:dyDescent="0.3">
      <c r="A325" s="44">
        <f t="shared" si="24"/>
        <v>311</v>
      </c>
      <c r="B325" s="45" t="s">
        <v>440</v>
      </c>
      <c r="C325" s="46" t="s">
        <v>441</v>
      </c>
      <c r="D325" s="50">
        <v>3.3300000000000003E-2</v>
      </c>
      <c r="E325" s="51">
        <v>0</v>
      </c>
      <c r="F325" s="51">
        <v>9866</v>
      </c>
      <c r="G325" s="51">
        <v>0</v>
      </c>
      <c r="H325" s="51">
        <v>0</v>
      </c>
      <c r="I325" s="51">
        <f>SUM(E325:H325)</f>
        <v>9866</v>
      </c>
      <c r="J325" s="77">
        <v>6763.8633746153837</v>
      </c>
      <c r="K325" s="78"/>
      <c r="L325" s="78"/>
      <c r="M325" s="75"/>
      <c r="O325" s="76"/>
    </row>
    <row r="326" spans="1:15" x14ac:dyDescent="0.3">
      <c r="A326" s="44">
        <f t="shared" si="24"/>
        <v>312</v>
      </c>
      <c r="B326" s="45" t="s">
        <v>448</v>
      </c>
      <c r="C326" s="46" t="s">
        <v>505</v>
      </c>
      <c r="D326" s="50">
        <v>3.3300000000000003E-2</v>
      </c>
      <c r="E326" s="51">
        <v>0</v>
      </c>
      <c r="F326" s="51">
        <v>81063</v>
      </c>
      <c r="G326" s="51">
        <v>0</v>
      </c>
      <c r="H326" s="51">
        <v>0</v>
      </c>
      <c r="I326" s="51">
        <f>SUM(E326:H326)</f>
        <v>81063</v>
      </c>
      <c r="J326" s="77">
        <v>55575.484462307701</v>
      </c>
      <c r="K326" s="78"/>
      <c r="L326" s="78"/>
      <c r="M326" s="75"/>
      <c r="O326" s="76"/>
    </row>
    <row r="327" spans="1:15" x14ac:dyDescent="0.3">
      <c r="A327" s="44">
        <f t="shared" si="24"/>
        <v>313</v>
      </c>
      <c r="B327" s="45" t="s">
        <v>450</v>
      </c>
      <c r="C327" s="46" t="s">
        <v>451</v>
      </c>
      <c r="D327" s="50">
        <v>3.3300000000000003E-2</v>
      </c>
      <c r="E327" s="51">
        <v>0</v>
      </c>
      <c r="F327" s="51">
        <v>8750</v>
      </c>
      <c r="G327" s="51">
        <v>0</v>
      </c>
      <c r="H327" s="51">
        <v>0</v>
      </c>
      <c r="I327" s="51">
        <f>SUM(E327:H327)</f>
        <v>8750</v>
      </c>
      <c r="J327" s="77">
        <v>5998.8831853846141</v>
      </c>
      <c r="K327" s="78"/>
      <c r="L327" s="78"/>
      <c r="M327" s="75"/>
      <c r="O327" s="76"/>
    </row>
    <row r="328" spans="1:15" x14ac:dyDescent="0.3">
      <c r="A328" s="44">
        <f t="shared" si="24"/>
        <v>314</v>
      </c>
      <c r="B328" s="45" t="s">
        <v>506</v>
      </c>
      <c r="C328" s="46" t="s">
        <v>507</v>
      </c>
      <c r="D328" s="50">
        <v>0</v>
      </c>
      <c r="E328" s="51">
        <v>0</v>
      </c>
      <c r="F328" s="51">
        <v>2320</v>
      </c>
      <c r="G328" s="51">
        <v>0</v>
      </c>
      <c r="H328" s="51">
        <v>0</v>
      </c>
      <c r="I328" s="51">
        <f>SUM(E328:H328)</f>
        <v>2320</v>
      </c>
      <c r="J328" s="77">
        <v>356.85184769230762</v>
      </c>
      <c r="K328" s="78"/>
      <c r="L328" s="78"/>
      <c r="M328" s="75"/>
      <c r="O328" s="76"/>
    </row>
    <row r="329" spans="1:15" x14ac:dyDescent="0.3">
      <c r="A329" s="44">
        <f t="shared" si="24"/>
        <v>315</v>
      </c>
      <c r="B329" s="45" t="s">
        <v>427</v>
      </c>
      <c r="C329" s="55"/>
      <c r="D329" s="50"/>
      <c r="E329" s="51"/>
      <c r="F329" s="51"/>
      <c r="G329" s="51"/>
      <c r="H329" s="51"/>
      <c r="I329" s="51"/>
      <c r="K329" s="78"/>
      <c r="L329" s="78"/>
      <c r="M329" s="75"/>
      <c r="O329" s="76"/>
    </row>
    <row r="330" spans="1:15" x14ac:dyDescent="0.3">
      <c r="A330" s="44">
        <f t="shared" si="24"/>
        <v>316</v>
      </c>
      <c r="B330" s="45"/>
      <c r="C330" s="55" t="s">
        <v>508</v>
      </c>
      <c r="D330" s="50"/>
      <c r="E330" s="51">
        <f>SUM(E325:E328)</f>
        <v>0</v>
      </c>
      <c r="F330" s="51">
        <f>SUM(F325:F328)</f>
        <v>101999</v>
      </c>
      <c r="G330" s="51">
        <f>SUM(G325:G328)</f>
        <v>0</v>
      </c>
      <c r="H330" s="51">
        <f>SUM(H325:H328)</f>
        <v>0</v>
      </c>
      <c r="I330" s="51">
        <f>SUM(I325:I328)</f>
        <v>101999</v>
      </c>
      <c r="J330" s="77">
        <v>68695.082870000013</v>
      </c>
      <c r="K330" s="78"/>
      <c r="L330" s="78"/>
      <c r="M330" s="75"/>
      <c r="O330" s="76"/>
    </row>
    <row r="331" spans="1:15" x14ac:dyDescent="0.3">
      <c r="A331" s="44">
        <f t="shared" si="24"/>
        <v>317</v>
      </c>
      <c r="B331" s="45"/>
      <c r="C331" s="55"/>
      <c r="D331" s="50"/>
      <c r="E331" s="51"/>
      <c r="F331" s="51"/>
      <c r="G331" s="51"/>
      <c r="H331" s="51"/>
      <c r="I331" s="51"/>
      <c r="J331" s="77"/>
      <c r="K331" s="78"/>
      <c r="L331" s="78"/>
      <c r="M331" s="75"/>
      <c r="O331" s="76"/>
    </row>
    <row r="332" spans="1:15" x14ac:dyDescent="0.3">
      <c r="A332" s="44">
        <f t="shared" si="24"/>
        <v>318</v>
      </c>
      <c r="B332" s="45"/>
      <c r="C332" s="49" t="s">
        <v>509</v>
      </c>
      <c r="D332" s="50"/>
      <c r="E332" s="51"/>
      <c r="F332" s="51"/>
      <c r="G332" s="51"/>
      <c r="H332" s="51"/>
      <c r="I332" s="51"/>
      <c r="J332" s="77"/>
      <c r="K332" s="78"/>
      <c r="L332" s="78"/>
      <c r="M332" s="75"/>
      <c r="O332" s="76"/>
    </row>
    <row r="333" spans="1:15" x14ac:dyDescent="0.3">
      <c r="A333" s="44">
        <f t="shared" si="24"/>
        <v>319</v>
      </c>
      <c r="B333" s="45" t="s">
        <v>440</v>
      </c>
      <c r="C333" s="46" t="s">
        <v>441</v>
      </c>
      <c r="D333" s="50">
        <v>3.3300000000000003E-2</v>
      </c>
      <c r="E333" s="51">
        <v>13057</v>
      </c>
      <c r="F333" s="51">
        <v>-48</v>
      </c>
      <c r="G333" s="51">
        <v>0</v>
      </c>
      <c r="H333" s="51">
        <v>0</v>
      </c>
      <c r="I333" s="51">
        <f>SUM(E333:H333)</f>
        <v>13009</v>
      </c>
      <c r="J333" s="77">
        <v>13094.386903076926</v>
      </c>
      <c r="K333" s="78"/>
      <c r="L333" s="78"/>
      <c r="M333" s="75"/>
      <c r="O333" s="76"/>
    </row>
    <row r="334" spans="1:15" x14ac:dyDescent="0.3">
      <c r="A334" s="44">
        <f t="shared" si="24"/>
        <v>320</v>
      </c>
      <c r="B334" s="45" t="s">
        <v>448</v>
      </c>
      <c r="C334" s="46" t="s">
        <v>505</v>
      </c>
      <c r="D334" s="50">
        <v>3.3300000000000003E-2</v>
      </c>
      <c r="E334" s="51">
        <v>67565</v>
      </c>
      <c r="F334" s="51">
        <v>-249</v>
      </c>
      <c r="G334" s="51">
        <v>0</v>
      </c>
      <c r="H334" s="51">
        <v>0</v>
      </c>
      <c r="I334" s="51">
        <f>SUM(E334:H334)</f>
        <v>67316</v>
      </c>
      <c r="J334" s="77">
        <v>67757.503715384621</v>
      </c>
      <c r="K334" s="78"/>
      <c r="L334" s="78"/>
      <c r="M334" s="75"/>
      <c r="O334" s="76"/>
    </row>
    <row r="335" spans="1:15" x14ac:dyDescent="0.3">
      <c r="A335" s="44">
        <f t="shared" si="24"/>
        <v>321</v>
      </c>
      <c r="B335" s="45" t="s">
        <v>450</v>
      </c>
      <c r="C335" s="46" t="s">
        <v>451</v>
      </c>
      <c r="D335" s="50">
        <v>3.3300000000000003E-2</v>
      </c>
      <c r="E335" s="51">
        <v>26988</v>
      </c>
      <c r="F335" s="51">
        <v>1897</v>
      </c>
      <c r="G335" s="51">
        <v>0</v>
      </c>
      <c r="H335" s="51">
        <v>0</v>
      </c>
      <c r="I335" s="51">
        <f>SUM(E335:H335)</f>
        <v>28885</v>
      </c>
      <c r="J335" s="77">
        <v>27873.701590000004</v>
      </c>
      <c r="K335" s="78"/>
      <c r="L335" s="78"/>
      <c r="M335" s="75"/>
      <c r="O335" s="76"/>
    </row>
    <row r="336" spans="1:15" x14ac:dyDescent="0.3">
      <c r="A336" s="44">
        <f t="shared" si="24"/>
        <v>322</v>
      </c>
      <c r="B336" s="45" t="s">
        <v>506</v>
      </c>
      <c r="C336" s="46" t="s">
        <v>507</v>
      </c>
      <c r="D336" s="50">
        <v>0</v>
      </c>
      <c r="E336" s="51">
        <v>2968</v>
      </c>
      <c r="F336" s="51">
        <v>0</v>
      </c>
      <c r="G336" s="51">
        <v>0</v>
      </c>
      <c r="H336" s="51">
        <v>0</v>
      </c>
      <c r="I336" s="51">
        <f>SUM(E336:H336)</f>
        <v>2968</v>
      </c>
      <c r="J336" s="77">
        <v>2967.5890199999999</v>
      </c>
      <c r="K336" s="78"/>
      <c r="L336" s="78"/>
      <c r="M336" s="75"/>
      <c r="O336" s="76"/>
    </row>
    <row r="337" spans="1:15" x14ac:dyDescent="0.3">
      <c r="A337" s="44">
        <f t="shared" ref="A337:A400" si="27">A336+1</f>
        <v>323</v>
      </c>
      <c r="B337" s="45" t="s">
        <v>427</v>
      </c>
      <c r="C337" s="55"/>
      <c r="D337" s="50"/>
      <c r="E337" s="51"/>
      <c r="F337" s="51"/>
      <c r="G337" s="51"/>
      <c r="H337" s="51"/>
      <c r="I337" s="51"/>
      <c r="K337" s="78"/>
      <c r="L337" s="78"/>
      <c r="M337" s="75"/>
      <c r="O337" s="76"/>
    </row>
    <row r="338" spans="1:15" x14ac:dyDescent="0.3">
      <c r="A338" s="44">
        <f t="shared" si="27"/>
        <v>324</v>
      </c>
      <c r="B338" s="45"/>
      <c r="C338" s="55" t="s">
        <v>510</v>
      </c>
      <c r="D338" s="50"/>
      <c r="E338" s="51">
        <f>SUM(E333:E336)</f>
        <v>110578</v>
      </c>
      <c r="F338" s="51">
        <f>SUM(F333:F336)</f>
        <v>1600</v>
      </c>
      <c r="G338" s="51">
        <f>SUM(G333:G336)</f>
        <v>0</v>
      </c>
      <c r="H338" s="51">
        <f>SUM(H333:H336)</f>
        <v>0</v>
      </c>
      <c r="I338" s="51">
        <f>SUM(I333:I336)</f>
        <v>112178</v>
      </c>
      <c r="J338" s="77">
        <v>111693.18122846154</v>
      </c>
      <c r="K338" s="78"/>
      <c r="L338" s="78"/>
      <c r="M338" s="75"/>
      <c r="O338" s="76"/>
    </row>
    <row r="339" spans="1:15" x14ac:dyDescent="0.3">
      <c r="A339" s="44">
        <f t="shared" si="27"/>
        <v>325</v>
      </c>
      <c r="B339" s="45"/>
      <c r="C339" s="55"/>
      <c r="D339" s="50"/>
      <c r="E339" s="51"/>
      <c r="F339" s="51"/>
      <c r="G339" s="51"/>
      <c r="H339" s="51"/>
      <c r="I339" s="51"/>
      <c r="J339" s="77"/>
      <c r="K339" s="78"/>
      <c r="L339" s="78"/>
      <c r="M339" s="75"/>
      <c r="O339" s="76"/>
    </row>
    <row r="340" spans="1:15" x14ac:dyDescent="0.3">
      <c r="A340" s="44">
        <f t="shared" si="27"/>
        <v>326</v>
      </c>
      <c r="B340" s="45"/>
      <c r="C340" s="55" t="s">
        <v>511</v>
      </c>
      <c r="D340" s="50"/>
      <c r="E340" s="51"/>
      <c r="F340" s="51"/>
      <c r="G340" s="51"/>
      <c r="H340" s="51"/>
      <c r="I340" s="51"/>
      <c r="J340" s="77"/>
      <c r="K340" s="78"/>
      <c r="L340" s="78"/>
      <c r="M340" s="75"/>
      <c r="O340" s="76"/>
    </row>
    <row r="341" spans="1:15" x14ac:dyDescent="0.3">
      <c r="A341" s="44">
        <f t="shared" si="27"/>
        <v>327</v>
      </c>
      <c r="B341" s="45" t="s">
        <v>506</v>
      </c>
      <c r="C341" s="46" t="s">
        <v>507</v>
      </c>
      <c r="D341" s="50">
        <v>0</v>
      </c>
      <c r="E341" s="51">
        <v>1218</v>
      </c>
      <c r="F341" s="51">
        <v>0</v>
      </c>
      <c r="G341" s="51">
        <v>0</v>
      </c>
      <c r="H341" s="51">
        <v>-219</v>
      </c>
      <c r="I341" s="51">
        <f>SUM(E341:H341)</f>
        <v>999</v>
      </c>
      <c r="J341" s="77">
        <v>1184.3076923076924</v>
      </c>
      <c r="K341" s="78"/>
      <c r="L341" s="78"/>
      <c r="M341" s="75"/>
      <c r="O341" s="76"/>
    </row>
    <row r="342" spans="1:15" x14ac:dyDescent="0.3">
      <c r="A342" s="44">
        <f t="shared" si="27"/>
        <v>328</v>
      </c>
      <c r="B342" s="45" t="s">
        <v>427</v>
      </c>
      <c r="C342" s="46" t="s">
        <v>427</v>
      </c>
      <c r="D342" s="50"/>
      <c r="E342" s="51"/>
      <c r="F342" s="51"/>
      <c r="G342" s="51"/>
      <c r="H342" s="51"/>
      <c r="I342" s="51"/>
      <c r="J342" s="77"/>
      <c r="K342" s="78"/>
      <c r="L342" s="78"/>
      <c r="M342" s="75"/>
      <c r="O342" s="76"/>
    </row>
    <row r="343" spans="1:15" x14ac:dyDescent="0.3">
      <c r="A343" s="44">
        <f t="shared" si="27"/>
        <v>329</v>
      </c>
      <c r="B343" s="45"/>
      <c r="C343" s="49" t="s">
        <v>512</v>
      </c>
      <c r="D343" s="50"/>
      <c r="E343" s="51">
        <f>SUM(E341)</f>
        <v>1218</v>
      </c>
      <c r="F343" s="51">
        <f>SUM(F341)</f>
        <v>0</v>
      </c>
      <c r="G343" s="51">
        <f>SUM(G341)</f>
        <v>0</v>
      </c>
      <c r="H343" s="51">
        <f>SUM(H341)</f>
        <v>-219</v>
      </c>
      <c r="I343" s="51">
        <f>SUM(I341)</f>
        <v>999</v>
      </c>
      <c r="J343" s="77">
        <v>1184.3076923076924</v>
      </c>
      <c r="K343" s="78"/>
      <c r="L343" s="78"/>
      <c r="M343" s="75"/>
      <c r="O343" s="76"/>
    </row>
    <row r="344" spans="1:15" x14ac:dyDescent="0.3">
      <c r="A344" s="44">
        <f t="shared" si="27"/>
        <v>330</v>
      </c>
      <c r="B344" s="45"/>
      <c r="C344" s="55"/>
      <c r="D344" s="50"/>
      <c r="E344" s="51"/>
      <c r="F344" s="51"/>
      <c r="G344" s="51"/>
      <c r="H344" s="51"/>
      <c r="I344" s="51"/>
      <c r="J344" s="77"/>
      <c r="K344" s="78"/>
      <c r="L344" s="78"/>
      <c r="M344" s="75"/>
      <c r="O344" s="76"/>
    </row>
    <row r="345" spans="1:15" x14ac:dyDescent="0.3">
      <c r="A345" s="44">
        <f t="shared" si="27"/>
        <v>331</v>
      </c>
      <c r="B345" s="45"/>
      <c r="C345" s="49" t="s">
        <v>513</v>
      </c>
      <c r="D345" s="50"/>
      <c r="E345" s="51"/>
      <c r="F345" s="51"/>
      <c r="G345" s="51"/>
      <c r="H345" s="51"/>
      <c r="I345" s="51"/>
      <c r="J345" s="77"/>
      <c r="K345" s="78"/>
      <c r="L345" s="78"/>
      <c r="M345" s="75"/>
      <c r="O345" s="76"/>
    </row>
    <row r="346" spans="1:15" x14ac:dyDescent="0.3">
      <c r="A346" s="44">
        <f t="shared" si="27"/>
        <v>332</v>
      </c>
      <c r="B346" s="45" t="s">
        <v>440</v>
      </c>
      <c r="C346" s="46" t="s">
        <v>441</v>
      </c>
      <c r="D346" s="50">
        <v>3.3300000000000003E-2</v>
      </c>
      <c r="E346" s="51">
        <v>8909</v>
      </c>
      <c r="F346" s="51">
        <v>959</v>
      </c>
      <c r="G346" s="51">
        <v>0</v>
      </c>
      <c r="H346" s="51">
        <v>0</v>
      </c>
      <c r="I346" s="51">
        <f>SUM(E346:H346)</f>
        <v>9868</v>
      </c>
      <c r="J346" s="77">
        <v>9000.9363830769234</v>
      </c>
      <c r="K346" s="78"/>
      <c r="L346" s="78"/>
      <c r="M346" s="75"/>
      <c r="O346" s="76"/>
    </row>
    <row r="347" spans="1:15" x14ac:dyDescent="0.3">
      <c r="A347" s="44">
        <f t="shared" si="27"/>
        <v>333</v>
      </c>
      <c r="B347" s="45" t="s">
        <v>448</v>
      </c>
      <c r="C347" s="46" t="s">
        <v>505</v>
      </c>
      <c r="D347" s="50">
        <v>3.3300000000000003E-2</v>
      </c>
      <c r="E347" s="51">
        <v>73197</v>
      </c>
      <c r="F347" s="51">
        <v>-5747</v>
      </c>
      <c r="G347" s="51">
        <v>0</v>
      </c>
      <c r="H347" s="51">
        <v>-23</v>
      </c>
      <c r="I347" s="51">
        <f>SUM(E347:H347)</f>
        <v>67427</v>
      </c>
      <c r="J347" s="77">
        <v>72906.480397692314</v>
      </c>
      <c r="K347" s="78"/>
      <c r="L347" s="78"/>
      <c r="M347" s="75"/>
      <c r="O347" s="76"/>
    </row>
    <row r="348" spans="1:15" x14ac:dyDescent="0.3">
      <c r="A348" s="44">
        <f t="shared" si="27"/>
        <v>334</v>
      </c>
      <c r="B348" s="45" t="s">
        <v>450</v>
      </c>
      <c r="C348" s="46" t="s">
        <v>451</v>
      </c>
      <c r="D348" s="50">
        <v>3.3300000000000003E-2</v>
      </c>
      <c r="E348" s="51">
        <v>13400</v>
      </c>
      <c r="F348" s="51">
        <v>4497</v>
      </c>
      <c r="G348" s="51">
        <v>0</v>
      </c>
      <c r="H348" s="51">
        <v>0</v>
      </c>
      <c r="I348" s="51">
        <f>SUM(E348:H348)</f>
        <v>17897</v>
      </c>
      <c r="J348" s="77">
        <v>13774.290486923079</v>
      </c>
      <c r="K348" s="78"/>
      <c r="L348" s="78"/>
      <c r="M348" s="75"/>
      <c r="O348" s="76"/>
    </row>
    <row r="349" spans="1:15" x14ac:dyDescent="0.3">
      <c r="A349" s="44">
        <f t="shared" si="27"/>
        <v>335</v>
      </c>
      <c r="B349" s="45" t="s">
        <v>506</v>
      </c>
      <c r="C349" s="46" t="s">
        <v>507</v>
      </c>
      <c r="D349" s="50">
        <v>0</v>
      </c>
      <c r="E349" s="51">
        <v>3472</v>
      </c>
      <c r="F349" s="51">
        <v>0</v>
      </c>
      <c r="G349" s="51">
        <v>0</v>
      </c>
      <c r="H349" s="51">
        <v>-623</v>
      </c>
      <c r="I349" s="51">
        <f>SUM(E349:H349)</f>
        <v>2849</v>
      </c>
      <c r="J349" s="77">
        <v>3375.9438069230769</v>
      </c>
      <c r="K349" s="78"/>
      <c r="L349" s="78"/>
      <c r="M349" s="75"/>
      <c r="O349" s="76"/>
    </row>
    <row r="350" spans="1:15" x14ac:dyDescent="0.3">
      <c r="A350" s="44">
        <f t="shared" si="27"/>
        <v>336</v>
      </c>
      <c r="B350" s="45" t="s">
        <v>427</v>
      </c>
      <c r="C350" s="46" t="s">
        <v>427</v>
      </c>
      <c r="D350" s="50"/>
      <c r="E350" s="51"/>
      <c r="F350" s="51"/>
      <c r="G350" s="51"/>
      <c r="H350" s="51"/>
      <c r="I350" s="51"/>
      <c r="K350" s="78"/>
      <c r="L350" s="78"/>
      <c r="M350" s="75"/>
      <c r="O350" s="76"/>
    </row>
    <row r="351" spans="1:15" x14ac:dyDescent="0.3">
      <c r="A351" s="44">
        <f t="shared" si="27"/>
        <v>337</v>
      </c>
      <c r="B351" s="45"/>
      <c r="C351" s="55" t="s">
        <v>514</v>
      </c>
      <c r="D351" s="50"/>
      <c r="E351" s="51">
        <f>SUM(E346:E349)</f>
        <v>98978</v>
      </c>
      <c r="F351" s="51">
        <f>SUM(F346:F349)</f>
        <v>-291</v>
      </c>
      <c r="G351" s="51">
        <f>SUM(G346:G349)</f>
        <v>0</v>
      </c>
      <c r="H351" s="51">
        <f>SUM(H346:H349)</f>
        <v>-646</v>
      </c>
      <c r="I351" s="51">
        <f>SUM(I346:I349)</f>
        <v>98041</v>
      </c>
      <c r="J351" s="77">
        <v>99057.651074615409</v>
      </c>
      <c r="K351" s="78"/>
      <c r="L351" s="78"/>
      <c r="M351" s="75"/>
      <c r="O351" s="76"/>
    </row>
    <row r="352" spans="1:15" x14ac:dyDescent="0.3">
      <c r="A352" s="44">
        <f t="shared" si="27"/>
        <v>338</v>
      </c>
      <c r="B352" s="45"/>
      <c r="C352" s="55"/>
      <c r="D352" s="50"/>
      <c r="E352" s="51"/>
      <c r="F352" s="51"/>
      <c r="G352" s="51"/>
      <c r="H352" s="51"/>
      <c r="I352" s="51"/>
      <c r="J352" s="77"/>
      <c r="K352" s="78"/>
      <c r="L352" s="78"/>
      <c r="M352" s="75"/>
      <c r="O352" s="76"/>
    </row>
    <row r="353" spans="1:15" x14ac:dyDescent="0.3">
      <c r="A353" s="44">
        <f t="shared" si="27"/>
        <v>339</v>
      </c>
      <c r="B353" s="45"/>
      <c r="C353" s="49" t="s">
        <v>515</v>
      </c>
      <c r="D353" s="50"/>
      <c r="E353" s="51"/>
      <c r="F353" s="51"/>
      <c r="G353" s="51"/>
      <c r="H353" s="51"/>
      <c r="I353" s="51"/>
      <c r="J353" s="77"/>
      <c r="K353" s="78"/>
      <c r="L353" s="78"/>
      <c r="M353" s="75"/>
      <c r="O353" s="76"/>
    </row>
    <row r="354" spans="1:15" x14ac:dyDescent="0.3">
      <c r="A354" s="44">
        <f t="shared" si="27"/>
        <v>340</v>
      </c>
      <c r="B354" s="45" t="s">
        <v>440</v>
      </c>
      <c r="C354" s="46" t="s">
        <v>516</v>
      </c>
      <c r="D354" s="50">
        <v>3.3500000000000002E-2</v>
      </c>
      <c r="E354" s="51">
        <v>8691</v>
      </c>
      <c r="F354" s="51">
        <v>0</v>
      </c>
      <c r="G354" s="51">
        <v>0</v>
      </c>
      <c r="H354" s="51">
        <v>0</v>
      </c>
      <c r="I354" s="51">
        <f>SUM(E354:H354)</f>
        <v>8691</v>
      </c>
      <c r="J354" s="77">
        <v>8690.6971300000005</v>
      </c>
      <c r="K354" s="78"/>
      <c r="L354" s="78"/>
      <c r="M354" s="75"/>
      <c r="O354" s="76"/>
    </row>
    <row r="355" spans="1:15" x14ac:dyDescent="0.3">
      <c r="A355" s="44">
        <f t="shared" si="27"/>
        <v>341</v>
      </c>
      <c r="B355" s="45" t="s">
        <v>448</v>
      </c>
      <c r="C355" s="46" t="s">
        <v>505</v>
      </c>
      <c r="D355" s="50">
        <v>3.3599999999999998E-2</v>
      </c>
      <c r="E355" s="51">
        <v>87197</v>
      </c>
      <c r="F355" s="51">
        <v>0</v>
      </c>
      <c r="G355" s="51">
        <v>0</v>
      </c>
      <c r="H355" s="51">
        <v>0</v>
      </c>
      <c r="I355" s="51">
        <f>SUM(E355:H355)</f>
        <v>87197</v>
      </c>
      <c r="J355" s="77">
        <v>87196.87811000002</v>
      </c>
      <c r="K355" s="78"/>
      <c r="L355" s="78"/>
      <c r="M355" s="75"/>
      <c r="O355" s="76"/>
    </row>
    <row r="356" spans="1:15" x14ac:dyDescent="0.3">
      <c r="A356" s="44">
        <f t="shared" si="27"/>
        <v>342</v>
      </c>
      <c r="B356" s="45" t="s">
        <v>450</v>
      </c>
      <c r="C356" s="46" t="s">
        <v>517</v>
      </c>
      <c r="D356" s="50">
        <v>3.3500000000000002E-2</v>
      </c>
      <c r="E356" s="51">
        <v>8985</v>
      </c>
      <c r="F356" s="51">
        <v>634</v>
      </c>
      <c r="G356" s="51">
        <v>0</v>
      </c>
      <c r="H356" s="51">
        <v>0</v>
      </c>
      <c r="I356" s="51">
        <f>SUM(E356:H356)</f>
        <v>9619</v>
      </c>
      <c r="J356" s="77">
        <v>9178.6129746153856</v>
      </c>
      <c r="K356" s="78"/>
      <c r="L356" s="78"/>
      <c r="M356" s="75"/>
      <c r="O356" s="76"/>
    </row>
    <row r="357" spans="1:15" x14ac:dyDescent="0.3">
      <c r="A357" s="44">
        <f t="shared" si="27"/>
        <v>343</v>
      </c>
      <c r="B357" s="45" t="s">
        <v>452</v>
      </c>
      <c r="C357" s="46" t="s">
        <v>518</v>
      </c>
      <c r="D357" s="50">
        <v>3.3500000000000002E-2</v>
      </c>
      <c r="E357" s="51">
        <v>11</v>
      </c>
      <c r="F357" s="51">
        <v>0</v>
      </c>
      <c r="G357" s="51">
        <v>0</v>
      </c>
      <c r="H357" s="51">
        <v>0</v>
      </c>
      <c r="I357" s="51">
        <f>SUM(E357:H357)</f>
        <v>11</v>
      </c>
      <c r="J357" s="77">
        <v>10.57315</v>
      </c>
      <c r="K357" s="78"/>
      <c r="L357" s="78"/>
      <c r="M357" s="75"/>
      <c r="O357" s="76"/>
    </row>
    <row r="358" spans="1:15" x14ac:dyDescent="0.3">
      <c r="A358" s="44">
        <f t="shared" si="27"/>
        <v>344</v>
      </c>
      <c r="B358" s="45" t="s">
        <v>506</v>
      </c>
      <c r="C358" s="46" t="s">
        <v>507</v>
      </c>
      <c r="D358" s="50">
        <v>0</v>
      </c>
      <c r="E358" s="51">
        <v>4866</v>
      </c>
      <c r="F358" s="51">
        <v>0</v>
      </c>
      <c r="G358" s="51">
        <v>0</v>
      </c>
      <c r="H358" s="51">
        <v>-2629</v>
      </c>
      <c r="I358" s="51">
        <f>SUM(E358:H358)</f>
        <v>2237</v>
      </c>
      <c r="J358" s="77">
        <v>4461.4672553846158</v>
      </c>
      <c r="K358" s="78"/>
      <c r="L358" s="78"/>
      <c r="M358" s="75"/>
      <c r="O358" s="76"/>
    </row>
    <row r="359" spans="1:15" x14ac:dyDescent="0.3">
      <c r="A359" s="44">
        <f t="shared" si="27"/>
        <v>345</v>
      </c>
      <c r="B359" s="45" t="s">
        <v>427</v>
      </c>
      <c r="C359" s="55"/>
      <c r="D359" s="50"/>
      <c r="E359" s="51"/>
      <c r="F359" s="51"/>
      <c r="G359" s="51"/>
      <c r="H359" s="51"/>
      <c r="I359" s="51"/>
      <c r="K359" s="78"/>
      <c r="L359" s="78"/>
      <c r="M359" s="75"/>
      <c r="O359" s="76"/>
    </row>
    <row r="360" spans="1:15" x14ac:dyDescent="0.3">
      <c r="A360" s="44">
        <f t="shared" si="27"/>
        <v>346</v>
      </c>
      <c r="B360" s="45"/>
      <c r="C360" s="49" t="s">
        <v>519</v>
      </c>
      <c r="D360" s="50"/>
      <c r="E360" s="51">
        <f>SUM(E354:E358)</f>
        <v>109750</v>
      </c>
      <c r="F360" s="51">
        <f>SUM(F354:F358)</f>
        <v>634</v>
      </c>
      <c r="G360" s="51">
        <f>SUM(G354:G358)</f>
        <v>0</v>
      </c>
      <c r="H360" s="51">
        <f>SUM(H354:H358)</f>
        <v>-2629</v>
      </c>
      <c r="I360" s="51">
        <f>SUM(I354:I358)</f>
        <v>107755</v>
      </c>
      <c r="J360" s="77">
        <v>109538.22862000002</v>
      </c>
      <c r="K360" s="78"/>
      <c r="L360" s="78"/>
      <c r="M360" s="75"/>
      <c r="O360" s="76"/>
    </row>
    <row r="361" spans="1:15" x14ac:dyDescent="0.3">
      <c r="A361" s="44">
        <f t="shared" si="27"/>
        <v>347</v>
      </c>
      <c r="B361" s="45"/>
      <c r="C361" s="49"/>
      <c r="D361" s="50"/>
      <c r="E361" s="51"/>
      <c r="F361" s="51"/>
      <c r="G361" s="51"/>
      <c r="H361" s="51"/>
      <c r="I361" s="51"/>
      <c r="J361" s="77"/>
      <c r="K361" s="78"/>
      <c r="L361" s="78"/>
      <c r="M361" s="75"/>
      <c r="O361" s="76"/>
    </row>
    <row r="362" spans="1:15" x14ac:dyDescent="0.3">
      <c r="A362" s="44">
        <f t="shared" si="27"/>
        <v>348</v>
      </c>
      <c r="B362" s="45"/>
      <c r="C362" s="49"/>
      <c r="D362" s="50"/>
      <c r="E362" s="51"/>
      <c r="F362" s="51"/>
      <c r="G362" s="51"/>
      <c r="H362" s="51"/>
      <c r="I362" s="51"/>
      <c r="J362" s="77"/>
      <c r="K362" s="78"/>
      <c r="L362" s="78"/>
      <c r="M362" s="75"/>
      <c r="O362" s="76"/>
    </row>
    <row r="363" spans="1:15" x14ac:dyDescent="0.3">
      <c r="A363" s="44">
        <f t="shared" si="27"/>
        <v>349</v>
      </c>
      <c r="B363" s="45"/>
      <c r="C363" s="49" t="s">
        <v>520</v>
      </c>
      <c r="D363" s="50"/>
      <c r="E363" s="51"/>
      <c r="F363" s="51"/>
      <c r="G363" s="51"/>
      <c r="H363" s="51"/>
      <c r="I363" s="51"/>
      <c r="J363" s="77"/>
      <c r="K363" s="78"/>
      <c r="L363" s="78"/>
      <c r="M363" s="75"/>
      <c r="O363" s="76"/>
    </row>
    <row r="364" spans="1:15" x14ac:dyDescent="0.3">
      <c r="A364" s="44">
        <f t="shared" si="27"/>
        <v>350</v>
      </c>
      <c r="B364" s="45" t="s">
        <v>440</v>
      </c>
      <c r="C364" s="46" t="s">
        <v>516</v>
      </c>
      <c r="D364" s="50">
        <v>3.3599999999999998E-2</v>
      </c>
      <c r="E364" s="51">
        <v>2407</v>
      </c>
      <c r="F364" s="51">
        <v>0</v>
      </c>
      <c r="G364" s="51">
        <v>0</v>
      </c>
      <c r="H364" s="51">
        <v>0</v>
      </c>
      <c r="I364" s="51">
        <f>SUM(E364:H364)</f>
        <v>2407</v>
      </c>
      <c r="J364" s="77">
        <v>2406.5952199999997</v>
      </c>
      <c r="K364" s="78"/>
      <c r="L364" s="78"/>
      <c r="M364" s="75"/>
      <c r="O364" s="76"/>
    </row>
    <row r="365" spans="1:15" x14ac:dyDescent="0.3">
      <c r="A365" s="44">
        <f t="shared" si="27"/>
        <v>351</v>
      </c>
      <c r="B365" s="45" t="s">
        <v>448</v>
      </c>
      <c r="C365" s="46" t="s">
        <v>505</v>
      </c>
      <c r="D365" s="50">
        <v>3.3599999999999998E-2</v>
      </c>
      <c r="E365" s="51">
        <v>74034</v>
      </c>
      <c r="F365" s="51">
        <v>0</v>
      </c>
      <c r="G365" s="51">
        <v>0</v>
      </c>
      <c r="H365" s="51">
        <v>0</v>
      </c>
      <c r="I365" s="51">
        <f>SUM(E365:H365)</f>
        <v>74034</v>
      </c>
      <c r="J365" s="77">
        <v>74033.927890000021</v>
      </c>
      <c r="K365" s="78"/>
      <c r="L365" s="78"/>
      <c r="M365" s="75"/>
      <c r="O365" s="76"/>
    </row>
    <row r="366" spans="1:15" x14ac:dyDescent="0.3">
      <c r="A366" s="44">
        <f t="shared" si="27"/>
        <v>352</v>
      </c>
      <c r="B366" s="45" t="s">
        <v>450</v>
      </c>
      <c r="C366" s="46" t="s">
        <v>517</v>
      </c>
      <c r="D366" s="50">
        <v>3.3599999999999998E-2</v>
      </c>
      <c r="E366" s="51">
        <v>10721</v>
      </c>
      <c r="F366" s="51">
        <v>0</v>
      </c>
      <c r="G366" s="51">
        <v>0</v>
      </c>
      <c r="H366" s="51">
        <v>0</v>
      </c>
      <c r="I366" s="51">
        <f>SUM(E366:H366)</f>
        <v>10721</v>
      </c>
      <c r="J366" s="77">
        <v>10721.272499999995</v>
      </c>
      <c r="K366" s="78"/>
      <c r="L366" s="78"/>
      <c r="M366" s="75"/>
      <c r="O366" s="76"/>
    </row>
    <row r="367" spans="1:15" x14ac:dyDescent="0.3">
      <c r="A367" s="44">
        <f t="shared" si="27"/>
        <v>353</v>
      </c>
      <c r="B367" s="45" t="s">
        <v>427</v>
      </c>
      <c r="C367" s="55"/>
      <c r="D367" s="50"/>
      <c r="E367" s="51"/>
      <c r="F367" s="51"/>
      <c r="G367" s="51"/>
      <c r="H367" s="51"/>
      <c r="I367" s="51"/>
      <c r="K367" s="78"/>
      <c r="L367" s="78"/>
      <c r="M367" s="75"/>
      <c r="O367" s="76"/>
    </row>
    <row r="368" spans="1:15" x14ac:dyDescent="0.3">
      <c r="A368" s="44">
        <f t="shared" si="27"/>
        <v>354</v>
      </c>
      <c r="B368" s="45"/>
      <c r="C368" s="49" t="s">
        <v>521</v>
      </c>
      <c r="D368" s="50"/>
      <c r="E368" s="51">
        <f>SUM(E364:E366)</f>
        <v>87162</v>
      </c>
      <c r="F368" s="51">
        <f t="shared" ref="F368:I368" si="28">SUM(F364:F366)</f>
        <v>0</v>
      </c>
      <c r="G368" s="51">
        <f t="shared" si="28"/>
        <v>0</v>
      </c>
      <c r="H368" s="51">
        <f t="shared" si="28"/>
        <v>0</v>
      </c>
      <c r="I368" s="51">
        <f t="shared" si="28"/>
        <v>87162</v>
      </c>
      <c r="J368" s="77">
        <v>87161.795610000016</v>
      </c>
      <c r="K368" s="78"/>
      <c r="L368" s="78"/>
      <c r="M368" s="75"/>
      <c r="O368" s="76"/>
    </row>
    <row r="369" spans="1:15" x14ac:dyDescent="0.3">
      <c r="A369" s="44">
        <f t="shared" si="27"/>
        <v>355</v>
      </c>
      <c r="B369" s="45"/>
      <c r="C369" s="49"/>
      <c r="D369" s="50"/>
      <c r="E369" s="51"/>
      <c r="F369" s="51"/>
      <c r="G369" s="51"/>
      <c r="H369" s="51"/>
      <c r="I369" s="51"/>
      <c r="J369" s="77"/>
      <c r="K369" s="78"/>
      <c r="L369" s="78"/>
      <c r="M369" s="75"/>
      <c r="O369" s="76"/>
    </row>
    <row r="370" spans="1:15" x14ac:dyDescent="0.3">
      <c r="A370" s="44">
        <f t="shared" si="27"/>
        <v>356</v>
      </c>
      <c r="B370" s="45"/>
      <c r="C370" s="49" t="s">
        <v>522</v>
      </c>
      <c r="D370" s="50"/>
      <c r="E370" s="51"/>
      <c r="F370" s="51"/>
      <c r="G370" s="51"/>
      <c r="H370" s="51"/>
      <c r="I370" s="51"/>
      <c r="J370" s="77"/>
      <c r="K370" s="78"/>
      <c r="L370" s="78"/>
      <c r="M370" s="75"/>
      <c r="O370" s="76"/>
    </row>
    <row r="371" spans="1:15" x14ac:dyDescent="0.3">
      <c r="A371" s="44">
        <f t="shared" si="27"/>
        <v>357</v>
      </c>
      <c r="B371" s="45" t="s">
        <v>440</v>
      </c>
      <c r="C371" s="46" t="s">
        <v>516</v>
      </c>
      <c r="D371" s="50">
        <v>3.3300000000000003E-2</v>
      </c>
      <c r="E371" s="51">
        <v>0</v>
      </c>
      <c r="F371" s="51">
        <v>9</v>
      </c>
      <c r="G371" s="51">
        <v>0</v>
      </c>
      <c r="H371" s="51">
        <v>0</v>
      </c>
      <c r="I371" s="51">
        <f>SUM(E371:H371)</f>
        <v>9</v>
      </c>
      <c r="J371" s="77">
        <v>2.0872361538461539</v>
      </c>
      <c r="K371" s="78"/>
      <c r="L371" s="78"/>
      <c r="M371" s="75"/>
      <c r="O371" s="76"/>
    </row>
    <row r="372" spans="1:15" x14ac:dyDescent="0.3">
      <c r="A372" s="44">
        <f t="shared" si="27"/>
        <v>358</v>
      </c>
      <c r="B372" s="45" t="s">
        <v>448</v>
      </c>
      <c r="C372" s="46" t="s">
        <v>505</v>
      </c>
      <c r="D372" s="50">
        <v>3.3300000000000003E-2</v>
      </c>
      <c r="E372" s="51">
        <v>0</v>
      </c>
      <c r="F372" s="51">
        <v>1425</v>
      </c>
      <c r="G372" s="51">
        <v>0</v>
      </c>
      <c r="H372" s="51">
        <v>0</v>
      </c>
      <c r="I372" s="51">
        <f>SUM(E372:H372)</f>
        <v>1425</v>
      </c>
      <c r="J372" s="77">
        <v>328.73502461538465</v>
      </c>
      <c r="K372" s="78"/>
      <c r="L372" s="78"/>
      <c r="M372" s="75"/>
      <c r="O372" s="76"/>
    </row>
    <row r="373" spans="1:15" x14ac:dyDescent="0.3">
      <c r="A373" s="44">
        <f t="shared" si="27"/>
        <v>359</v>
      </c>
      <c r="B373" s="45" t="s">
        <v>450</v>
      </c>
      <c r="C373" s="46" t="s">
        <v>517</v>
      </c>
      <c r="D373" s="50">
        <v>3.3300000000000003E-2</v>
      </c>
      <c r="E373" s="51">
        <v>0</v>
      </c>
      <c r="F373" s="51">
        <v>322</v>
      </c>
      <c r="G373" s="51">
        <v>0</v>
      </c>
      <c r="H373" s="51">
        <v>0</v>
      </c>
      <c r="I373" s="51">
        <f>SUM(E373:H373)</f>
        <v>322</v>
      </c>
      <c r="J373" s="77">
        <v>74.329112307692313</v>
      </c>
      <c r="K373" s="78"/>
      <c r="L373" s="78"/>
      <c r="M373" s="75"/>
      <c r="O373" s="76"/>
    </row>
    <row r="374" spans="1:15" x14ac:dyDescent="0.3">
      <c r="A374" s="44">
        <f t="shared" si="27"/>
        <v>360</v>
      </c>
      <c r="B374" s="45" t="s">
        <v>452</v>
      </c>
      <c r="C374" s="46" t="s">
        <v>518</v>
      </c>
      <c r="D374" s="50">
        <v>0</v>
      </c>
      <c r="E374" s="51">
        <v>0</v>
      </c>
      <c r="F374" s="51">
        <v>0</v>
      </c>
      <c r="G374" s="51">
        <v>0</v>
      </c>
      <c r="H374" s="51">
        <v>0</v>
      </c>
      <c r="I374" s="51">
        <f>SUM(E374:H374)</f>
        <v>0</v>
      </c>
      <c r="K374" s="78"/>
      <c r="L374" s="78"/>
      <c r="M374" s="75"/>
      <c r="O374" s="76"/>
    </row>
    <row r="375" spans="1:15" x14ac:dyDescent="0.3">
      <c r="A375" s="44">
        <f t="shared" si="27"/>
        <v>361</v>
      </c>
      <c r="B375" s="45" t="s">
        <v>506</v>
      </c>
      <c r="C375" s="46" t="s">
        <v>507</v>
      </c>
      <c r="D375" s="50">
        <v>0</v>
      </c>
      <c r="E375" s="51">
        <v>0</v>
      </c>
      <c r="F375" s="51">
        <v>0</v>
      </c>
      <c r="G375" s="51">
        <v>0</v>
      </c>
      <c r="H375" s="51">
        <v>0</v>
      </c>
      <c r="I375" s="51">
        <f>SUM(E375:H375)</f>
        <v>0</v>
      </c>
      <c r="J375" s="77"/>
      <c r="K375" s="78"/>
      <c r="L375" s="78"/>
      <c r="M375" s="75"/>
      <c r="O375" s="76"/>
    </row>
    <row r="376" spans="1:15" x14ac:dyDescent="0.3">
      <c r="A376" s="44">
        <f t="shared" si="27"/>
        <v>362</v>
      </c>
      <c r="B376" s="45" t="s">
        <v>427</v>
      </c>
      <c r="C376" s="55"/>
      <c r="D376" s="50"/>
      <c r="E376" s="51"/>
      <c r="F376" s="51"/>
      <c r="G376" s="51"/>
      <c r="H376" s="51"/>
      <c r="I376" s="51"/>
      <c r="J376" s="77"/>
      <c r="K376" s="78"/>
      <c r="L376" s="78"/>
      <c r="M376" s="75"/>
      <c r="O376" s="76"/>
    </row>
    <row r="377" spans="1:15" x14ac:dyDescent="0.3">
      <c r="A377" s="44">
        <f t="shared" si="27"/>
        <v>363</v>
      </c>
      <c r="B377" s="45"/>
      <c r="C377" s="49" t="s">
        <v>523</v>
      </c>
      <c r="D377" s="50"/>
      <c r="E377" s="51">
        <f>SUM(E371:E375)</f>
        <v>0</v>
      </c>
      <c r="F377" s="51">
        <f>SUM(F371:F375)</f>
        <v>1756</v>
      </c>
      <c r="G377" s="51">
        <f>SUM(G371:G375)</f>
        <v>0</v>
      </c>
      <c r="H377" s="51">
        <f>SUM(H371:H375)</f>
        <v>0</v>
      </c>
      <c r="I377" s="51">
        <f>SUM(I371:I375)</f>
        <v>1756</v>
      </c>
      <c r="J377" s="77">
        <v>405.15137307692311</v>
      </c>
      <c r="K377" s="78"/>
      <c r="L377" s="78"/>
      <c r="M377" s="75"/>
      <c r="O377" s="76"/>
    </row>
    <row r="378" spans="1:15" x14ac:dyDescent="0.3">
      <c r="A378" s="44">
        <f t="shared" si="27"/>
        <v>364</v>
      </c>
      <c r="B378" s="45"/>
      <c r="C378" s="55"/>
      <c r="D378" s="50"/>
      <c r="E378" s="51"/>
      <c r="F378" s="51"/>
      <c r="G378" s="51"/>
      <c r="H378" s="51"/>
      <c r="I378" s="51"/>
      <c r="J378" s="77"/>
      <c r="K378" s="78"/>
      <c r="L378" s="78"/>
      <c r="M378" s="75"/>
      <c r="O378" s="76"/>
    </row>
    <row r="379" spans="1:15" x14ac:dyDescent="0.3">
      <c r="A379" s="44">
        <f t="shared" si="27"/>
        <v>365</v>
      </c>
      <c r="B379" s="45"/>
      <c r="C379" s="49" t="s">
        <v>524</v>
      </c>
      <c r="D379" s="50"/>
      <c r="E379" s="51"/>
      <c r="F379" s="51"/>
      <c r="G379" s="51"/>
      <c r="H379" s="51"/>
      <c r="I379" s="51"/>
      <c r="J379" s="77"/>
      <c r="K379" s="78"/>
      <c r="L379" s="78"/>
      <c r="M379" s="75"/>
      <c r="O379" s="76"/>
    </row>
    <row r="380" spans="1:15" x14ac:dyDescent="0.3">
      <c r="A380" s="44">
        <f t="shared" si="27"/>
        <v>366</v>
      </c>
      <c r="B380" s="45" t="s">
        <v>440</v>
      </c>
      <c r="C380" s="46" t="s">
        <v>516</v>
      </c>
      <c r="D380" s="50">
        <v>3.3300000000000003E-2</v>
      </c>
      <c r="E380" s="51">
        <v>6932</v>
      </c>
      <c r="F380" s="51">
        <v>0</v>
      </c>
      <c r="G380" s="51">
        <v>0</v>
      </c>
      <c r="H380" s="51">
        <v>0</v>
      </c>
      <c r="I380" s="51">
        <f>SUM(E380:H380)</f>
        <v>6932</v>
      </c>
      <c r="J380" s="77">
        <v>6931.8940900000007</v>
      </c>
      <c r="K380" s="78"/>
      <c r="L380" s="78"/>
      <c r="M380" s="75"/>
      <c r="O380" s="76"/>
    </row>
    <row r="381" spans="1:15" x14ac:dyDescent="0.3">
      <c r="A381" s="44">
        <f t="shared" si="27"/>
        <v>367</v>
      </c>
      <c r="B381" s="45" t="s">
        <v>448</v>
      </c>
      <c r="C381" s="46" t="s">
        <v>505</v>
      </c>
      <c r="D381" s="50">
        <v>3.3300000000000003E-2</v>
      </c>
      <c r="E381" s="51">
        <v>83728</v>
      </c>
      <c r="F381" s="51">
        <v>0</v>
      </c>
      <c r="G381" s="51">
        <v>0</v>
      </c>
      <c r="H381" s="51">
        <v>0</v>
      </c>
      <c r="I381" s="51">
        <f>SUM(E381:H381)</f>
        <v>83728</v>
      </c>
      <c r="J381" s="77">
        <v>83728.381620000015</v>
      </c>
      <c r="K381" s="78"/>
      <c r="L381" s="78"/>
      <c r="M381" s="75"/>
      <c r="O381" s="76"/>
    </row>
    <row r="382" spans="1:15" x14ac:dyDescent="0.3">
      <c r="A382" s="44">
        <f t="shared" si="27"/>
        <v>368</v>
      </c>
      <c r="B382" s="45" t="s">
        <v>450</v>
      </c>
      <c r="C382" s="46" t="s">
        <v>517</v>
      </c>
      <c r="D382" s="50">
        <v>3.3300000000000003E-2</v>
      </c>
      <c r="E382" s="51">
        <v>7252</v>
      </c>
      <c r="F382" s="51">
        <v>0</v>
      </c>
      <c r="G382" s="51">
        <v>0</v>
      </c>
      <c r="H382" s="51">
        <v>0</v>
      </c>
      <c r="I382" s="51">
        <f>SUM(E382:H382)</f>
        <v>7252</v>
      </c>
      <c r="J382" s="77">
        <v>7251.594769999997</v>
      </c>
      <c r="K382" s="78"/>
      <c r="L382" s="78"/>
      <c r="M382" s="75"/>
      <c r="O382" s="76"/>
    </row>
    <row r="383" spans="1:15" x14ac:dyDescent="0.3">
      <c r="A383" s="44">
        <f t="shared" si="27"/>
        <v>369</v>
      </c>
      <c r="B383" s="45" t="s">
        <v>452</v>
      </c>
      <c r="C383" s="46" t="s">
        <v>518</v>
      </c>
      <c r="D383" s="50">
        <v>3.3300000000000003E-2</v>
      </c>
      <c r="E383" s="51">
        <v>0</v>
      </c>
      <c r="F383" s="51">
        <v>16</v>
      </c>
      <c r="G383" s="51">
        <v>0</v>
      </c>
      <c r="H383" s="51">
        <v>0</v>
      </c>
      <c r="I383" s="51">
        <f>SUM(E383:H383)</f>
        <v>16</v>
      </c>
      <c r="J383" s="77">
        <v>8.4333630769230759</v>
      </c>
      <c r="K383" s="78"/>
      <c r="L383" s="78"/>
      <c r="M383" s="75"/>
      <c r="O383" s="76"/>
    </row>
    <row r="384" spans="1:15" x14ac:dyDescent="0.3">
      <c r="A384" s="44">
        <f t="shared" si="27"/>
        <v>370</v>
      </c>
      <c r="B384" s="45" t="s">
        <v>427</v>
      </c>
      <c r="C384" s="55"/>
      <c r="D384" s="50"/>
      <c r="E384" s="51"/>
      <c r="F384" s="51"/>
      <c r="G384" s="51"/>
      <c r="H384" s="51"/>
      <c r="I384" s="51"/>
      <c r="K384" s="78"/>
      <c r="L384" s="78"/>
      <c r="M384" s="75"/>
      <c r="O384" s="76"/>
    </row>
    <row r="385" spans="1:15" x14ac:dyDescent="0.3">
      <c r="A385" s="44">
        <f t="shared" si="27"/>
        <v>371</v>
      </c>
      <c r="B385" s="45"/>
      <c r="C385" s="49" t="s">
        <v>525</v>
      </c>
      <c r="D385" s="50"/>
      <c r="E385" s="51">
        <f>SUM(E380:E383)</f>
        <v>97912</v>
      </c>
      <c r="F385" s="51">
        <f t="shared" ref="F385:I385" si="29">SUM(F380:F383)</f>
        <v>16</v>
      </c>
      <c r="G385" s="51">
        <f t="shared" si="29"/>
        <v>0</v>
      </c>
      <c r="H385" s="51">
        <f t="shared" si="29"/>
        <v>0</v>
      </c>
      <c r="I385" s="51">
        <f t="shared" si="29"/>
        <v>97928</v>
      </c>
      <c r="J385" s="77">
        <v>97920.303843076937</v>
      </c>
      <c r="K385" s="78"/>
      <c r="L385" s="78"/>
      <c r="M385" s="75"/>
      <c r="O385" s="76"/>
    </row>
    <row r="386" spans="1:15" x14ac:dyDescent="0.3">
      <c r="A386" s="44">
        <f t="shared" si="27"/>
        <v>372</v>
      </c>
      <c r="B386" s="45"/>
      <c r="C386" s="55"/>
      <c r="D386" s="50"/>
      <c r="E386" s="51"/>
      <c r="F386" s="51"/>
      <c r="G386" s="51"/>
      <c r="H386" s="51"/>
      <c r="I386" s="51"/>
      <c r="J386" s="77"/>
      <c r="K386" s="78"/>
      <c r="L386" s="78"/>
      <c r="M386" s="75"/>
      <c r="O386" s="76"/>
    </row>
    <row r="387" spans="1:15" x14ac:dyDescent="0.3">
      <c r="A387" s="44">
        <f t="shared" si="27"/>
        <v>373</v>
      </c>
      <c r="B387" s="45"/>
      <c r="C387" s="49" t="s">
        <v>526</v>
      </c>
      <c r="D387" s="50"/>
      <c r="E387" s="51"/>
      <c r="F387" s="51"/>
      <c r="G387" s="51"/>
      <c r="H387" s="51"/>
      <c r="I387" s="51"/>
      <c r="J387" s="77"/>
      <c r="K387" s="78"/>
      <c r="L387" s="78"/>
      <c r="M387" s="75"/>
      <c r="O387" s="76"/>
    </row>
    <row r="388" spans="1:15" x14ac:dyDescent="0.3">
      <c r="A388" s="44">
        <f t="shared" si="27"/>
        <v>374</v>
      </c>
      <c r="B388" s="45" t="s">
        <v>440</v>
      </c>
      <c r="C388" s="46" t="s">
        <v>441</v>
      </c>
      <c r="D388" s="50">
        <v>3.3300000000000003E-2</v>
      </c>
      <c r="E388" s="51">
        <v>10322</v>
      </c>
      <c r="F388" s="51">
        <v>-740</v>
      </c>
      <c r="G388" s="51">
        <v>0</v>
      </c>
      <c r="H388" s="51">
        <v>0</v>
      </c>
      <c r="I388" s="51">
        <f>SUM(E388:H388)</f>
        <v>9582</v>
      </c>
      <c r="J388" s="77">
        <v>9868.4386861538478</v>
      </c>
      <c r="K388" s="78"/>
      <c r="L388" s="78"/>
      <c r="M388" s="75"/>
      <c r="O388" s="76"/>
    </row>
    <row r="389" spans="1:15" x14ac:dyDescent="0.3">
      <c r="A389" s="44">
        <f t="shared" si="27"/>
        <v>375</v>
      </c>
      <c r="B389" s="45" t="s">
        <v>448</v>
      </c>
      <c r="C389" s="46" t="s">
        <v>505</v>
      </c>
      <c r="D389" s="50">
        <v>3.3300000000000003E-2</v>
      </c>
      <c r="E389" s="51">
        <v>86882</v>
      </c>
      <c r="F389" s="51">
        <v>1612</v>
      </c>
      <c r="G389" s="51">
        <v>-486</v>
      </c>
      <c r="H389" s="51">
        <v>0</v>
      </c>
      <c r="I389" s="51">
        <f>SUM(E389:H389)</f>
        <v>88008</v>
      </c>
      <c r="J389" s="77">
        <v>87843.162349230755</v>
      </c>
      <c r="K389" s="78"/>
      <c r="L389" s="78"/>
      <c r="M389" s="75"/>
      <c r="O389" s="76"/>
    </row>
    <row r="390" spans="1:15" x14ac:dyDescent="0.3">
      <c r="A390" s="44">
        <f t="shared" si="27"/>
        <v>376</v>
      </c>
      <c r="B390" s="45" t="s">
        <v>450</v>
      </c>
      <c r="C390" s="46" t="s">
        <v>451</v>
      </c>
      <c r="D390" s="50">
        <v>3.3300000000000003E-2</v>
      </c>
      <c r="E390" s="51">
        <v>9050</v>
      </c>
      <c r="F390" s="51">
        <v>-527</v>
      </c>
      <c r="G390" s="51">
        <v>0</v>
      </c>
      <c r="H390" s="51">
        <v>0</v>
      </c>
      <c r="I390" s="51">
        <f>SUM(E390:H390)</f>
        <v>8523</v>
      </c>
      <c r="J390" s="77">
        <v>8727.2888399999993</v>
      </c>
      <c r="K390" s="78"/>
      <c r="L390" s="78"/>
      <c r="M390" s="75"/>
      <c r="O390" s="76"/>
    </row>
    <row r="391" spans="1:15" x14ac:dyDescent="0.3">
      <c r="A391" s="44">
        <f t="shared" si="27"/>
        <v>377</v>
      </c>
      <c r="B391" s="45" t="s">
        <v>506</v>
      </c>
      <c r="C391" s="46" t="s">
        <v>507</v>
      </c>
      <c r="D391" s="50">
        <v>0</v>
      </c>
      <c r="E391" s="51">
        <v>3809</v>
      </c>
      <c r="F391" s="51">
        <v>0</v>
      </c>
      <c r="G391" s="51">
        <v>0</v>
      </c>
      <c r="H391" s="51">
        <v>0</v>
      </c>
      <c r="I391" s="51">
        <f>SUM(E391:H391)</f>
        <v>3809</v>
      </c>
      <c r="J391" s="77">
        <v>3808.5506699999992</v>
      </c>
      <c r="K391" s="78"/>
      <c r="L391" s="78"/>
      <c r="M391" s="75"/>
      <c r="O391" s="76"/>
    </row>
    <row r="392" spans="1:15" x14ac:dyDescent="0.3">
      <c r="A392" s="44">
        <f t="shared" si="27"/>
        <v>378</v>
      </c>
      <c r="B392" s="45" t="s">
        <v>427</v>
      </c>
      <c r="C392" s="46" t="s">
        <v>427</v>
      </c>
      <c r="D392" s="50"/>
      <c r="E392" s="51"/>
      <c r="F392" s="51"/>
      <c r="G392" s="51"/>
      <c r="H392" s="51"/>
      <c r="I392" s="51"/>
      <c r="K392" s="78"/>
      <c r="L392" s="78"/>
      <c r="M392" s="75"/>
      <c r="O392" s="76"/>
    </row>
    <row r="393" spans="1:15" x14ac:dyDescent="0.3">
      <c r="A393" s="44">
        <f t="shared" si="27"/>
        <v>379</v>
      </c>
      <c r="B393" s="45"/>
      <c r="C393" s="55" t="s">
        <v>527</v>
      </c>
      <c r="D393" s="50"/>
      <c r="E393" s="51">
        <f>SUM(E388:E391)</f>
        <v>110063</v>
      </c>
      <c r="F393" s="51">
        <f>SUM(F388:F391)</f>
        <v>345</v>
      </c>
      <c r="G393" s="51">
        <f>SUM(G388:G391)</f>
        <v>-486</v>
      </c>
      <c r="H393" s="51">
        <f>SUM(H388:H391)</f>
        <v>0</v>
      </c>
      <c r="I393" s="51">
        <f>SUM(I388:I391)</f>
        <v>109922</v>
      </c>
      <c r="J393" s="77">
        <v>110247.4405453846</v>
      </c>
      <c r="K393" s="78"/>
      <c r="L393" s="78"/>
      <c r="M393" s="75"/>
      <c r="O393" s="76"/>
    </row>
    <row r="394" spans="1:15" x14ac:dyDescent="0.3">
      <c r="A394" s="44">
        <f t="shared" si="27"/>
        <v>380</v>
      </c>
      <c r="B394" s="45"/>
      <c r="C394" s="55"/>
      <c r="D394" s="50"/>
      <c r="E394" s="51"/>
      <c r="F394" s="51"/>
      <c r="G394" s="51"/>
      <c r="H394" s="51"/>
      <c r="I394" s="51"/>
      <c r="J394" s="77"/>
      <c r="K394" s="78"/>
      <c r="L394" s="78"/>
      <c r="M394" s="75"/>
      <c r="O394" s="76"/>
    </row>
    <row r="395" spans="1:15" x14ac:dyDescent="0.3">
      <c r="A395" s="44">
        <f t="shared" si="27"/>
        <v>381</v>
      </c>
      <c r="B395" s="45"/>
      <c r="C395" s="49" t="s">
        <v>528</v>
      </c>
      <c r="D395" s="50"/>
      <c r="E395" s="51"/>
      <c r="F395" s="51"/>
      <c r="G395" s="51"/>
      <c r="H395" s="51"/>
      <c r="I395" s="51"/>
      <c r="J395" s="77"/>
      <c r="K395" s="78"/>
      <c r="L395" s="78"/>
      <c r="M395" s="75"/>
      <c r="O395" s="76"/>
    </row>
    <row r="396" spans="1:15" x14ac:dyDescent="0.3">
      <c r="A396" s="44">
        <f t="shared" si="27"/>
        <v>382</v>
      </c>
      <c r="B396" s="45" t="s">
        <v>440</v>
      </c>
      <c r="C396" s="46" t="s">
        <v>516</v>
      </c>
      <c r="D396" s="50">
        <v>3.1399999999999997E-2</v>
      </c>
      <c r="E396" s="51">
        <v>2570</v>
      </c>
      <c r="F396" s="51">
        <v>0</v>
      </c>
      <c r="G396" s="51">
        <v>0</v>
      </c>
      <c r="H396" s="51">
        <v>0</v>
      </c>
      <c r="I396" s="51">
        <f>SUM(E396:H396)</f>
        <v>2570</v>
      </c>
      <c r="J396" s="77">
        <v>2569.9301399999999</v>
      </c>
      <c r="K396" s="78"/>
      <c r="L396" s="78"/>
      <c r="M396" s="75"/>
      <c r="O396" s="76"/>
    </row>
    <row r="397" spans="1:15" x14ac:dyDescent="0.3">
      <c r="A397" s="44">
        <f t="shared" si="27"/>
        <v>383</v>
      </c>
      <c r="B397" s="45" t="s">
        <v>448</v>
      </c>
      <c r="C397" s="46" t="s">
        <v>505</v>
      </c>
      <c r="D397" s="50">
        <v>3.4000000000000002E-2</v>
      </c>
      <c r="E397" s="51">
        <v>96885</v>
      </c>
      <c r="F397" s="51">
        <v>7</v>
      </c>
      <c r="G397" s="51">
        <v>0</v>
      </c>
      <c r="H397" s="51">
        <v>0</v>
      </c>
      <c r="I397" s="51">
        <f>SUM(E397:H397)</f>
        <v>96892</v>
      </c>
      <c r="J397" s="77">
        <v>96887.301444615397</v>
      </c>
      <c r="K397" s="78"/>
      <c r="L397" s="78"/>
      <c r="M397" s="75"/>
      <c r="O397" s="76"/>
    </row>
    <row r="398" spans="1:15" x14ac:dyDescent="0.3">
      <c r="A398" s="44">
        <f t="shared" si="27"/>
        <v>384</v>
      </c>
      <c r="B398" s="45" t="s">
        <v>450</v>
      </c>
      <c r="C398" s="46" t="s">
        <v>517</v>
      </c>
      <c r="D398" s="50">
        <v>3.4000000000000002E-2</v>
      </c>
      <c r="E398" s="51">
        <v>10732</v>
      </c>
      <c r="F398" s="51">
        <v>0</v>
      </c>
      <c r="G398" s="51">
        <v>0</v>
      </c>
      <c r="H398" s="51">
        <v>0</v>
      </c>
      <c r="I398" s="51">
        <f>SUM(E398:H398)</f>
        <v>10732</v>
      </c>
      <c r="J398" s="77">
        <v>10731.814179999999</v>
      </c>
      <c r="K398" s="78"/>
      <c r="L398" s="78"/>
      <c r="M398" s="75"/>
      <c r="O398" s="76"/>
    </row>
    <row r="399" spans="1:15" x14ac:dyDescent="0.3">
      <c r="A399" s="44">
        <f t="shared" si="27"/>
        <v>385</v>
      </c>
      <c r="B399" s="45" t="s">
        <v>452</v>
      </c>
      <c r="C399" s="46" t="s">
        <v>518</v>
      </c>
      <c r="D399" s="50">
        <v>3.4000000000000002E-2</v>
      </c>
      <c r="E399" s="51">
        <v>73</v>
      </c>
      <c r="F399" s="51">
        <v>91</v>
      </c>
      <c r="G399" s="51">
        <v>-12</v>
      </c>
      <c r="H399" s="51">
        <v>0</v>
      </c>
      <c r="I399" s="51">
        <f>SUM(E399:H399)</f>
        <v>152</v>
      </c>
      <c r="J399" s="77">
        <v>93.004885384615378</v>
      </c>
      <c r="K399" s="78"/>
      <c r="L399" s="78"/>
      <c r="M399" s="75"/>
      <c r="O399" s="76"/>
    </row>
    <row r="400" spans="1:15" x14ac:dyDescent="0.3">
      <c r="A400" s="44">
        <f t="shared" si="27"/>
        <v>386</v>
      </c>
      <c r="B400" s="45" t="s">
        <v>506</v>
      </c>
      <c r="C400" s="46" t="s">
        <v>507</v>
      </c>
      <c r="D400" s="50"/>
      <c r="E400" s="51">
        <v>5196</v>
      </c>
      <c r="F400" s="51">
        <v>0</v>
      </c>
      <c r="G400" s="51">
        <v>0</v>
      </c>
      <c r="H400" s="51">
        <v>0</v>
      </c>
      <c r="I400" s="51">
        <f>SUM(E400:H400)</f>
        <v>5196</v>
      </c>
      <c r="J400" s="77">
        <v>5196.4605000000001</v>
      </c>
      <c r="K400" s="78"/>
      <c r="L400" s="78"/>
      <c r="M400" s="75"/>
      <c r="O400" s="76"/>
    </row>
    <row r="401" spans="1:15" x14ac:dyDescent="0.3">
      <c r="A401" s="44">
        <f t="shared" ref="A401:A464" si="30">A400+1</f>
        <v>387</v>
      </c>
      <c r="B401" s="45" t="s">
        <v>427</v>
      </c>
      <c r="C401" s="46" t="s">
        <v>427</v>
      </c>
      <c r="D401" s="50"/>
      <c r="E401" s="51"/>
      <c r="F401" s="51"/>
      <c r="G401" s="51"/>
      <c r="H401" s="51"/>
      <c r="I401" s="51"/>
      <c r="K401" s="78"/>
      <c r="L401" s="78"/>
      <c r="M401" s="75"/>
      <c r="O401" s="76"/>
    </row>
    <row r="402" spans="1:15" x14ac:dyDescent="0.3">
      <c r="A402" s="44">
        <f t="shared" si="30"/>
        <v>388</v>
      </c>
      <c r="B402" s="45"/>
      <c r="C402" s="55" t="s">
        <v>529</v>
      </c>
      <c r="D402" s="50"/>
      <c r="E402" s="51">
        <f>SUM(E396:E400)</f>
        <v>115456</v>
      </c>
      <c r="F402" s="51">
        <f>SUM(F396:F400)</f>
        <v>98</v>
      </c>
      <c r="G402" s="51">
        <f>SUM(G396:G400)</f>
        <v>-12</v>
      </c>
      <c r="H402" s="51">
        <f>SUM(H396:H400)</f>
        <v>0</v>
      </c>
      <c r="I402" s="51">
        <f>SUM(I396:I400)</f>
        <v>115542</v>
      </c>
      <c r="J402" s="77">
        <v>115478.51115000001</v>
      </c>
      <c r="K402" s="78"/>
      <c r="L402" s="78"/>
      <c r="M402" s="75"/>
      <c r="O402" s="76"/>
    </row>
    <row r="403" spans="1:15" x14ac:dyDescent="0.3">
      <c r="A403" s="44">
        <f t="shared" si="30"/>
        <v>389</v>
      </c>
      <c r="B403" s="45"/>
      <c r="C403" s="55"/>
      <c r="D403" s="50"/>
      <c r="E403" s="51"/>
      <c r="F403" s="51"/>
      <c r="G403" s="51"/>
      <c r="H403" s="51"/>
      <c r="I403" s="51"/>
      <c r="J403" s="77"/>
      <c r="K403" s="78"/>
      <c r="L403" s="78"/>
      <c r="M403" s="75"/>
      <c r="O403" s="76"/>
    </row>
    <row r="404" spans="1:15" x14ac:dyDescent="0.3">
      <c r="A404" s="44">
        <f t="shared" si="30"/>
        <v>390</v>
      </c>
      <c r="B404" s="45"/>
      <c r="C404" s="49" t="s">
        <v>530</v>
      </c>
      <c r="D404" s="50"/>
      <c r="E404" s="51"/>
      <c r="F404" s="51"/>
      <c r="G404" s="51"/>
      <c r="H404" s="51"/>
      <c r="I404" s="51"/>
      <c r="J404" s="77"/>
      <c r="K404" s="78"/>
      <c r="L404" s="78"/>
      <c r="M404" s="75"/>
      <c r="O404" s="76"/>
    </row>
    <row r="405" spans="1:15" x14ac:dyDescent="0.3">
      <c r="A405" s="44">
        <f t="shared" si="30"/>
        <v>391</v>
      </c>
      <c r="B405" s="45" t="s">
        <v>440</v>
      </c>
      <c r="C405" s="46" t="s">
        <v>516</v>
      </c>
      <c r="D405" s="50">
        <v>3.3300000000000003E-2</v>
      </c>
      <c r="E405" s="51">
        <v>0</v>
      </c>
      <c r="F405" s="51">
        <v>10826</v>
      </c>
      <c r="G405" s="51">
        <v>0</v>
      </c>
      <c r="H405" s="51">
        <v>0</v>
      </c>
      <c r="I405" s="51">
        <f>SUM(E405:H405)</f>
        <v>10826</v>
      </c>
      <c r="J405" s="77">
        <v>7397.9560523076934</v>
      </c>
      <c r="K405" s="78"/>
      <c r="L405" s="78"/>
      <c r="M405" s="75"/>
      <c r="O405" s="76"/>
    </row>
    <row r="406" spans="1:15" x14ac:dyDescent="0.3">
      <c r="A406" s="44">
        <f t="shared" si="30"/>
        <v>392</v>
      </c>
      <c r="B406" s="45" t="s">
        <v>448</v>
      </c>
      <c r="C406" s="46" t="s">
        <v>505</v>
      </c>
      <c r="D406" s="50">
        <v>3.3300000000000003E-2</v>
      </c>
      <c r="E406" s="51">
        <v>0</v>
      </c>
      <c r="F406" s="51">
        <v>88953</v>
      </c>
      <c r="G406" s="51">
        <v>0</v>
      </c>
      <c r="H406" s="51">
        <v>0</v>
      </c>
      <c r="I406" s="51">
        <f>SUM(E406:H406)</f>
        <v>88953</v>
      </c>
      <c r="J406" s="77">
        <v>60785.525796923081</v>
      </c>
      <c r="K406" s="78"/>
      <c r="L406" s="78"/>
      <c r="M406" s="75"/>
      <c r="O406" s="76"/>
    </row>
    <row r="407" spans="1:15" x14ac:dyDescent="0.3">
      <c r="A407" s="44">
        <f t="shared" si="30"/>
        <v>393</v>
      </c>
      <c r="B407" s="45" t="s">
        <v>450</v>
      </c>
      <c r="C407" s="46" t="s">
        <v>517</v>
      </c>
      <c r="D407" s="50">
        <v>3.3300000000000003E-2</v>
      </c>
      <c r="E407" s="51">
        <v>0</v>
      </c>
      <c r="F407" s="51">
        <v>9602</v>
      </c>
      <c r="G407" s="51">
        <v>0</v>
      </c>
      <c r="H407" s="51">
        <v>0</v>
      </c>
      <c r="I407" s="51">
        <f>SUM(E407:H407)</f>
        <v>9602</v>
      </c>
      <c r="J407" s="77">
        <v>6561.2611553846164</v>
      </c>
      <c r="K407" s="78"/>
      <c r="L407" s="78"/>
      <c r="M407" s="75"/>
      <c r="O407" s="76"/>
    </row>
    <row r="408" spans="1:15" x14ac:dyDescent="0.3">
      <c r="A408" s="44">
        <f t="shared" si="30"/>
        <v>394</v>
      </c>
      <c r="B408" s="45" t="s">
        <v>506</v>
      </c>
      <c r="C408" s="46" t="s">
        <v>507</v>
      </c>
      <c r="D408" s="50">
        <v>0</v>
      </c>
      <c r="E408" s="51">
        <v>0</v>
      </c>
      <c r="F408" s="51">
        <v>2161</v>
      </c>
      <c r="G408" s="51">
        <v>0</v>
      </c>
      <c r="H408" s="51">
        <v>0</v>
      </c>
      <c r="I408" s="51">
        <f>SUM(E408:H408)</f>
        <v>2161</v>
      </c>
      <c r="J408" s="77">
        <v>332.40102307692302</v>
      </c>
      <c r="K408" s="78"/>
      <c r="L408" s="78"/>
      <c r="M408" s="75"/>
      <c r="O408" s="76"/>
    </row>
    <row r="409" spans="1:15" x14ac:dyDescent="0.3">
      <c r="A409" s="44">
        <f t="shared" si="30"/>
        <v>395</v>
      </c>
      <c r="B409" s="45" t="s">
        <v>427</v>
      </c>
      <c r="C409" s="46" t="s">
        <v>427</v>
      </c>
      <c r="D409" s="50"/>
      <c r="E409" s="51"/>
      <c r="F409" s="51"/>
      <c r="G409" s="51"/>
      <c r="H409" s="51"/>
      <c r="I409" s="51"/>
      <c r="K409" s="78"/>
      <c r="L409" s="78"/>
      <c r="M409" s="75"/>
      <c r="O409" s="76"/>
    </row>
    <row r="410" spans="1:15" x14ac:dyDescent="0.3">
      <c r="A410" s="44">
        <f t="shared" si="30"/>
        <v>396</v>
      </c>
      <c r="B410" s="45"/>
      <c r="C410" s="55" t="s">
        <v>531</v>
      </c>
      <c r="D410" s="50"/>
      <c r="E410" s="51">
        <f>SUM(E405:E408)</f>
        <v>0</v>
      </c>
      <c r="F410" s="51">
        <f>SUM(F405:F408)</f>
        <v>111542</v>
      </c>
      <c r="G410" s="51">
        <f>SUM(G405:G408)</f>
        <v>0</v>
      </c>
      <c r="H410" s="51">
        <f>SUM(H405:H408)</f>
        <v>0</v>
      </c>
      <c r="I410" s="51">
        <f>SUM(I405:I408)</f>
        <v>111542</v>
      </c>
      <c r="J410" s="77">
        <v>75077.144027692309</v>
      </c>
      <c r="K410" s="78"/>
      <c r="L410" s="78"/>
      <c r="M410" s="75"/>
      <c r="O410" s="76"/>
    </row>
    <row r="411" spans="1:15" x14ac:dyDescent="0.3">
      <c r="A411" s="44">
        <f t="shared" si="30"/>
        <v>397</v>
      </c>
      <c r="B411" s="45"/>
      <c r="C411" s="55"/>
      <c r="D411" s="50"/>
      <c r="E411" s="51"/>
      <c r="F411" s="51"/>
      <c r="G411" s="51"/>
      <c r="H411" s="51"/>
      <c r="I411" s="51"/>
      <c r="J411" s="77"/>
      <c r="K411" s="78"/>
      <c r="L411" s="78"/>
      <c r="M411" s="75"/>
      <c r="O411" s="76"/>
    </row>
    <row r="412" spans="1:15" x14ac:dyDescent="0.3">
      <c r="A412" s="44">
        <f t="shared" si="30"/>
        <v>398</v>
      </c>
      <c r="B412" s="45"/>
      <c r="C412" s="49" t="s">
        <v>532</v>
      </c>
      <c r="D412" s="50"/>
      <c r="E412" s="51"/>
      <c r="F412" s="51"/>
      <c r="G412" s="51"/>
      <c r="H412" s="51"/>
      <c r="I412" s="51"/>
      <c r="J412" s="77"/>
      <c r="K412" s="78"/>
      <c r="L412" s="78"/>
      <c r="M412" s="75"/>
      <c r="O412" s="76"/>
    </row>
    <row r="413" spans="1:15" x14ac:dyDescent="0.3">
      <c r="A413" s="44">
        <f t="shared" si="30"/>
        <v>399</v>
      </c>
      <c r="B413" s="45" t="s">
        <v>440</v>
      </c>
      <c r="C413" s="46" t="s">
        <v>516</v>
      </c>
      <c r="D413" s="50">
        <v>3.3300000000000003E-2</v>
      </c>
      <c r="E413" s="51">
        <v>0</v>
      </c>
      <c r="F413" s="51">
        <v>9275</v>
      </c>
      <c r="G413" s="51">
        <v>0</v>
      </c>
      <c r="H413" s="51">
        <v>0</v>
      </c>
      <c r="I413" s="51">
        <f>SUM(E413:H413)</f>
        <v>9275</v>
      </c>
      <c r="J413" s="77">
        <v>7202.9645399999999</v>
      </c>
      <c r="K413" s="78"/>
      <c r="L413" s="78"/>
      <c r="M413" s="75"/>
      <c r="O413" s="76"/>
    </row>
    <row r="414" spans="1:15" x14ac:dyDescent="0.3">
      <c r="A414" s="44">
        <f t="shared" si="30"/>
        <v>400</v>
      </c>
      <c r="B414" s="45" t="s">
        <v>448</v>
      </c>
      <c r="C414" s="46" t="s">
        <v>505</v>
      </c>
      <c r="D414" s="50">
        <v>3.3300000000000003E-2</v>
      </c>
      <c r="E414" s="51">
        <v>0</v>
      </c>
      <c r="F414" s="51">
        <v>76436</v>
      </c>
      <c r="G414" s="51">
        <v>0</v>
      </c>
      <c r="H414" s="51">
        <v>0</v>
      </c>
      <c r="I414" s="51">
        <f>SUM(E414:H414)</f>
        <v>76436</v>
      </c>
      <c r="J414" s="77">
        <v>51960.524116923065</v>
      </c>
      <c r="K414" s="78"/>
      <c r="L414" s="78"/>
      <c r="M414" s="75"/>
      <c r="O414" s="76"/>
    </row>
    <row r="415" spans="1:15" x14ac:dyDescent="0.3">
      <c r="A415" s="44">
        <f t="shared" si="30"/>
        <v>401</v>
      </c>
      <c r="B415" s="45" t="s">
        <v>450</v>
      </c>
      <c r="C415" s="46" t="s">
        <v>517</v>
      </c>
      <c r="D415" s="50">
        <v>3.3300000000000003E-2</v>
      </c>
      <c r="E415" s="51">
        <v>0</v>
      </c>
      <c r="F415" s="51">
        <v>9703</v>
      </c>
      <c r="G415" s="51">
        <v>0</v>
      </c>
      <c r="H415" s="51">
        <v>0</v>
      </c>
      <c r="I415" s="51">
        <f>SUM(E415:H415)</f>
        <v>9703</v>
      </c>
      <c r="J415" s="77">
        <v>6615.5537915384621</v>
      </c>
      <c r="K415" s="78"/>
      <c r="L415" s="78"/>
      <c r="M415" s="75"/>
      <c r="O415" s="76"/>
    </row>
    <row r="416" spans="1:15" x14ac:dyDescent="0.3">
      <c r="A416" s="44">
        <f t="shared" si="30"/>
        <v>402</v>
      </c>
      <c r="B416" s="45" t="s">
        <v>506</v>
      </c>
      <c r="C416" s="46" t="s">
        <v>507</v>
      </c>
      <c r="D416" s="50">
        <v>0</v>
      </c>
      <c r="E416" s="51">
        <v>0</v>
      </c>
      <c r="F416" s="51">
        <v>3400</v>
      </c>
      <c r="G416" s="51">
        <v>0</v>
      </c>
      <c r="H416" s="51">
        <v>0</v>
      </c>
      <c r="I416" s="51">
        <f>SUM(E416:H416)</f>
        <v>3400</v>
      </c>
      <c r="J416" s="77">
        <v>523.10051076923071</v>
      </c>
      <c r="K416" s="78"/>
      <c r="L416" s="78"/>
      <c r="M416" s="75"/>
      <c r="O416" s="76"/>
    </row>
    <row r="417" spans="1:15" x14ac:dyDescent="0.3">
      <c r="A417" s="44">
        <f t="shared" si="30"/>
        <v>403</v>
      </c>
      <c r="B417" s="45" t="s">
        <v>427</v>
      </c>
      <c r="C417" s="46" t="s">
        <v>427</v>
      </c>
      <c r="D417" s="50"/>
      <c r="E417" s="51"/>
      <c r="F417" s="51"/>
      <c r="G417" s="51"/>
      <c r="H417" s="51"/>
      <c r="I417" s="51"/>
      <c r="K417" s="78"/>
      <c r="L417" s="78"/>
      <c r="M417" s="75"/>
      <c r="O417" s="76"/>
    </row>
    <row r="418" spans="1:15" x14ac:dyDescent="0.3">
      <c r="A418" s="44">
        <f t="shared" si="30"/>
        <v>404</v>
      </c>
      <c r="B418" s="45"/>
      <c r="C418" s="55" t="s">
        <v>533</v>
      </c>
      <c r="D418" s="50"/>
      <c r="E418" s="51">
        <f>SUM(E413:E416)</f>
        <v>0</v>
      </c>
      <c r="F418" s="51">
        <f>SUM(F413:F416)</f>
        <v>98814</v>
      </c>
      <c r="G418" s="51">
        <f>SUM(G413:G416)</f>
        <v>0</v>
      </c>
      <c r="H418" s="51">
        <f>SUM(H413:H416)</f>
        <v>0</v>
      </c>
      <c r="I418" s="51">
        <f>SUM(I413:I416)</f>
        <v>98814</v>
      </c>
      <c r="J418" s="77">
        <v>66302.142959230754</v>
      </c>
      <c r="K418" s="78"/>
      <c r="L418" s="78"/>
      <c r="M418" s="75"/>
      <c r="O418" s="76"/>
    </row>
    <row r="419" spans="1:15" x14ac:dyDescent="0.3">
      <c r="A419" s="44">
        <f t="shared" si="30"/>
        <v>405</v>
      </c>
      <c r="B419" s="45"/>
      <c r="C419" s="55"/>
      <c r="D419" s="50"/>
      <c r="E419" s="51"/>
      <c r="F419" s="51"/>
      <c r="G419" s="51"/>
      <c r="H419" s="51"/>
      <c r="I419" s="51"/>
      <c r="J419" s="77"/>
      <c r="K419" s="78"/>
      <c r="L419" s="78"/>
      <c r="M419" s="75"/>
      <c r="O419" s="76"/>
    </row>
    <row r="420" spans="1:15" x14ac:dyDescent="0.3">
      <c r="A420" s="44">
        <f t="shared" si="30"/>
        <v>406</v>
      </c>
      <c r="B420" s="45"/>
      <c r="C420" s="49" t="s">
        <v>534</v>
      </c>
      <c r="D420" s="50"/>
      <c r="E420" s="51"/>
      <c r="F420" s="51"/>
      <c r="G420" s="51"/>
      <c r="H420" s="51"/>
      <c r="I420" s="51"/>
      <c r="J420" s="77"/>
      <c r="K420" s="78"/>
      <c r="L420" s="78"/>
      <c r="M420" s="75"/>
      <c r="O420" s="76"/>
    </row>
    <row r="421" spans="1:15" x14ac:dyDescent="0.3">
      <c r="A421" s="44">
        <f t="shared" si="30"/>
        <v>407</v>
      </c>
      <c r="B421" s="45" t="s">
        <v>440</v>
      </c>
      <c r="C421" s="46" t="s">
        <v>516</v>
      </c>
      <c r="D421" s="50">
        <v>3.3300000000000003E-2</v>
      </c>
      <c r="E421" s="51">
        <v>0</v>
      </c>
      <c r="F421" s="51">
        <v>11566</v>
      </c>
      <c r="G421" s="51">
        <v>0</v>
      </c>
      <c r="H421" s="51">
        <v>0</v>
      </c>
      <c r="I421" s="51">
        <f>SUM(E421:H421)</f>
        <v>11566</v>
      </c>
      <c r="J421" s="77">
        <v>7537.0286615384621</v>
      </c>
      <c r="K421" s="78"/>
      <c r="L421" s="78"/>
      <c r="M421" s="75"/>
      <c r="O421" s="76"/>
    </row>
    <row r="422" spans="1:15" x14ac:dyDescent="0.3">
      <c r="A422" s="44">
        <f t="shared" si="30"/>
        <v>408</v>
      </c>
      <c r="B422" s="45" t="s">
        <v>448</v>
      </c>
      <c r="C422" s="46" t="s">
        <v>505</v>
      </c>
      <c r="D422" s="50">
        <v>3.3300000000000003E-2</v>
      </c>
      <c r="E422" s="51">
        <v>0</v>
      </c>
      <c r="F422" s="51">
        <v>86644</v>
      </c>
      <c r="G422" s="51">
        <v>0</v>
      </c>
      <c r="H422" s="51">
        <v>0</v>
      </c>
      <c r="I422" s="51">
        <f>SUM(E422:H422)</f>
        <v>86644</v>
      </c>
      <c r="J422" s="77">
        <v>60638.06741692307</v>
      </c>
      <c r="K422" s="78"/>
      <c r="L422" s="78"/>
      <c r="M422" s="75"/>
      <c r="O422" s="76"/>
    </row>
    <row r="423" spans="1:15" x14ac:dyDescent="0.3">
      <c r="A423" s="44">
        <f t="shared" si="30"/>
        <v>409</v>
      </c>
      <c r="B423" s="45" t="s">
        <v>450</v>
      </c>
      <c r="C423" s="46" t="s">
        <v>517</v>
      </c>
      <c r="D423" s="50">
        <v>3.3300000000000003E-2</v>
      </c>
      <c r="E423" s="51">
        <v>0</v>
      </c>
      <c r="F423" s="51">
        <v>11110</v>
      </c>
      <c r="G423" s="51">
        <v>0</v>
      </c>
      <c r="H423" s="51">
        <v>0</v>
      </c>
      <c r="I423" s="51">
        <f>SUM(E423:H423)</f>
        <v>11110</v>
      </c>
      <c r="J423" s="77">
        <v>6815.6720946153846</v>
      </c>
      <c r="K423" s="78"/>
      <c r="L423" s="78"/>
      <c r="M423" s="75"/>
      <c r="O423" s="76"/>
    </row>
    <row r="424" spans="1:15" x14ac:dyDescent="0.3">
      <c r="A424" s="44">
        <f t="shared" si="30"/>
        <v>410</v>
      </c>
      <c r="B424" s="45" t="s">
        <v>506</v>
      </c>
      <c r="C424" s="46" t="s">
        <v>507</v>
      </c>
      <c r="D424" s="50">
        <v>0</v>
      </c>
      <c r="E424" s="51">
        <v>0</v>
      </c>
      <c r="F424" s="51">
        <v>3020</v>
      </c>
      <c r="G424" s="51">
        <v>0</v>
      </c>
      <c r="H424" s="51">
        <v>0</v>
      </c>
      <c r="I424" s="51">
        <f>SUM(E424:H424)</f>
        <v>3020</v>
      </c>
      <c r="J424" s="77">
        <v>464.66286769230771</v>
      </c>
      <c r="K424" s="78"/>
      <c r="L424" s="78"/>
      <c r="M424" s="75"/>
      <c r="O424" s="76"/>
    </row>
    <row r="425" spans="1:15" x14ac:dyDescent="0.3">
      <c r="A425" s="44">
        <f t="shared" si="30"/>
        <v>411</v>
      </c>
      <c r="B425" s="45" t="s">
        <v>427</v>
      </c>
      <c r="C425" s="46" t="s">
        <v>427</v>
      </c>
      <c r="D425" s="50"/>
      <c r="E425" s="51"/>
      <c r="F425" s="51"/>
      <c r="G425" s="51"/>
      <c r="H425" s="51"/>
      <c r="I425" s="51"/>
      <c r="K425" s="78"/>
      <c r="L425" s="78"/>
      <c r="M425" s="75"/>
      <c r="O425" s="76"/>
    </row>
    <row r="426" spans="1:15" x14ac:dyDescent="0.3">
      <c r="A426" s="44">
        <f t="shared" si="30"/>
        <v>412</v>
      </c>
      <c r="B426" s="45"/>
      <c r="C426" s="55" t="s">
        <v>535</v>
      </c>
      <c r="D426" s="50"/>
      <c r="E426" s="51">
        <f>SUM(E421:E424)</f>
        <v>0</v>
      </c>
      <c r="F426" s="51">
        <f>SUM(F421:F424)</f>
        <v>112340</v>
      </c>
      <c r="G426" s="51">
        <f>SUM(G421:G424)</f>
        <v>0</v>
      </c>
      <c r="H426" s="51">
        <f>SUM(H421:H424)</f>
        <v>0</v>
      </c>
      <c r="I426" s="51">
        <f>SUM(I421:I424)</f>
        <v>112340</v>
      </c>
      <c r="J426" s="77">
        <v>75455.431040769225</v>
      </c>
      <c r="K426" s="78"/>
      <c r="L426" s="78"/>
      <c r="M426" s="75"/>
      <c r="O426" s="76"/>
    </row>
    <row r="427" spans="1:15" x14ac:dyDescent="0.3">
      <c r="A427" s="44">
        <f t="shared" si="30"/>
        <v>413</v>
      </c>
      <c r="B427" s="45"/>
      <c r="C427" s="55"/>
      <c r="D427" s="50"/>
      <c r="E427" s="51"/>
      <c r="F427" s="51"/>
      <c r="G427" s="51"/>
      <c r="H427" s="51"/>
      <c r="I427" s="51"/>
      <c r="J427" s="77"/>
      <c r="K427" s="78"/>
      <c r="L427" s="78"/>
      <c r="M427" s="75"/>
      <c r="O427" s="76"/>
    </row>
    <row r="428" spans="1:15" x14ac:dyDescent="0.3">
      <c r="A428" s="44">
        <f t="shared" si="30"/>
        <v>414</v>
      </c>
      <c r="B428" s="45"/>
      <c r="C428" s="49" t="s">
        <v>536</v>
      </c>
      <c r="D428" s="50"/>
      <c r="E428" s="51"/>
      <c r="F428" s="51"/>
      <c r="G428" s="51"/>
      <c r="H428" s="51"/>
      <c r="I428" s="51"/>
      <c r="J428" s="77"/>
      <c r="K428" s="78"/>
      <c r="L428" s="78"/>
      <c r="M428" s="75"/>
      <c r="O428" s="76"/>
    </row>
    <row r="429" spans="1:15" x14ac:dyDescent="0.3">
      <c r="A429" s="44">
        <f t="shared" si="30"/>
        <v>415</v>
      </c>
      <c r="B429" s="45" t="s">
        <v>440</v>
      </c>
      <c r="C429" s="46" t="s">
        <v>516</v>
      </c>
      <c r="D429" s="50">
        <v>0</v>
      </c>
      <c r="E429" s="51">
        <v>0</v>
      </c>
      <c r="F429" s="51">
        <v>79</v>
      </c>
      <c r="G429" s="51">
        <v>0</v>
      </c>
      <c r="H429" s="51">
        <v>0</v>
      </c>
      <c r="I429" s="51">
        <f>SUM(E429:H429)</f>
        <v>79</v>
      </c>
      <c r="J429" s="77">
        <v>6.0900792307692306</v>
      </c>
      <c r="K429" s="78"/>
      <c r="L429" s="78"/>
      <c r="M429" s="75"/>
      <c r="O429" s="76"/>
    </row>
    <row r="430" spans="1:15" x14ac:dyDescent="0.3">
      <c r="A430" s="44">
        <f t="shared" si="30"/>
        <v>416</v>
      </c>
      <c r="B430" s="45" t="s">
        <v>448</v>
      </c>
      <c r="C430" s="46" t="s">
        <v>505</v>
      </c>
      <c r="D430" s="50">
        <v>0</v>
      </c>
      <c r="E430" s="51">
        <v>0</v>
      </c>
      <c r="F430" s="51">
        <v>1908</v>
      </c>
      <c r="G430" s="51">
        <v>0</v>
      </c>
      <c r="H430" s="51">
        <v>0</v>
      </c>
      <c r="I430" s="51">
        <f>SUM(E430:H430)</f>
        <v>1908</v>
      </c>
      <c r="J430" s="77">
        <v>146.78882923076924</v>
      </c>
      <c r="K430" s="78"/>
      <c r="L430" s="78"/>
      <c r="M430" s="75"/>
      <c r="O430" s="76"/>
    </row>
    <row r="431" spans="1:15" x14ac:dyDescent="0.3">
      <c r="A431" s="44">
        <f t="shared" si="30"/>
        <v>417</v>
      </c>
      <c r="B431" s="45" t="s">
        <v>450</v>
      </c>
      <c r="C431" s="46" t="s">
        <v>517</v>
      </c>
      <c r="D431" s="50">
        <v>0</v>
      </c>
      <c r="E431" s="51">
        <v>0</v>
      </c>
      <c r="F431" s="51">
        <v>399</v>
      </c>
      <c r="G431" s="51">
        <v>0</v>
      </c>
      <c r="H431" s="51">
        <v>0</v>
      </c>
      <c r="I431" s="51">
        <f>SUM(E431:H431)</f>
        <v>399</v>
      </c>
      <c r="J431" s="77">
        <v>30.725013846153846</v>
      </c>
      <c r="K431" s="78"/>
      <c r="L431" s="78"/>
      <c r="M431" s="75"/>
      <c r="O431" s="76"/>
    </row>
    <row r="432" spans="1:15" x14ac:dyDescent="0.3">
      <c r="A432" s="44">
        <f t="shared" si="30"/>
        <v>418</v>
      </c>
      <c r="B432" s="45" t="s">
        <v>427</v>
      </c>
      <c r="C432" s="46" t="s">
        <v>427</v>
      </c>
      <c r="D432" s="50"/>
      <c r="E432" s="51"/>
      <c r="F432" s="51"/>
      <c r="G432" s="51"/>
      <c r="H432" s="51"/>
      <c r="I432" s="51"/>
      <c r="K432" s="78"/>
      <c r="L432" s="78"/>
      <c r="M432" s="75"/>
      <c r="O432" s="76"/>
    </row>
    <row r="433" spans="1:15" x14ac:dyDescent="0.3">
      <c r="A433" s="44">
        <f t="shared" si="30"/>
        <v>419</v>
      </c>
      <c r="B433" s="45"/>
      <c r="C433" s="55" t="s">
        <v>537</v>
      </c>
      <c r="D433" s="50"/>
      <c r="E433" s="51">
        <f>SUM(E429:E431)</f>
        <v>0</v>
      </c>
      <c r="F433" s="51">
        <f>SUM(F429:F431)</f>
        <v>2386</v>
      </c>
      <c r="G433" s="51">
        <f>SUM(G429:G431)</f>
        <v>0</v>
      </c>
      <c r="H433" s="51">
        <f>SUM(H429:H431)</f>
        <v>0</v>
      </c>
      <c r="I433" s="51">
        <f>SUM(I429:I431)</f>
        <v>2386</v>
      </c>
      <c r="J433" s="77">
        <v>183.6039223076923</v>
      </c>
      <c r="K433" s="78"/>
      <c r="L433" s="78"/>
      <c r="M433" s="75"/>
      <c r="O433" s="76"/>
    </row>
    <row r="434" spans="1:15" x14ac:dyDescent="0.3">
      <c r="A434" s="44">
        <f t="shared" si="30"/>
        <v>420</v>
      </c>
      <c r="B434" s="45"/>
      <c r="C434" s="55"/>
      <c r="D434" s="50"/>
      <c r="E434" s="51"/>
      <c r="F434" s="51"/>
      <c r="G434" s="51"/>
      <c r="H434" s="51"/>
      <c r="I434" s="51"/>
      <c r="J434" s="77"/>
      <c r="K434" s="78"/>
      <c r="L434" s="78"/>
      <c r="M434" s="75"/>
      <c r="O434" s="76"/>
    </row>
    <row r="435" spans="1:15" x14ac:dyDescent="0.3">
      <c r="A435" s="44">
        <f t="shared" si="30"/>
        <v>421</v>
      </c>
      <c r="B435" s="45"/>
      <c r="C435" s="49" t="s">
        <v>538</v>
      </c>
      <c r="D435" s="50"/>
      <c r="E435" s="51"/>
      <c r="F435" s="51"/>
      <c r="G435" s="51"/>
      <c r="H435" s="51"/>
      <c r="I435" s="51"/>
      <c r="J435" s="77"/>
      <c r="K435" s="78"/>
      <c r="L435" s="78"/>
      <c r="M435" s="75"/>
      <c r="O435" s="76"/>
    </row>
    <row r="436" spans="1:15" x14ac:dyDescent="0.3">
      <c r="A436" s="44">
        <f t="shared" si="30"/>
        <v>422</v>
      </c>
      <c r="B436" s="45" t="s">
        <v>440</v>
      </c>
      <c r="C436" s="46" t="s">
        <v>516</v>
      </c>
      <c r="D436" s="50">
        <v>0</v>
      </c>
      <c r="E436" s="51">
        <v>0</v>
      </c>
      <c r="F436" s="51">
        <v>0</v>
      </c>
      <c r="G436" s="51">
        <v>0</v>
      </c>
      <c r="H436" s="51">
        <v>0</v>
      </c>
      <c r="I436" s="51">
        <f>SUM(E436:H436)</f>
        <v>0</v>
      </c>
      <c r="J436" s="77"/>
      <c r="K436" s="78"/>
      <c r="L436" s="78"/>
      <c r="M436" s="75"/>
      <c r="O436" s="76"/>
    </row>
    <row r="437" spans="1:15" x14ac:dyDescent="0.3">
      <c r="A437" s="44">
        <f t="shared" si="30"/>
        <v>423</v>
      </c>
      <c r="B437" s="45" t="s">
        <v>448</v>
      </c>
      <c r="C437" s="46" t="s">
        <v>505</v>
      </c>
      <c r="D437" s="50">
        <v>0</v>
      </c>
      <c r="E437" s="51">
        <v>0</v>
      </c>
      <c r="F437" s="51">
        <v>0</v>
      </c>
      <c r="G437" s="51">
        <v>0</v>
      </c>
      <c r="H437" s="51">
        <v>0</v>
      </c>
      <c r="I437" s="51">
        <f>SUM(E437:H437)</f>
        <v>0</v>
      </c>
      <c r="J437" s="77"/>
      <c r="K437" s="78"/>
      <c r="L437" s="78"/>
      <c r="M437" s="75"/>
      <c r="O437" s="76"/>
    </row>
    <row r="438" spans="1:15" x14ac:dyDescent="0.3">
      <c r="A438" s="44">
        <f t="shared" si="30"/>
        <v>424</v>
      </c>
      <c r="B438" s="45" t="s">
        <v>450</v>
      </c>
      <c r="C438" s="46" t="s">
        <v>517</v>
      </c>
      <c r="D438" s="50">
        <v>0</v>
      </c>
      <c r="E438" s="51">
        <v>0</v>
      </c>
      <c r="F438" s="51">
        <v>0</v>
      </c>
      <c r="G438" s="51">
        <v>0</v>
      </c>
      <c r="H438" s="51">
        <v>0</v>
      </c>
      <c r="I438" s="51">
        <f>SUM(E438:H438)</f>
        <v>0</v>
      </c>
      <c r="J438" s="77"/>
      <c r="K438" s="78"/>
      <c r="L438" s="78"/>
      <c r="M438" s="75"/>
      <c r="O438" s="76"/>
    </row>
    <row r="439" spans="1:15" x14ac:dyDescent="0.3">
      <c r="A439" s="44">
        <f t="shared" si="30"/>
        <v>425</v>
      </c>
      <c r="B439" s="45" t="s">
        <v>506</v>
      </c>
      <c r="C439" s="46" t="s">
        <v>507</v>
      </c>
      <c r="D439" s="50">
        <v>0</v>
      </c>
      <c r="E439" s="51">
        <v>0</v>
      </c>
      <c r="F439" s="51">
        <v>714</v>
      </c>
      <c r="G439" s="51">
        <v>0</v>
      </c>
      <c r="H439" s="51">
        <v>0</v>
      </c>
      <c r="I439" s="51">
        <f>SUM(E439:H439)</f>
        <v>714</v>
      </c>
      <c r="J439" s="77">
        <v>54.92307692307692</v>
      </c>
      <c r="K439" s="78"/>
      <c r="L439" s="78"/>
      <c r="M439" s="75"/>
      <c r="O439" s="76"/>
    </row>
    <row r="440" spans="1:15" x14ac:dyDescent="0.3">
      <c r="A440" s="44">
        <f t="shared" si="30"/>
        <v>426</v>
      </c>
      <c r="B440" s="45" t="s">
        <v>427</v>
      </c>
      <c r="C440" s="46" t="s">
        <v>427</v>
      </c>
      <c r="D440" s="50"/>
      <c r="E440" s="51"/>
      <c r="F440" s="51"/>
      <c r="G440" s="51"/>
      <c r="H440" s="51"/>
      <c r="I440" s="51"/>
      <c r="J440" s="77"/>
      <c r="K440" s="78"/>
      <c r="L440" s="78"/>
      <c r="M440" s="75"/>
      <c r="O440" s="76"/>
    </row>
    <row r="441" spans="1:15" x14ac:dyDescent="0.3">
      <c r="A441" s="44">
        <f t="shared" si="30"/>
        <v>427</v>
      </c>
      <c r="B441" s="45"/>
      <c r="C441" s="55" t="s">
        <v>539</v>
      </c>
      <c r="D441" s="50"/>
      <c r="E441" s="51">
        <f>SUM(E436:E439)</f>
        <v>0</v>
      </c>
      <c r="F441" s="51">
        <f>SUM(F436:F439)</f>
        <v>714</v>
      </c>
      <c r="G441" s="51">
        <f>SUM(G436:G439)</f>
        <v>0</v>
      </c>
      <c r="H441" s="51">
        <f>SUM(H436:H439)</f>
        <v>0</v>
      </c>
      <c r="I441" s="51">
        <f>SUM(I436:I439)</f>
        <v>714</v>
      </c>
      <c r="J441" s="77">
        <v>54.92307692307692</v>
      </c>
      <c r="K441" s="78"/>
      <c r="L441" s="78"/>
      <c r="M441" s="75"/>
      <c r="O441" s="76"/>
    </row>
    <row r="442" spans="1:15" x14ac:dyDescent="0.3">
      <c r="A442" s="44">
        <f t="shared" si="30"/>
        <v>428</v>
      </c>
      <c r="B442" s="45"/>
      <c r="C442" s="55"/>
      <c r="D442" s="50"/>
      <c r="E442" s="51"/>
      <c r="F442" s="51"/>
      <c r="G442" s="51"/>
      <c r="H442" s="51"/>
      <c r="I442" s="51"/>
      <c r="J442" s="77"/>
      <c r="K442" s="78"/>
      <c r="L442" s="78"/>
      <c r="M442" s="75"/>
      <c r="O442" s="76"/>
    </row>
    <row r="443" spans="1:15" x14ac:dyDescent="0.3">
      <c r="A443" s="44">
        <f t="shared" si="30"/>
        <v>429</v>
      </c>
      <c r="B443" s="45"/>
      <c r="C443" s="49" t="s">
        <v>540</v>
      </c>
      <c r="D443" s="50"/>
      <c r="E443" s="51"/>
      <c r="F443" s="51"/>
      <c r="G443" s="51"/>
      <c r="H443" s="51"/>
      <c r="I443" s="51"/>
      <c r="J443" s="77"/>
      <c r="K443" s="78"/>
      <c r="L443" s="78"/>
      <c r="M443" s="75"/>
      <c r="O443" s="76"/>
    </row>
    <row r="444" spans="1:15" x14ac:dyDescent="0.3">
      <c r="A444" s="44">
        <f t="shared" si="30"/>
        <v>430</v>
      </c>
      <c r="B444" s="45" t="s">
        <v>440</v>
      </c>
      <c r="C444" s="46" t="s">
        <v>516</v>
      </c>
      <c r="D444" s="50">
        <v>3.3300000000000003E-2</v>
      </c>
      <c r="E444" s="51">
        <v>0</v>
      </c>
      <c r="F444" s="51">
        <v>20</v>
      </c>
      <c r="G444" s="51">
        <v>0</v>
      </c>
      <c r="H444" s="51">
        <v>0</v>
      </c>
      <c r="I444" s="51">
        <f>SUM(E444:H444)</f>
        <v>20</v>
      </c>
      <c r="J444" s="77">
        <v>3.0024415384615386</v>
      </c>
      <c r="K444" s="78"/>
      <c r="L444" s="78"/>
      <c r="M444" s="75"/>
      <c r="O444" s="76"/>
    </row>
    <row r="445" spans="1:15" x14ac:dyDescent="0.3">
      <c r="A445" s="44">
        <f t="shared" si="30"/>
        <v>431</v>
      </c>
      <c r="B445" s="45" t="s">
        <v>448</v>
      </c>
      <c r="C445" s="46" t="s">
        <v>505</v>
      </c>
      <c r="D445" s="50">
        <v>3.3300000000000003E-2</v>
      </c>
      <c r="E445" s="51">
        <v>0</v>
      </c>
      <c r="F445" s="51">
        <v>3074</v>
      </c>
      <c r="G445" s="51">
        <v>0</v>
      </c>
      <c r="H445" s="51">
        <v>0</v>
      </c>
      <c r="I445" s="51">
        <f>SUM(E445:H445)</f>
        <v>3074</v>
      </c>
      <c r="J445" s="77">
        <v>472.87805692307694</v>
      </c>
      <c r="K445" s="78"/>
      <c r="L445" s="78"/>
      <c r="M445" s="75"/>
      <c r="O445" s="76"/>
    </row>
    <row r="446" spans="1:15" x14ac:dyDescent="0.3">
      <c r="A446" s="44">
        <f t="shared" si="30"/>
        <v>432</v>
      </c>
      <c r="B446" s="45" t="s">
        <v>450</v>
      </c>
      <c r="C446" s="46" t="s">
        <v>517</v>
      </c>
      <c r="D446" s="50">
        <v>3.3300000000000003E-2</v>
      </c>
      <c r="E446" s="51">
        <v>0</v>
      </c>
      <c r="F446" s="51">
        <v>695</v>
      </c>
      <c r="G446" s="51">
        <v>0</v>
      </c>
      <c r="H446" s="51">
        <v>0</v>
      </c>
      <c r="I446" s="51">
        <f>SUM(E446:H446)</f>
        <v>695</v>
      </c>
      <c r="J446" s="77">
        <v>106.92078461538462</v>
      </c>
      <c r="K446" s="78"/>
      <c r="L446" s="78"/>
      <c r="M446" s="75"/>
      <c r="O446" s="76"/>
    </row>
    <row r="447" spans="1:15" x14ac:dyDescent="0.3">
      <c r="A447" s="44">
        <f t="shared" si="30"/>
        <v>433</v>
      </c>
      <c r="B447" s="45" t="s">
        <v>506</v>
      </c>
      <c r="C447" s="46" t="s">
        <v>507</v>
      </c>
      <c r="D447" s="50">
        <v>0</v>
      </c>
      <c r="E447" s="51">
        <v>0</v>
      </c>
      <c r="F447" s="51">
        <v>1250</v>
      </c>
      <c r="G447" s="51">
        <v>0</v>
      </c>
      <c r="H447" s="51">
        <v>0</v>
      </c>
      <c r="I447" s="51">
        <f>SUM(E447:H447)</f>
        <v>1250</v>
      </c>
      <c r="J447" s="77">
        <v>96.15384615384616</v>
      </c>
      <c r="K447" s="78"/>
      <c r="L447" s="78"/>
      <c r="M447" s="75"/>
      <c r="O447" s="76"/>
    </row>
    <row r="448" spans="1:15" x14ac:dyDescent="0.3">
      <c r="A448" s="44">
        <f t="shared" si="30"/>
        <v>434</v>
      </c>
      <c r="B448" s="45" t="s">
        <v>427</v>
      </c>
      <c r="C448" s="46" t="s">
        <v>427</v>
      </c>
      <c r="D448" s="50"/>
      <c r="E448" s="51"/>
      <c r="F448" s="51"/>
      <c r="G448" s="51"/>
      <c r="H448" s="51"/>
      <c r="I448" s="51"/>
      <c r="J448" s="77"/>
      <c r="K448" s="78"/>
      <c r="L448" s="78"/>
      <c r="M448" s="75"/>
      <c r="O448" s="76"/>
    </row>
    <row r="449" spans="1:15" x14ac:dyDescent="0.3">
      <c r="A449" s="44">
        <f t="shared" si="30"/>
        <v>435</v>
      </c>
      <c r="B449" s="45"/>
      <c r="C449" s="55" t="s">
        <v>541</v>
      </c>
      <c r="D449" s="50"/>
      <c r="E449" s="51">
        <f>SUM(E444:E447)</f>
        <v>0</v>
      </c>
      <c r="F449" s="51">
        <f>SUM(F444:F447)</f>
        <v>5039</v>
      </c>
      <c r="G449" s="51">
        <f>SUM(G444:G447)</f>
        <v>0</v>
      </c>
      <c r="H449" s="51">
        <f>SUM(H444:H447)</f>
        <v>0</v>
      </c>
      <c r="I449" s="51">
        <f>SUM(I444:I447)</f>
        <v>5039</v>
      </c>
      <c r="J449" s="77">
        <v>678.95512923076933</v>
      </c>
      <c r="K449" s="78"/>
      <c r="L449" s="78"/>
      <c r="M449" s="75"/>
      <c r="O449" s="76"/>
    </row>
    <row r="450" spans="1:15" x14ac:dyDescent="0.3">
      <c r="A450" s="44">
        <f t="shared" si="30"/>
        <v>436</v>
      </c>
      <c r="B450" s="45"/>
      <c r="C450" s="55"/>
      <c r="D450" s="50"/>
      <c r="E450" s="51"/>
      <c r="F450" s="51"/>
      <c r="G450" s="51"/>
      <c r="H450" s="51"/>
      <c r="I450" s="51"/>
      <c r="J450" s="77"/>
      <c r="K450" s="78"/>
      <c r="L450" s="78"/>
      <c r="M450" s="75"/>
      <c r="O450" s="76"/>
    </row>
    <row r="451" spans="1:15" x14ac:dyDescent="0.3">
      <c r="A451" s="44">
        <f t="shared" si="30"/>
        <v>437</v>
      </c>
      <c r="B451" s="45"/>
      <c r="C451" s="49" t="s">
        <v>542</v>
      </c>
      <c r="D451" s="50"/>
      <c r="E451" s="51"/>
      <c r="F451" s="51"/>
      <c r="G451" s="51"/>
      <c r="H451" s="51"/>
      <c r="I451" s="51"/>
      <c r="J451" s="77"/>
      <c r="K451" s="78"/>
      <c r="L451" s="78"/>
      <c r="M451" s="75"/>
      <c r="O451" s="76"/>
    </row>
    <row r="452" spans="1:15" x14ac:dyDescent="0.3">
      <c r="A452" s="44">
        <f t="shared" si="30"/>
        <v>438</v>
      </c>
      <c r="B452" s="45" t="s">
        <v>440</v>
      </c>
      <c r="C452" s="46" t="s">
        <v>516</v>
      </c>
      <c r="D452" s="50">
        <v>3.39E-2</v>
      </c>
      <c r="E452" s="51">
        <v>2613</v>
      </c>
      <c r="F452" s="51">
        <v>0</v>
      </c>
      <c r="G452" s="51">
        <v>0</v>
      </c>
      <c r="H452" s="51">
        <v>0</v>
      </c>
      <c r="I452" s="51">
        <f>SUM(E452:H452)</f>
        <v>2613</v>
      </c>
      <c r="J452" s="77">
        <v>2613.4041700000007</v>
      </c>
      <c r="K452" s="78"/>
      <c r="L452" s="78"/>
      <c r="M452" s="75"/>
      <c r="O452" s="76"/>
    </row>
    <row r="453" spans="1:15" x14ac:dyDescent="0.3">
      <c r="A453" s="44">
        <f t="shared" si="30"/>
        <v>439</v>
      </c>
      <c r="B453" s="45" t="s">
        <v>448</v>
      </c>
      <c r="C453" s="46" t="s">
        <v>505</v>
      </c>
      <c r="D453" s="50">
        <v>3.39E-2</v>
      </c>
      <c r="E453" s="51">
        <v>45158</v>
      </c>
      <c r="F453" s="51">
        <v>0</v>
      </c>
      <c r="G453" s="51">
        <v>0</v>
      </c>
      <c r="H453" s="51">
        <v>0</v>
      </c>
      <c r="I453" s="51">
        <f>SUM(E453:H453)</f>
        <v>45158</v>
      </c>
      <c r="J453" s="77">
        <v>45157.987580000001</v>
      </c>
      <c r="K453" s="78"/>
      <c r="L453" s="78"/>
      <c r="M453" s="75"/>
      <c r="O453" s="76"/>
    </row>
    <row r="454" spans="1:15" x14ac:dyDescent="0.3">
      <c r="A454" s="44">
        <f t="shared" si="30"/>
        <v>440</v>
      </c>
      <c r="B454" s="45" t="s">
        <v>450</v>
      </c>
      <c r="C454" s="46" t="s">
        <v>517</v>
      </c>
      <c r="D454" s="50">
        <v>3.39E-2</v>
      </c>
      <c r="E454" s="51">
        <v>11604</v>
      </c>
      <c r="F454" s="51">
        <v>7</v>
      </c>
      <c r="G454" s="51">
        <v>0</v>
      </c>
      <c r="H454" s="51">
        <v>0</v>
      </c>
      <c r="I454" s="51">
        <f>SUM(E454:H454)</f>
        <v>11611</v>
      </c>
      <c r="J454" s="77">
        <v>11604.08635846154</v>
      </c>
      <c r="K454" s="78"/>
      <c r="L454" s="78"/>
      <c r="M454" s="75"/>
      <c r="O454" s="76"/>
    </row>
    <row r="455" spans="1:15" x14ac:dyDescent="0.3">
      <c r="A455" s="44">
        <f t="shared" si="30"/>
        <v>441</v>
      </c>
      <c r="B455" s="45">
        <v>346</v>
      </c>
      <c r="C455" s="46" t="s">
        <v>543</v>
      </c>
      <c r="D455" s="50"/>
      <c r="E455" s="51">
        <v>0</v>
      </c>
      <c r="F455" s="51">
        <v>181</v>
      </c>
      <c r="G455" s="51"/>
      <c r="H455" s="51"/>
      <c r="I455" s="51">
        <f>SUM(E455:H455)</f>
        <v>181</v>
      </c>
      <c r="J455" s="77">
        <v>13.956163846153846</v>
      </c>
      <c r="K455" s="78"/>
      <c r="L455" s="78"/>
      <c r="M455" s="75"/>
      <c r="O455" s="76"/>
    </row>
    <row r="456" spans="1:15" x14ac:dyDescent="0.3">
      <c r="A456" s="44">
        <f t="shared" si="30"/>
        <v>442</v>
      </c>
      <c r="B456" s="45" t="s">
        <v>506</v>
      </c>
      <c r="C456" s="46" t="s">
        <v>507</v>
      </c>
      <c r="D456" s="50"/>
      <c r="E456" s="51">
        <v>4309</v>
      </c>
      <c r="F456" s="51">
        <v>0</v>
      </c>
      <c r="G456" s="51">
        <v>0</v>
      </c>
      <c r="H456" s="51">
        <v>0</v>
      </c>
      <c r="I456" s="51">
        <f>SUM(E456:H456)</f>
        <v>4309</v>
      </c>
      <c r="J456" s="77">
        <v>4310</v>
      </c>
      <c r="K456" s="78"/>
      <c r="L456" s="78"/>
      <c r="M456" s="75"/>
      <c r="O456" s="76"/>
    </row>
    <row r="457" spans="1:15" x14ac:dyDescent="0.3">
      <c r="A457" s="44">
        <f t="shared" si="30"/>
        <v>443</v>
      </c>
      <c r="B457" s="45" t="s">
        <v>427</v>
      </c>
      <c r="C457" s="46" t="s">
        <v>427</v>
      </c>
      <c r="D457" s="50"/>
      <c r="E457" s="51"/>
      <c r="F457" s="51"/>
      <c r="G457" s="51"/>
      <c r="H457" s="51"/>
      <c r="I457" s="51"/>
      <c r="K457" s="78"/>
      <c r="L457" s="78"/>
      <c r="M457" s="75"/>
      <c r="O457" s="76"/>
    </row>
    <row r="458" spans="1:15" x14ac:dyDescent="0.3">
      <c r="A458" s="44">
        <f t="shared" si="30"/>
        <v>444</v>
      </c>
      <c r="B458" s="45"/>
      <c r="C458" s="49" t="s">
        <v>544</v>
      </c>
      <c r="D458" s="50"/>
      <c r="E458" s="51">
        <f>SUM(E452:E457)</f>
        <v>63684</v>
      </c>
      <c r="F458" s="51">
        <f>SUM(F452:F457)</f>
        <v>188</v>
      </c>
      <c r="G458" s="51">
        <f>SUM(G452:G457)</f>
        <v>0</v>
      </c>
      <c r="H458" s="51">
        <f>SUM(H452:H457)</f>
        <v>0</v>
      </c>
      <c r="I458" s="51">
        <f>SUM(I452:I457)</f>
        <v>63872</v>
      </c>
      <c r="J458" s="77">
        <v>63699.434272307692</v>
      </c>
      <c r="K458" s="78"/>
      <c r="L458" s="78"/>
      <c r="M458" s="75"/>
      <c r="O458" s="76"/>
    </row>
    <row r="459" spans="1:15" x14ac:dyDescent="0.3">
      <c r="A459" s="44">
        <f t="shared" si="30"/>
        <v>445</v>
      </c>
      <c r="B459" s="45"/>
      <c r="C459" s="55"/>
      <c r="D459" s="50"/>
      <c r="E459" s="51"/>
      <c r="F459" s="51"/>
      <c r="G459" s="51"/>
      <c r="H459" s="51"/>
      <c r="I459" s="51"/>
      <c r="J459" s="77"/>
      <c r="K459" s="78"/>
      <c r="L459" s="78"/>
      <c r="M459" s="75"/>
      <c r="O459" s="76"/>
    </row>
    <row r="460" spans="1:15" x14ac:dyDescent="0.3">
      <c r="A460" s="44">
        <f t="shared" si="30"/>
        <v>446</v>
      </c>
      <c r="B460" s="45"/>
      <c r="C460" s="49" t="s">
        <v>545</v>
      </c>
      <c r="D460" s="50"/>
      <c r="E460" s="51"/>
      <c r="F460" s="51"/>
      <c r="G460" s="51"/>
      <c r="H460" s="51"/>
      <c r="I460" s="51"/>
      <c r="J460" s="77"/>
      <c r="K460" s="78"/>
      <c r="L460" s="78"/>
      <c r="M460" s="75"/>
      <c r="O460" s="76"/>
    </row>
    <row r="461" spans="1:15" x14ac:dyDescent="0.3">
      <c r="A461" s="44">
        <f t="shared" si="30"/>
        <v>447</v>
      </c>
      <c r="B461" s="45" t="s">
        <v>506</v>
      </c>
      <c r="C461" s="46" t="s">
        <v>507</v>
      </c>
      <c r="D461" s="50">
        <v>0</v>
      </c>
      <c r="E461" s="51">
        <v>1100</v>
      </c>
      <c r="F461" s="51">
        <v>0</v>
      </c>
      <c r="G461" s="51">
        <v>0</v>
      </c>
      <c r="H461" s="51">
        <v>-198</v>
      </c>
      <c r="I461" s="51">
        <f>SUM(E461:H461)</f>
        <v>902</v>
      </c>
      <c r="J461" s="77">
        <v>1054.3076923076924</v>
      </c>
      <c r="K461" s="78"/>
      <c r="L461" s="78"/>
      <c r="M461" s="75"/>
      <c r="O461" s="76"/>
    </row>
    <row r="462" spans="1:15" x14ac:dyDescent="0.3">
      <c r="A462" s="44">
        <f t="shared" si="30"/>
        <v>448</v>
      </c>
      <c r="B462" s="45" t="s">
        <v>427</v>
      </c>
      <c r="C462" s="46" t="s">
        <v>427</v>
      </c>
      <c r="D462" s="50"/>
      <c r="E462" s="51"/>
      <c r="F462" s="51"/>
      <c r="G462" s="51"/>
      <c r="H462" s="51"/>
      <c r="I462" s="51"/>
      <c r="J462" s="77"/>
      <c r="K462" s="78"/>
      <c r="L462" s="78"/>
      <c r="M462" s="75"/>
      <c r="O462" s="76"/>
    </row>
    <row r="463" spans="1:15" x14ac:dyDescent="0.3">
      <c r="A463" s="44">
        <f t="shared" si="30"/>
        <v>449</v>
      </c>
      <c r="B463" s="45"/>
      <c r="C463" s="49" t="s">
        <v>546</v>
      </c>
      <c r="D463" s="50"/>
      <c r="E463" s="51">
        <f>SUM(E461)</f>
        <v>1100</v>
      </c>
      <c r="F463" s="51">
        <f>SUM(F461)</f>
        <v>0</v>
      </c>
      <c r="G463" s="51">
        <f>SUM(G461)</f>
        <v>0</v>
      </c>
      <c r="H463" s="51">
        <f>SUM(H461)</f>
        <v>-198</v>
      </c>
      <c r="I463" s="51">
        <f>SUM(I461)</f>
        <v>902</v>
      </c>
      <c r="J463" s="77"/>
      <c r="K463" s="78"/>
      <c r="L463" s="78"/>
      <c r="M463" s="75"/>
      <c r="O463" s="76"/>
    </row>
    <row r="464" spans="1:15" x14ac:dyDescent="0.3">
      <c r="A464" s="44">
        <f t="shared" si="30"/>
        <v>450</v>
      </c>
      <c r="B464" s="45"/>
      <c r="C464" s="55"/>
      <c r="D464" s="50"/>
      <c r="E464" s="51"/>
      <c r="F464" s="51"/>
      <c r="G464" s="51"/>
      <c r="H464" s="51"/>
      <c r="I464" s="51"/>
      <c r="J464" s="77"/>
      <c r="K464" s="78"/>
      <c r="L464" s="78"/>
      <c r="M464" s="75"/>
      <c r="O464" s="76"/>
    </row>
    <row r="465" spans="1:15" x14ac:dyDescent="0.3">
      <c r="A465" s="44">
        <f t="shared" ref="A465:A528" si="31">A464+1</f>
        <v>451</v>
      </c>
      <c r="B465" s="45"/>
      <c r="C465" s="49" t="s">
        <v>547</v>
      </c>
      <c r="D465" s="50"/>
      <c r="E465" s="51"/>
      <c r="F465" s="51"/>
      <c r="G465" s="51"/>
      <c r="H465" s="51"/>
      <c r="I465" s="51"/>
      <c r="J465" s="77"/>
      <c r="K465" s="78"/>
      <c r="L465" s="78"/>
      <c r="M465" s="75"/>
      <c r="O465" s="76"/>
    </row>
    <row r="466" spans="1:15" x14ac:dyDescent="0.3">
      <c r="A466" s="44">
        <f t="shared" si="31"/>
        <v>452</v>
      </c>
      <c r="B466" s="45" t="s">
        <v>440</v>
      </c>
      <c r="C466" s="46" t="s">
        <v>516</v>
      </c>
      <c r="D466" s="50">
        <v>0.2077</v>
      </c>
      <c r="E466" s="51">
        <v>86</v>
      </c>
      <c r="F466" s="51">
        <v>0</v>
      </c>
      <c r="G466" s="51">
        <v>0</v>
      </c>
      <c r="H466" s="51">
        <v>0</v>
      </c>
      <c r="I466" s="51">
        <f>SUM(E466:H466)</f>
        <v>86</v>
      </c>
      <c r="J466" s="77">
        <v>85.628960000000006</v>
      </c>
      <c r="K466" s="78"/>
      <c r="L466" s="78"/>
      <c r="M466" s="75"/>
      <c r="O466" s="76"/>
    </row>
    <row r="467" spans="1:15" x14ac:dyDescent="0.3">
      <c r="A467" s="44">
        <f t="shared" si="31"/>
        <v>453</v>
      </c>
      <c r="B467" s="45" t="s">
        <v>448</v>
      </c>
      <c r="C467" s="46" t="s">
        <v>505</v>
      </c>
      <c r="D467" s="50">
        <v>3.3300000000000003E-2</v>
      </c>
      <c r="E467" s="51">
        <v>6427</v>
      </c>
      <c r="F467" s="51">
        <v>0</v>
      </c>
      <c r="G467" s="51">
        <v>0</v>
      </c>
      <c r="H467" s="51">
        <v>0</v>
      </c>
      <c r="I467" s="51">
        <f>SUM(E467:H467)</f>
        <v>6427</v>
      </c>
      <c r="J467" s="77">
        <v>6427.1555599999992</v>
      </c>
      <c r="K467" s="78"/>
      <c r="L467" s="78"/>
      <c r="M467" s="75"/>
      <c r="O467" s="76"/>
    </row>
    <row r="468" spans="1:15" x14ac:dyDescent="0.3">
      <c r="A468" s="44">
        <f t="shared" si="31"/>
        <v>454</v>
      </c>
      <c r="B468" s="45" t="s">
        <v>450</v>
      </c>
      <c r="C468" s="46" t="s">
        <v>517</v>
      </c>
      <c r="D468" s="50">
        <v>3.3300000000000003E-2</v>
      </c>
      <c r="E468" s="51">
        <v>1106</v>
      </c>
      <c r="F468" s="51">
        <v>0</v>
      </c>
      <c r="G468" s="51">
        <v>0</v>
      </c>
      <c r="H468" s="51">
        <v>0</v>
      </c>
      <c r="I468" s="51">
        <f>SUM(E468:H468)</f>
        <v>1106</v>
      </c>
      <c r="J468" s="77">
        <v>1106.2263400000006</v>
      </c>
      <c r="K468" s="78"/>
      <c r="L468" s="78"/>
      <c r="M468" s="75"/>
      <c r="O468" s="76"/>
    </row>
    <row r="469" spans="1:15" x14ac:dyDescent="0.3">
      <c r="A469" s="44">
        <f t="shared" si="31"/>
        <v>455</v>
      </c>
      <c r="B469" s="45" t="s">
        <v>427</v>
      </c>
      <c r="C469" s="46" t="s">
        <v>427</v>
      </c>
      <c r="D469" s="50"/>
      <c r="E469" s="51"/>
      <c r="F469" s="51"/>
      <c r="G469" s="51"/>
      <c r="H469" s="51"/>
      <c r="I469" s="51"/>
      <c r="K469" s="78"/>
      <c r="L469" s="78"/>
      <c r="M469" s="75"/>
      <c r="O469" s="76"/>
    </row>
    <row r="470" spans="1:15" x14ac:dyDescent="0.3">
      <c r="A470" s="44">
        <f t="shared" si="31"/>
        <v>456</v>
      </c>
      <c r="B470" s="45"/>
      <c r="C470" s="49" t="s">
        <v>548</v>
      </c>
      <c r="D470" s="50"/>
      <c r="E470" s="51">
        <f>SUM(E466:E468)</f>
        <v>7619</v>
      </c>
      <c r="F470" s="51">
        <f>SUM(F466:F468)</f>
        <v>0</v>
      </c>
      <c r="G470" s="51">
        <f>SUM(G466:G468)</f>
        <v>0</v>
      </c>
      <c r="H470" s="51">
        <f>SUM(H466:H468)</f>
        <v>0</v>
      </c>
      <c r="I470" s="51">
        <f>SUM(I466:I468)</f>
        <v>7619</v>
      </c>
      <c r="J470" s="77">
        <v>7619.0108600000003</v>
      </c>
      <c r="K470" s="78"/>
      <c r="L470" s="78"/>
      <c r="M470" s="75"/>
      <c r="O470" s="76"/>
    </row>
    <row r="471" spans="1:15" x14ac:dyDescent="0.3">
      <c r="A471" s="44">
        <f t="shared" si="31"/>
        <v>457</v>
      </c>
      <c r="B471" s="45"/>
      <c r="C471" s="46" t="s">
        <v>427</v>
      </c>
      <c r="D471" s="50"/>
      <c r="E471" s="51"/>
      <c r="F471" s="51"/>
      <c r="G471" s="51"/>
      <c r="H471" s="51"/>
      <c r="I471" s="51"/>
      <c r="J471" s="77"/>
      <c r="K471" s="78"/>
      <c r="L471" s="78"/>
      <c r="M471" s="75"/>
      <c r="O471" s="76"/>
    </row>
    <row r="472" spans="1:15" x14ac:dyDescent="0.3">
      <c r="A472" s="44">
        <f t="shared" si="31"/>
        <v>458</v>
      </c>
      <c r="B472" s="45"/>
      <c r="C472" s="49" t="s">
        <v>549</v>
      </c>
      <c r="D472" s="50"/>
      <c r="E472" s="51"/>
      <c r="F472" s="51"/>
      <c r="G472" s="51"/>
      <c r="H472" s="51"/>
      <c r="I472" s="51"/>
      <c r="J472" s="77"/>
      <c r="K472" s="78"/>
      <c r="L472" s="78"/>
      <c r="M472" s="75"/>
      <c r="O472" s="76"/>
    </row>
    <row r="473" spans="1:15" x14ac:dyDescent="0.3">
      <c r="A473" s="44">
        <f t="shared" si="31"/>
        <v>459</v>
      </c>
      <c r="B473" s="45" t="s">
        <v>440</v>
      </c>
      <c r="C473" s="46" t="s">
        <v>441</v>
      </c>
      <c r="D473" s="50">
        <v>3.7999999999999999E-2</v>
      </c>
      <c r="E473" s="51">
        <v>347</v>
      </c>
      <c r="F473" s="51">
        <v>0</v>
      </c>
      <c r="G473" s="51">
        <v>0</v>
      </c>
      <c r="H473" s="51">
        <v>0</v>
      </c>
      <c r="I473" s="51">
        <f>SUM(E473:H473)</f>
        <v>347</v>
      </c>
      <c r="J473" s="77">
        <v>346.78078000000005</v>
      </c>
      <c r="K473" s="78"/>
      <c r="L473" s="78"/>
      <c r="M473" s="75"/>
      <c r="O473" s="76"/>
    </row>
    <row r="474" spans="1:15" x14ac:dyDescent="0.3">
      <c r="A474" s="44">
        <f t="shared" si="31"/>
        <v>460</v>
      </c>
      <c r="B474" s="45" t="s">
        <v>448</v>
      </c>
      <c r="C474" s="46" t="s">
        <v>505</v>
      </c>
      <c r="D474" s="50">
        <v>3.3599999999999998E-2</v>
      </c>
      <c r="E474" s="51">
        <v>9271</v>
      </c>
      <c r="F474" s="51">
        <v>0</v>
      </c>
      <c r="G474" s="51">
        <v>0</v>
      </c>
      <c r="H474" s="51">
        <v>0</v>
      </c>
      <c r="I474" s="51">
        <f>SUM(E474:H474)</f>
        <v>9271</v>
      </c>
      <c r="J474" s="77">
        <v>9270.669079999996</v>
      </c>
      <c r="K474" s="78"/>
      <c r="L474" s="78"/>
      <c r="M474" s="75"/>
      <c r="O474" s="76"/>
    </row>
    <row r="475" spans="1:15" x14ac:dyDescent="0.3">
      <c r="A475" s="44">
        <f t="shared" si="31"/>
        <v>461</v>
      </c>
      <c r="B475" s="45" t="s">
        <v>450</v>
      </c>
      <c r="C475" s="46" t="s">
        <v>517</v>
      </c>
      <c r="D475" s="50">
        <v>3.3599999999999998E-2</v>
      </c>
      <c r="E475" s="51">
        <v>1496</v>
      </c>
      <c r="F475" s="51">
        <v>170</v>
      </c>
      <c r="G475" s="51">
        <v>0</v>
      </c>
      <c r="H475" s="51">
        <v>0</v>
      </c>
      <c r="I475" s="51">
        <f>SUM(E475:H475)</f>
        <v>1666</v>
      </c>
      <c r="J475" s="77">
        <v>1508.74506</v>
      </c>
      <c r="K475" s="78"/>
      <c r="L475" s="78"/>
      <c r="M475" s="75"/>
      <c r="O475" s="76"/>
    </row>
    <row r="476" spans="1:15" x14ac:dyDescent="0.3">
      <c r="A476" s="44">
        <f t="shared" si="31"/>
        <v>462</v>
      </c>
      <c r="B476" s="45" t="s">
        <v>452</v>
      </c>
      <c r="C476" s="46" t="s">
        <v>518</v>
      </c>
      <c r="D476" s="50">
        <v>3.5499999999999997E-2</v>
      </c>
      <c r="E476" s="51">
        <v>15</v>
      </c>
      <c r="F476" s="51">
        <v>0</v>
      </c>
      <c r="G476" s="51">
        <v>0</v>
      </c>
      <c r="H476" s="51">
        <v>0</v>
      </c>
      <c r="I476" s="51">
        <f>SUM(E476:H476)</f>
        <v>15</v>
      </c>
      <c r="J476" s="77">
        <v>14.557999999999995</v>
      </c>
      <c r="K476" s="78"/>
      <c r="L476" s="78"/>
      <c r="M476" s="75"/>
      <c r="O476" s="76"/>
    </row>
    <row r="477" spans="1:15" x14ac:dyDescent="0.3">
      <c r="A477" s="44">
        <f t="shared" si="31"/>
        <v>463</v>
      </c>
      <c r="B477" s="45" t="s">
        <v>427</v>
      </c>
      <c r="C477" s="46" t="s">
        <v>427</v>
      </c>
      <c r="D477" s="50"/>
      <c r="E477" s="51"/>
      <c r="F477" s="51"/>
      <c r="G477" s="51"/>
      <c r="H477" s="51"/>
      <c r="I477" s="51"/>
      <c r="K477" s="78"/>
      <c r="L477" s="78"/>
      <c r="M477" s="75"/>
      <c r="O477" s="76"/>
    </row>
    <row r="478" spans="1:15" x14ac:dyDescent="0.3">
      <c r="A478" s="44">
        <f t="shared" si="31"/>
        <v>464</v>
      </c>
      <c r="B478" s="45"/>
      <c r="C478" s="49" t="s">
        <v>550</v>
      </c>
      <c r="D478" s="50"/>
      <c r="E478" s="51">
        <f>SUM(E473:E476)</f>
        <v>11129</v>
      </c>
      <c r="F478" s="51">
        <f>SUM(F473:F476)</f>
        <v>170</v>
      </c>
      <c r="G478" s="51">
        <f>SUM(G473:G476)</f>
        <v>0</v>
      </c>
      <c r="H478" s="51">
        <f>SUM(H473:H476)</f>
        <v>0</v>
      </c>
      <c r="I478" s="51">
        <f>SUM(I473:I476)</f>
        <v>11299</v>
      </c>
      <c r="J478" s="77">
        <v>11140.752919999997</v>
      </c>
      <c r="K478" s="78"/>
      <c r="L478" s="78"/>
      <c r="M478" s="75"/>
      <c r="O478" s="76"/>
    </row>
    <row r="479" spans="1:15" x14ac:dyDescent="0.3">
      <c r="A479" s="44">
        <f t="shared" si="31"/>
        <v>465</v>
      </c>
      <c r="B479" s="45"/>
      <c r="C479" s="49"/>
      <c r="D479" s="50"/>
      <c r="E479" s="51"/>
      <c r="F479" s="51"/>
      <c r="G479" s="51"/>
      <c r="H479" s="51"/>
      <c r="I479" s="51"/>
      <c r="J479" s="77"/>
      <c r="K479" s="78"/>
      <c r="L479" s="78"/>
      <c r="M479" s="75"/>
      <c r="O479" s="76"/>
    </row>
    <row r="480" spans="1:15" x14ac:dyDescent="0.3">
      <c r="A480" s="44">
        <f t="shared" si="31"/>
        <v>466</v>
      </c>
      <c r="B480" s="45"/>
      <c r="C480" s="49" t="s">
        <v>551</v>
      </c>
      <c r="D480" s="50"/>
      <c r="E480" s="51"/>
      <c r="F480" s="51"/>
      <c r="G480" s="51"/>
      <c r="H480" s="51"/>
      <c r="I480" s="51"/>
      <c r="J480" s="77"/>
      <c r="K480" s="78"/>
      <c r="L480" s="78"/>
      <c r="M480" s="75"/>
      <c r="O480" s="76"/>
    </row>
    <row r="481" spans="1:15" x14ac:dyDescent="0.3">
      <c r="A481" s="44">
        <f t="shared" si="31"/>
        <v>467</v>
      </c>
      <c r="B481" s="45" t="s">
        <v>440</v>
      </c>
      <c r="C481" s="46" t="s">
        <v>441</v>
      </c>
      <c r="D481" s="50">
        <v>3.3300000000000003E-2</v>
      </c>
      <c r="E481" s="51">
        <v>8845</v>
      </c>
      <c r="F481" s="51">
        <v>-1849</v>
      </c>
      <c r="G481" s="51">
        <v>0</v>
      </c>
      <c r="H481" s="51">
        <v>0</v>
      </c>
      <c r="I481" s="51">
        <f>SUM(E481:H481)</f>
        <v>6996</v>
      </c>
      <c r="J481" s="77">
        <v>7707.4891369230754</v>
      </c>
      <c r="K481" s="78"/>
      <c r="L481" s="78"/>
      <c r="M481" s="75"/>
      <c r="O481" s="76"/>
    </row>
    <row r="482" spans="1:15" x14ac:dyDescent="0.3">
      <c r="A482" s="44">
        <f t="shared" si="31"/>
        <v>468</v>
      </c>
      <c r="B482" s="45" t="s">
        <v>448</v>
      </c>
      <c r="C482" s="46" t="s">
        <v>505</v>
      </c>
      <c r="D482" s="50">
        <v>3.3300000000000003E-2</v>
      </c>
      <c r="E482" s="51">
        <v>74454</v>
      </c>
      <c r="F482" s="51">
        <v>-12194</v>
      </c>
      <c r="G482" s="51">
        <v>-7</v>
      </c>
      <c r="H482" s="51">
        <v>0</v>
      </c>
      <c r="I482" s="51">
        <f>SUM(E482:H482)</f>
        <v>62253</v>
      </c>
      <c r="J482" s="77">
        <v>66947.038249230784</v>
      </c>
      <c r="K482" s="78"/>
      <c r="L482" s="78"/>
      <c r="M482" s="75"/>
      <c r="O482" s="76"/>
    </row>
    <row r="483" spans="1:15" x14ac:dyDescent="0.3">
      <c r="A483" s="44">
        <f t="shared" si="31"/>
        <v>469</v>
      </c>
      <c r="B483" s="45" t="s">
        <v>450</v>
      </c>
      <c r="C483" s="46" t="s">
        <v>517</v>
      </c>
      <c r="D483" s="50">
        <v>3.3300000000000003E-2</v>
      </c>
      <c r="E483" s="51">
        <v>7755</v>
      </c>
      <c r="F483" s="51">
        <v>13100</v>
      </c>
      <c r="G483" s="51">
        <v>0</v>
      </c>
      <c r="H483" s="51">
        <v>0</v>
      </c>
      <c r="I483" s="51">
        <f>SUM(E483:H483)</f>
        <v>20855</v>
      </c>
      <c r="J483" s="77">
        <v>15817.002383076924</v>
      </c>
      <c r="K483" s="78"/>
      <c r="L483" s="78"/>
      <c r="M483" s="75"/>
      <c r="O483" s="76"/>
    </row>
    <row r="484" spans="1:15" x14ac:dyDescent="0.3">
      <c r="A484" s="44">
        <f t="shared" si="31"/>
        <v>470</v>
      </c>
      <c r="B484" s="45" t="s">
        <v>452</v>
      </c>
      <c r="C484" s="46" t="s">
        <v>518</v>
      </c>
      <c r="D484" s="50">
        <v>3.3300000000000003E-2</v>
      </c>
      <c r="E484" s="51">
        <v>0</v>
      </c>
      <c r="F484" s="51">
        <v>51</v>
      </c>
      <c r="G484" s="51">
        <v>0</v>
      </c>
      <c r="H484" s="51">
        <v>0</v>
      </c>
      <c r="I484" s="51">
        <f>SUM(E484:H484)</f>
        <v>51</v>
      </c>
      <c r="J484" s="77">
        <v>16.430426923076922</v>
      </c>
      <c r="K484" s="78"/>
      <c r="L484" s="78"/>
      <c r="M484" s="75"/>
      <c r="O484" s="76"/>
    </row>
    <row r="485" spans="1:15" x14ac:dyDescent="0.3">
      <c r="A485" s="44">
        <f t="shared" si="31"/>
        <v>471</v>
      </c>
      <c r="B485" s="45" t="s">
        <v>506</v>
      </c>
      <c r="C485" s="46" t="s">
        <v>507</v>
      </c>
      <c r="D485" s="50">
        <v>0</v>
      </c>
      <c r="E485" s="51">
        <v>3372</v>
      </c>
      <c r="F485" s="51">
        <v>0</v>
      </c>
      <c r="G485" s="51">
        <v>0</v>
      </c>
      <c r="H485" s="51">
        <v>0</v>
      </c>
      <c r="I485" s="51">
        <f>SUM(E485:H485)</f>
        <v>3372</v>
      </c>
      <c r="J485" s="77">
        <v>3371.9305699999991</v>
      </c>
      <c r="K485" s="78"/>
      <c r="L485" s="78"/>
      <c r="M485" s="75"/>
      <c r="O485" s="76"/>
    </row>
    <row r="486" spans="1:15" x14ac:dyDescent="0.3">
      <c r="A486" s="44">
        <f t="shared" si="31"/>
        <v>472</v>
      </c>
      <c r="B486" s="45" t="s">
        <v>427</v>
      </c>
      <c r="C486" s="46" t="s">
        <v>427</v>
      </c>
      <c r="D486" s="50"/>
      <c r="E486" s="51"/>
      <c r="F486" s="51"/>
      <c r="G486" s="51"/>
      <c r="H486" s="51"/>
      <c r="I486" s="51"/>
      <c r="K486" s="78"/>
      <c r="L486" s="78"/>
      <c r="M486" s="75"/>
      <c r="O486" s="76"/>
    </row>
    <row r="487" spans="1:15" x14ac:dyDescent="0.3">
      <c r="A487" s="44">
        <f t="shared" si="31"/>
        <v>473</v>
      </c>
      <c r="B487" s="45"/>
      <c r="C487" s="49" t="s">
        <v>552</v>
      </c>
      <c r="D487" s="50"/>
      <c r="E487" s="51">
        <f>SUM(E481:E485)</f>
        <v>94426</v>
      </c>
      <c r="F487" s="51">
        <f t="shared" ref="F487:I487" si="32">SUM(F481:F485)</f>
        <v>-892</v>
      </c>
      <c r="G487" s="51">
        <f t="shared" si="32"/>
        <v>-7</v>
      </c>
      <c r="H487" s="51">
        <f t="shared" si="32"/>
        <v>0</v>
      </c>
      <c r="I487" s="51">
        <f t="shared" si="32"/>
        <v>93527</v>
      </c>
      <c r="J487" s="77">
        <v>93859.890766153854</v>
      </c>
      <c r="K487" s="78"/>
      <c r="L487" s="78"/>
      <c r="M487" s="75"/>
      <c r="O487" s="76"/>
    </row>
    <row r="488" spans="1:15" x14ac:dyDescent="0.3">
      <c r="A488" s="44">
        <f t="shared" si="31"/>
        <v>474</v>
      </c>
      <c r="B488" s="45"/>
      <c r="C488" s="49"/>
      <c r="D488" s="50"/>
      <c r="E488" s="51"/>
      <c r="F488" s="51"/>
      <c r="G488" s="51"/>
      <c r="H488" s="51"/>
      <c r="I488" s="51"/>
      <c r="J488" s="77"/>
      <c r="K488" s="78"/>
      <c r="L488" s="78"/>
      <c r="M488" s="75"/>
      <c r="O488" s="76"/>
    </row>
    <row r="489" spans="1:15" x14ac:dyDescent="0.3">
      <c r="A489" s="44">
        <f t="shared" si="31"/>
        <v>475</v>
      </c>
      <c r="B489" s="45"/>
      <c r="C489" s="49" t="s">
        <v>553</v>
      </c>
      <c r="D489" s="50"/>
      <c r="E489" s="51"/>
      <c r="F489" s="51"/>
      <c r="G489" s="51"/>
      <c r="H489" s="51"/>
      <c r="I489" s="51"/>
      <c r="J489" s="77"/>
      <c r="K489" s="78"/>
      <c r="L489" s="78"/>
      <c r="M489" s="75"/>
      <c r="O489" s="76"/>
    </row>
    <row r="490" spans="1:15" x14ac:dyDescent="0.3">
      <c r="A490" s="44">
        <f t="shared" si="31"/>
        <v>476</v>
      </c>
      <c r="B490" s="45" t="s">
        <v>440</v>
      </c>
      <c r="C490" s="46" t="s">
        <v>516</v>
      </c>
      <c r="D490" s="50">
        <v>3.3300000000000003E-2</v>
      </c>
      <c r="E490" s="51">
        <v>10043</v>
      </c>
      <c r="F490" s="51">
        <v>315</v>
      </c>
      <c r="G490" s="51">
        <v>0</v>
      </c>
      <c r="H490" s="51">
        <v>0</v>
      </c>
      <c r="I490" s="51">
        <f>SUM(E490:H490)</f>
        <v>10358</v>
      </c>
      <c r="J490" s="77">
        <v>10221.038901538463</v>
      </c>
      <c r="K490" s="78"/>
      <c r="L490" s="78"/>
      <c r="M490" s="75"/>
      <c r="O490" s="76"/>
    </row>
    <row r="491" spans="1:15" x14ac:dyDescent="0.3">
      <c r="A491" s="44">
        <f t="shared" si="31"/>
        <v>477</v>
      </c>
      <c r="B491" s="45" t="s">
        <v>448</v>
      </c>
      <c r="C491" s="46" t="s">
        <v>505</v>
      </c>
      <c r="D491" s="50">
        <v>3.3300000000000003E-2</v>
      </c>
      <c r="E491" s="51">
        <v>84537</v>
      </c>
      <c r="F491" s="51">
        <v>0</v>
      </c>
      <c r="G491" s="51">
        <v>0</v>
      </c>
      <c r="H491" s="51">
        <v>0</v>
      </c>
      <c r="I491" s="51">
        <f>SUM(E491:H491)</f>
        <v>84537</v>
      </c>
      <c r="J491" s="77">
        <v>84537.374360000002</v>
      </c>
      <c r="K491" s="78"/>
      <c r="L491" s="78"/>
      <c r="M491" s="75"/>
      <c r="O491" s="76"/>
    </row>
    <row r="492" spans="1:15" x14ac:dyDescent="0.3">
      <c r="A492" s="44">
        <f t="shared" si="31"/>
        <v>478</v>
      </c>
      <c r="B492" s="45" t="s">
        <v>450</v>
      </c>
      <c r="C492" s="46" t="s">
        <v>517</v>
      </c>
      <c r="D492" s="50">
        <v>3.3300000000000003E-2</v>
      </c>
      <c r="E492" s="51">
        <v>8806</v>
      </c>
      <c r="F492" s="51">
        <v>0</v>
      </c>
      <c r="G492" s="51">
        <v>0</v>
      </c>
      <c r="H492" s="51">
        <v>0</v>
      </c>
      <c r="I492" s="51">
        <f>SUM(E492:H492)</f>
        <v>8806</v>
      </c>
      <c r="J492" s="77">
        <v>8846.193390769231</v>
      </c>
      <c r="K492" s="78"/>
      <c r="L492" s="78"/>
      <c r="M492" s="75"/>
      <c r="O492" s="76"/>
    </row>
    <row r="493" spans="1:15" x14ac:dyDescent="0.3">
      <c r="A493" s="44">
        <f t="shared" si="31"/>
        <v>479</v>
      </c>
      <c r="B493" s="45" t="s">
        <v>452</v>
      </c>
      <c r="C493" s="46" t="s">
        <v>518</v>
      </c>
      <c r="D493" s="50">
        <v>3.3300000000000003E-2</v>
      </c>
      <c r="E493" s="51">
        <v>0</v>
      </c>
      <c r="F493" s="51">
        <v>8</v>
      </c>
      <c r="G493" s="51">
        <v>0</v>
      </c>
      <c r="H493" s="51">
        <v>0</v>
      </c>
      <c r="I493" s="51">
        <f>SUM(E493:H493)</f>
        <v>8</v>
      </c>
      <c r="J493" s="77">
        <v>4.2604961538461543</v>
      </c>
      <c r="K493" s="78"/>
      <c r="L493" s="78"/>
      <c r="M493" s="75"/>
      <c r="O493" s="76"/>
    </row>
    <row r="494" spans="1:15" x14ac:dyDescent="0.3">
      <c r="A494" s="44">
        <f t="shared" si="31"/>
        <v>480</v>
      </c>
      <c r="B494" s="45" t="s">
        <v>427</v>
      </c>
      <c r="C494" s="55"/>
      <c r="D494" s="50"/>
      <c r="E494" s="51"/>
      <c r="F494" s="51"/>
      <c r="G494" s="51"/>
      <c r="H494" s="51"/>
      <c r="I494" s="51"/>
      <c r="K494" s="78"/>
      <c r="L494" s="78"/>
      <c r="M494" s="75"/>
      <c r="O494" s="76"/>
    </row>
    <row r="495" spans="1:15" x14ac:dyDescent="0.3">
      <c r="A495" s="44">
        <f t="shared" si="31"/>
        <v>481</v>
      </c>
      <c r="B495" s="45"/>
      <c r="C495" s="49" t="s">
        <v>554</v>
      </c>
      <c r="D495" s="50"/>
      <c r="E495" s="51">
        <f>SUM(E490:E493)</f>
        <v>103386</v>
      </c>
      <c r="F495" s="51">
        <f t="shared" ref="F495:I495" si="33">SUM(F490:F493)</f>
        <v>323</v>
      </c>
      <c r="G495" s="51">
        <f t="shared" si="33"/>
        <v>0</v>
      </c>
      <c r="H495" s="51">
        <f t="shared" si="33"/>
        <v>0</v>
      </c>
      <c r="I495" s="51">
        <f t="shared" si="33"/>
        <v>103709</v>
      </c>
      <c r="J495" s="77">
        <v>103608.86714846153</v>
      </c>
      <c r="K495" s="78"/>
      <c r="L495" s="78"/>
      <c r="M495" s="75"/>
      <c r="O495" s="76"/>
    </row>
    <row r="496" spans="1:15" x14ac:dyDescent="0.3">
      <c r="A496" s="44">
        <f t="shared" si="31"/>
        <v>482</v>
      </c>
      <c r="B496" s="45"/>
      <c r="C496" s="49"/>
      <c r="D496" s="50"/>
      <c r="E496" s="51"/>
      <c r="F496" s="51"/>
      <c r="G496" s="51"/>
      <c r="H496" s="51"/>
      <c r="I496" s="51"/>
      <c r="J496" s="77"/>
      <c r="K496" s="78"/>
      <c r="L496" s="78"/>
      <c r="M496" s="75"/>
      <c r="O496" s="76"/>
    </row>
    <row r="497" spans="1:15" x14ac:dyDescent="0.3">
      <c r="A497" s="44">
        <f t="shared" si="31"/>
        <v>483</v>
      </c>
      <c r="B497" s="45"/>
      <c r="C497" s="49" t="s">
        <v>555</v>
      </c>
      <c r="D497" s="50"/>
      <c r="E497" s="51"/>
      <c r="F497" s="51"/>
      <c r="G497" s="51"/>
      <c r="H497" s="51"/>
      <c r="I497" s="51"/>
      <c r="J497" s="77"/>
      <c r="K497" s="78"/>
      <c r="L497" s="78"/>
      <c r="M497" s="75"/>
      <c r="O497" s="76"/>
    </row>
    <row r="498" spans="1:15" x14ac:dyDescent="0.3">
      <c r="A498" s="44">
        <f t="shared" si="31"/>
        <v>484</v>
      </c>
      <c r="B498" s="45" t="s">
        <v>448</v>
      </c>
      <c r="C498" s="46" t="s">
        <v>505</v>
      </c>
      <c r="D498" s="50">
        <v>3.39E-2</v>
      </c>
      <c r="E498" s="51">
        <v>1452</v>
      </c>
      <c r="F498" s="51">
        <v>0</v>
      </c>
      <c r="G498" s="51">
        <v>0</v>
      </c>
      <c r="H498" s="51">
        <v>0</v>
      </c>
      <c r="I498" s="51">
        <f>SUM(E498:H498)</f>
        <v>1452</v>
      </c>
      <c r="J498" s="77">
        <v>1452.0829699999997</v>
      </c>
      <c r="K498" s="78"/>
      <c r="L498" s="78"/>
      <c r="M498" s="75"/>
      <c r="O498" s="76"/>
    </row>
    <row r="499" spans="1:15" x14ac:dyDescent="0.3">
      <c r="A499" s="44">
        <f t="shared" si="31"/>
        <v>485</v>
      </c>
      <c r="B499" s="45" t="s">
        <v>450</v>
      </c>
      <c r="C499" s="46" t="s">
        <v>517</v>
      </c>
      <c r="D499" s="50">
        <v>3.39E-2</v>
      </c>
      <c r="E499" s="51">
        <v>94</v>
      </c>
      <c r="F499" s="51">
        <v>0</v>
      </c>
      <c r="G499" s="51">
        <v>0</v>
      </c>
      <c r="H499" s="51">
        <v>0</v>
      </c>
      <c r="I499" s="51">
        <f>SUM(E499:H499)</f>
        <v>94</v>
      </c>
      <c r="J499" s="77">
        <v>93.671180000000035</v>
      </c>
      <c r="K499" s="78"/>
      <c r="L499" s="78"/>
      <c r="M499" s="75"/>
      <c r="O499" s="76"/>
    </row>
    <row r="500" spans="1:15" x14ac:dyDescent="0.3">
      <c r="A500" s="44">
        <f t="shared" si="31"/>
        <v>486</v>
      </c>
      <c r="B500" s="45" t="s">
        <v>427</v>
      </c>
      <c r="C500" s="46" t="s">
        <v>427</v>
      </c>
      <c r="D500" s="50"/>
      <c r="E500" s="51"/>
      <c r="F500" s="51"/>
      <c r="G500" s="51"/>
      <c r="H500" s="51"/>
      <c r="I500" s="51"/>
      <c r="K500" s="78"/>
      <c r="L500" s="78"/>
      <c r="M500" s="75"/>
      <c r="O500" s="76"/>
    </row>
    <row r="501" spans="1:15" x14ac:dyDescent="0.3">
      <c r="A501" s="44">
        <f t="shared" si="31"/>
        <v>487</v>
      </c>
      <c r="B501" s="45"/>
      <c r="C501" s="49" t="s">
        <v>556</v>
      </c>
      <c r="D501" s="50"/>
      <c r="E501" s="51">
        <f>SUM(E498:E499)</f>
        <v>1546</v>
      </c>
      <c r="F501" s="51">
        <f>SUM(F498:F499)</f>
        <v>0</v>
      </c>
      <c r="G501" s="51">
        <f>SUM(G498:G499)</f>
        <v>0</v>
      </c>
      <c r="H501" s="51">
        <f>SUM(H498:H499)</f>
        <v>0</v>
      </c>
      <c r="I501" s="51">
        <f>SUM(I498:I499)</f>
        <v>1546</v>
      </c>
      <c r="J501" s="77">
        <v>1545.7541499999998</v>
      </c>
      <c r="K501" s="78"/>
      <c r="L501" s="78"/>
      <c r="M501" s="75"/>
      <c r="O501" s="76"/>
    </row>
    <row r="502" spans="1:15" x14ac:dyDescent="0.3">
      <c r="A502" s="44">
        <f t="shared" si="31"/>
        <v>488</v>
      </c>
      <c r="B502" s="45"/>
      <c r="C502" s="46" t="s">
        <v>427</v>
      </c>
      <c r="D502" s="50"/>
      <c r="E502" s="51"/>
      <c r="F502" s="51"/>
      <c r="G502" s="51"/>
      <c r="H502" s="51"/>
      <c r="I502" s="51"/>
      <c r="J502" s="77"/>
      <c r="K502" s="78"/>
      <c r="L502" s="78"/>
      <c r="M502" s="75"/>
      <c r="O502" s="76"/>
    </row>
    <row r="503" spans="1:15" x14ac:dyDescent="0.3">
      <c r="A503" s="44">
        <f t="shared" si="31"/>
        <v>489</v>
      </c>
      <c r="B503" s="45"/>
      <c r="C503" s="49" t="s">
        <v>557</v>
      </c>
      <c r="D503" s="50"/>
      <c r="E503" s="51"/>
      <c r="F503" s="51"/>
      <c r="G503" s="51"/>
      <c r="H503" s="51"/>
      <c r="I503" s="51"/>
      <c r="J503" s="77"/>
      <c r="K503" s="78"/>
      <c r="L503" s="78"/>
      <c r="M503" s="75"/>
      <c r="O503" s="76"/>
    </row>
    <row r="504" spans="1:15" x14ac:dyDescent="0.3">
      <c r="A504" s="44">
        <f t="shared" si="31"/>
        <v>490</v>
      </c>
      <c r="B504" s="45" t="s">
        <v>440</v>
      </c>
      <c r="C504" s="46" t="s">
        <v>516</v>
      </c>
      <c r="D504" s="50">
        <v>3.4000000000000002E-2</v>
      </c>
      <c r="E504" s="51">
        <v>60</v>
      </c>
      <c r="F504" s="51">
        <v>0</v>
      </c>
      <c r="G504" s="51">
        <v>0</v>
      </c>
      <c r="H504" s="51">
        <v>0</v>
      </c>
      <c r="I504" s="51">
        <f>SUM(E504:H504)</f>
        <v>60</v>
      </c>
      <c r="J504" s="77">
        <v>60.101959999999991</v>
      </c>
      <c r="K504" s="78"/>
      <c r="L504" s="78"/>
      <c r="M504" s="75"/>
      <c r="O504" s="76"/>
    </row>
    <row r="505" spans="1:15" x14ac:dyDescent="0.3">
      <c r="A505" s="44">
        <f t="shared" si="31"/>
        <v>491</v>
      </c>
      <c r="B505" s="45" t="s">
        <v>448</v>
      </c>
      <c r="C505" s="46" t="s">
        <v>505</v>
      </c>
      <c r="D505" s="50">
        <v>3.39E-2</v>
      </c>
      <c r="E505" s="51">
        <v>14111</v>
      </c>
      <c r="F505" s="51">
        <v>0</v>
      </c>
      <c r="G505" s="51">
        <v>0</v>
      </c>
      <c r="H505" s="51">
        <v>0</v>
      </c>
      <c r="I505" s="51">
        <f>SUM(E505:H505)</f>
        <v>14111</v>
      </c>
      <c r="J505" s="77">
        <v>14110.951200000001</v>
      </c>
      <c r="K505" s="78"/>
      <c r="L505" s="78"/>
      <c r="M505" s="75"/>
      <c r="O505" s="76"/>
    </row>
    <row r="506" spans="1:15" x14ac:dyDescent="0.3">
      <c r="A506" s="44">
        <f t="shared" si="31"/>
        <v>492</v>
      </c>
      <c r="B506" s="45" t="s">
        <v>450</v>
      </c>
      <c r="C506" s="46" t="s">
        <v>517</v>
      </c>
      <c r="D506" s="50">
        <v>3.3799999999999997E-2</v>
      </c>
      <c r="E506" s="51">
        <v>2544</v>
      </c>
      <c r="F506" s="51">
        <v>0</v>
      </c>
      <c r="G506" s="51">
        <v>0</v>
      </c>
      <c r="H506" s="51">
        <v>0</v>
      </c>
      <c r="I506" s="51">
        <f>SUM(E506:H506)</f>
        <v>2544</v>
      </c>
      <c r="J506" s="77">
        <v>2543.836040000001</v>
      </c>
      <c r="K506" s="78"/>
      <c r="L506" s="78"/>
      <c r="M506" s="75"/>
      <c r="O506" s="76"/>
    </row>
    <row r="507" spans="1:15" x14ac:dyDescent="0.3">
      <c r="A507" s="44">
        <f t="shared" si="31"/>
        <v>493</v>
      </c>
      <c r="B507" s="45" t="s">
        <v>427</v>
      </c>
      <c r="C507" s="46" t="s">
        <v>427</v>
      </c>
      <c r="D507" s="50"/>
      <c r="E507" s="51"/>
      <c r="F507" s="51"/>
      <c r="G507" s="51"/>
      <c r="H507" s="51"/>
      <c r="I507" s="51"/>
      <c r="K507" s="78"/>
      <c r="L507" s="78"/>
      <c r="M507" s="75"/>
      <c r="O507" s="76"/>
    </row>
    <row r="508" spans="1:15" x14ac:dyDescent="0.3">
      <c r="A508" s="44">
        <f t="shared" si="31"/>
        <v>494</v>
      </c>
      <c r="B508" s="45"/>
      <c r="C508" s="49" t="s">
        <v>558</v>
      </c>
      <c r="D508" s="50"/>
      <c r="E508" s="51">
        <f>SUM(E504:E506)</f>
        <v>16715</v>
      </c>
      <c r="F508" s="51">
        <f>SUM(F504:F506)</f>
        <v>0</v>
      </c>
      <c r="G508" s="51">
        <f>SUM(G504:G506)</f>
        <v>0</v>
      </c>
      <c r="H508" s="51">
        <f>SUM(H504:H506)</f>
        <v>0</v>
      </c>
      <c r="I508" s="51">
        <f>SUM(I504:I506)</f>
        <v>16715</v>
      </c>
      <c r="J508" s="77">
        <v>16714.889200000001</v>
      </c>
      <c r="K508" s="78"/>
      <c r="L508" s="78"/>
      <c r="M508" s="75"/>
      <c r="O508" s="76"/>
    </row>
    <row r="509" spans="1:15" x14ac:dyDescent="0.3">
      <c r="A509" s="44">
        <f t="shared" si="31"/>
        <v>495</v>
      </c>
      <c r="B509" s="45"/>
      <c r="C509" s="49" t="s">
        <v>427</v>
      </c>
      <c r="D509" s="50"/>
      <c r="E509" s="51"/>
      <c r="F509" s="51"/>
      <c r="G509" s="51"/>
      <c r="H509" s="51"/>
      <c r="I509" s="51"/>
      <c r="J509" s="77"/>
      <c r="K509" s="78"/>
      <c r="L509" s="78"/>
      <c r="M509" s="75"/>
      <c r="O509" s="76"/>
    </row>
    <row r="510" spans="1:15" x14ac:dyDescent="0.3">
      <c r="A510" s="44">
        <f t="shared" si="31"/>
        <v>496</v>
      </c>
      <c r="B510" s="45"/>
      <c r="C510" s="49" t="s">
        <v>559</v>
      </c>
      <c r="D510" s="50"/>
      <c r="E510" s="51"/>
      <c r="F510" s="51"/>
      <c r="G510" s="51"/>
      <c r="H510" s="51"/>
      <c r="I510" s="51"/>
      <c r="J510" s="77"/>
      <c r="K510" s="78"/>
      <c r="L510" s="78"/>
      <c r="M510" s="75"/>
      <c r="O510" s="76"/>
    </row>
    <row r="511" spans="1:15" x14ac:dyDescent="0.3">
      <c r="A511" s="44">
        <f t="shared" si="31"/>
        <v>497</v>
      </c>
      <c r="B511" s="45" t="s">
        <v>440</v>
      </c>
      <c r="C511" s="46" t="s">
        <v>516</v>
      </c>
      <c r="D511" s="50">
        <v>3.4000000000000002E-2</v>
      </c>
      <c r="E511" s="51">
        <v>6242</v>
      </c>
      <c r="F511" s="51">
        <v>0</v>
      </c>
      <c r="G511" s="51">
        <v>0</v>
      </c>
      <c r="H511" s="51">
        <v>0</v>
      </c>
      <c r="I511" s="51">
        <f>SUM(E511:H511)</f>
        <v>6242</v>
      </c>
      <c r="J511" s="77">
        <v>6242.0449000000017</v>
      </c>
      <c r="K511" s="78"/>
      <c r="L511" s="78"/>
      <c r="M511" s="75"/>
      <c r="O511" s="76"/>
    </row>
    <row r="512" spans="1:15" x14ac:dyDescent="0.3">
      <c r="A512" s="44">
        <f t="shared" si="31"/>
        <v>498</v>
      </c>
      <c r="B512" s="45" t="s">
        <v>448</v>
      </c>
      <c r="C512" s="46" t="s">
        <v>505</v>
      </c>
      <c r="D512" s="50">
        <v>3.4000000000000002E-2</v>
      </c>
      <c r="E512" s="51">
        <v>75345</v>
      </c>
      <c r="F512" s="51">
        <v>10</v>
      </c>
      <c r="G512" s="51">
        <v>-8</v>
      </c>
      <c r="H512" s="51">
        <v>0</v>
      </c>
      <c r="I512" s="51">
        <f>SUM(E512:H512)</f>
        <v>75347</v>
      </c>
      <c r="J512" s="77">
        <v>75346.174303076928</v>
      </c>
      <c r="K512" s="78"/>
      <c r="L512" s="78"/>
      <c r="M512" s="75"/>
      <c r="O512" s="76"/>
    </row>
    <row r="513" spans="1:15" x14ac:dyDescent="0.3">
      <c r="A513" s="44">
        <f t="shared" si="31"/>
        <v>499</v>
      </c>
      <c r="B513" s="45" t="s">
        <v>450</v>
      </c>
      <c r="C513" s="46" t="s">
        <v>517</v>
      </c>
      <c r="D513" s="50">
        <v>3.4000000000000002E-2</v>
      </c>
      <c r="E513" s="51">
        <v>15841</v>
      </c>
      <c r="F513" s="51">
        <v>5</v>
      </c>
      <c r="G513" s="51">
        <v>-5</v>
      </c>
      <c r="H513" s="51">
        <v>0</v>
      </c>
      <c r="I513" s="51">
        <f>SUM(E513:H513)</f>
        <v>15841</v>
      </c>
      <c r="J513" s="77">
        <v>15841.071183846156</v>
      </c>
      <c r="K513" s="78"/>
      <c r="L513" s="78"/>
      <c r="M513" s="75"/>
      <c r="O513" s="76"/>
    </row>
    <row r="514" spans="1:15" x14ac:dyDescent="0.3">
      <c r="A514" s="44">
        <f t="shared" si="31"/>
        <v>500</v>
      </c>
      <c r="B514" s="45" t="s">
        <v>452</v>
      </c>
      <c r="C514" s="46" t="s">
        <v>518</v>
      </c>
      <c r="D514" s="50">
        <v>3.4000000000000002E-2</v>
      </c>
      <c r="E514" s="51">
        <v>65</v>
      </c>
      <c r="F514" s="51">
        <v>48</v>
      </c>
      <c r="G514" s="51">
        <v>0</v>
      </c>
      <c r="H514" s="51">
        <v>0</v>
      </c>
      <c r="I514" s="51">
        <f>SUM(E514:H514)</f>
        <v>113</v>
      </c>
      <c r="J514" s="77">
        <v>79.626446923076927</v>
      </c>
      <c r="K514" s="78"/>
      <c r="L514" s="78"/>
      <c r="M514" s="75"/>
      <c r="O514" s="76"/>
    </row>
    <row r="515" spans="1:15" x14ac:dyDescent="0.3">
      <c r="A515" s="44">
        <f t="shared" si="31"/>
        <v>501</v>
      </c>
      <c r="B515" s="45" t="s">
        <v>506</v>
      </c>
      <c r="C515" s="46" t="s">
        <v>507</v>
      </c>
      <c r="D515" s="50">
        <v>0</v>
      </c>
      <c r="E515" s="51">
        <v>3886</v>
      </c>
      <c r="F515" s="51">
        <v>881</v>
      </c>
      <c r="G515" s="51">
        <v>0</v>
      </c>
      <c r="H515" s="51">
        <v>-986.61800000000005</v>
      </c>
      <c r="I515" s="51">
        <f>SUM(E515:H515)</f>
        <v>3780.3820000000001</v>
      </c>
      <c r="J515" s="77">
        <v>3870.1045284615388</v>
      </c>
      <c r="K515" s="78"/>
      <c r="L515" s="78"/>
      <c r="M515" s="75"/>
      <c r="O515" s="76"/>
    </row>
    <row r="516" spans="1:15" x14ac:dyDescent="0.3">
      <c r="A516" s="44">
        <f t="shared" si="31"/>
        <v>502</v>
      </c>
      <c r="B516" s="45" t="s">
        <v>427</v>
      </c>
      <c r="C516" s="46" t="s">
        <v>427</v>
      </c>
      <c r="D516" s="50"/>
      <c r="E516" s="51"/>
      <c r="F516" s="51"/>
      <c r="G516" s="51"/>
      <c r="H516" s="51"/>
      <c r="I516" s="51"/>
      <c r="K516" s="78"/>
      <c r="L516" s="78"/>
      <c r="M516" s="75"/>
      <c r="O516" s="76"/>
    </row>
    <row r="517" spans="1:15" x14ac:dyDescent="0.3">
      <c r="A517" s="44">
        <f t="shared" si="31"/>
        <v>503</v>
      </c>
      <c r="B517" s="45"/>
      <c r="C517" s="49" t="s">
        <v>560</v>
      </c>
      <c r="D517" s="50"/>
      <c r="E517" s="51">
        <f>SUM(E511:E515)</f>
        <v>101379</v>
      </c>
      <c r="F517" s="51">
        <f>SUM(F511:F515)</f>
        <v>944</v>
      </c>
      <c r="G517" s="51">
        <f>SUM(G511:G515)</f>
        <v>-13</v>
      </c>
      <c r="H517" s="51">
        <f>SUM(H511:H515)</f>
        <v>-986.61800000000005</v>
      </c>
      <c r="I517" s="51">
        <f>SUM(I511:I515)</f>
        <v>101323.382</v>
      </c>
      <c r="J517" s="77">
        <v>101379.02136230771</v>
      </c>
      <c r="K517" s="78"/>
      <c r="L517" s="78"/>
      <c r="M517" s="75"/>
      <c r="O517" s="76"/>
    </row>
    <row r="518" spans="1:15" x14ac:dyDescent="0.3">
      <c r="A518" s="44">
        <f t="shared" si="31"/>
        <v>504</v>
      </c>
      <c r="B518" s="45"/>
      <c r="C518" s="49" t="s">
        <v>427</v>
      </c>
      <c r="D518" s="50"/>
      <c r="E518" s="51"/>
      <c r="F518" s="51"/>
      <c r="G518" s="51"/>
      <c r="H518" s="51"/>
      <c r="I518" s="51"/>
      <c r="J518" s="77"/>
      <c r="K518" s="78"/>
      <c r="L518" s="78"/>
      <c r="M518" s="75"/>
      <c r="O518" s="76"/>
    </row>
    <row r="519" spans="1:15" x14ac:dyDescent="0.3">
      <c r="A519" s="44">
        <f t="shared" si="31"/>
        <v>505</v>
      </c>
      <c r="B519" s="45"/>
      <c r="C519" s="49" t="s">
        <v>561</v>
      </c>
      <c r="D519" s="50"/>
      <c r="E519" s="51"/>
      <c r="F519" s="51"/>
      <c r="G519" s="51"/>
      <c r="H519" s="51"/>
      <c r="I519" s="51"/>
      <c r="J519" s="77"/>
      <c r="K519" s="78"/>
      <c r="L519" s="78"/>
      <c r="M519" s="75"/>
      <c r="O519" s="76"/>
    </row>
    <row r="520" spans="1:15" x14ac:dyDescent="0.3">
      <c r="A520" s="44">
        <f t="shared" si="31"/>
        <v>506</v>
      </c>
      <c r="B520" s="45" t="s">
        <v>440</v>
      </c>
      <c r="C520" s="46" t="s">
        <v>516</v>
      </c>
      <c r="D520" s="50">
        <v>3.3300000000000003E-2</v>
      </c>
      <c r="E520" s="51">
        <v>7306</v>
      </c>
      <c r="F520" s="51">
        <v>0</v>
      </c>
      <c r="G520" s="51">
        <v>0</v>
      </c>
      <c r="H520" s="51">
        <v>0</v>
      </c>
      <c r="I520" s="51">
        <f>SUM(E520:H520)</f>
        <v>7306</v>
      </c>
      <c r="J520" s="77">
        <v>7305.8741399999999</v>
      </c>
      <c r="K520" s="78"/>
      <c r="L520" s="78"/>
      <c r="M520" s="75"/>
      <c r="O520" s="76"/>
    </row>
    <row r="521" spans="1:15" x14ac:dyDescent="0.3">
      <c r="A521" s="44">
        <f t="shared" si="31"/>
        <v>507</v>
      </c>
      <c r="B521" s="45" t="s">
        <v>448</v>
      </c>
      <c r="C521" s="46" t="s">
        <v>505</v>
      </c>
      <c r="D521" s="50">
        <v>3.3300000000000003E-2</v>
      </c>
      <c r="E521" s="51">
        <v>67788</v>
      </c>
      <c r="F521" s="51">
        <v>0</v>
      </c>
      <c r="G521" s="51">
        <v>0</v>
      </c>
      <c r="H521" s="51">
        <v>0</v>
      </c>
      <c r="I521" s="51">
        <f>SUM(E521:H521)</f>
        <v>67788</v>
      </c>
      <c r="J521" s="77">
        <v>67787.978359999979</v>
      </c>
      <c r="K521" s="78"/>
      <c r="L521" s="78"/>
      <c r="M521" s="75"/>
      <c r="O521" s="76"/>
    </row>
    <row r="522" spans="1:15" x14ac:dyDescent="0.3">
      <c r="A522" s="44">
        <f t="shared" si="31"/>
        <v>508</v>
      </c>
      <c r="B522" s="45" t="s">
        <v>450</v>
      </c>
      <c r="C522" s="46" t="s">
        <v>517</v>
      </c>
      <c r="D522" s="50">
        <v>3.3300000000000003E-2</v>
      </c>
      <c r="E522" s="51">
        <v>19089</v>
      </c>
      <c r="F522" s="51">
        <v>0</v>
      </c>
      <c r="G522" s="51">
        <v>0</v>
      </c>
      <c r="H522" s="51">
        <v>0</v>
      </c>
      <c r="I522" s="51">
        <f>SUM(E522:H522)</f>
        <v>19089</v>
      </c>
      <c r="J522" s="77">
        <v>19089.172670000004</v>
      </c>
      <c r="K522" s="78"/>
      <c r="L522" s="78"/>
      <c r="M522" s="75"/>
      <c r="O522" s="76"/>
    </row>
    <row r="523" spans="1:15" x14ac:dyDescent="0.3">
      <c r="A523" s="44">
        <f t="shared" si="31"/>
        <v>509</v>
      </c>
      <c r="B523" s="45" t="s">
        <v>506</v>
      </c>
      <c r="C523" s="46" t="s">
        <v>507</v>
      </c>
      <c r="D523" s="50">
        <v>0</v>
      </c>
      <c r="E523" s="51">
        <v>6044</v>
      </c>
      <c r="F523" s="51">
        <v>0</v>
      </c>
      <c r="G523" s="51">
        <v>0</v>
      </c>
      <c r="H523" s="51">
        <v>0</v>
      </c>
      <c r="I523" s="51">
        <f>SUM(E523:H523)</f>
        <v>6044</v>
      </c>
      <c r="J523" s="77">
        <v>6043.8313199999984</v>
      </c>
      <c r="K523" s="78"/>
      <c r="L523" s="78"/>
      <c r="M523" s="75"/>
      <c r="O523" s="76"/>
    </row>
    <row r="524" spans="1:15" x14ac:dyDescent="0.3">
      <c r="A524" s="44">
        <f t="shared" si="31"/>
        <v>510</v>
      </c>
      <c r="B524" s="45" t="s">
        <v>427</v>
      </c>
      <c r="C524" s="55"/>
      <c r="D524" s="50"/>
      <c r="E524" s="51"/>
      <c r="F524" s="51"/>
      <c r="G524" s="51"/>
      <c r="H524" s="51"/>
      <c r="I524" s="51"/>
      <c r="K524" s="78"/>
      <c r="L524" s="78"/>
      <c r="M524" s="75"/>
      <c r="O524" s="76"/>
    </row>
    <row r="525" spans="1:15" x14ac:dyDescent="0.3">
      <c r="A525" s="44">
        <f t="shared" si="31"/>
        <v>511</v>
      </c>
      <c r="B525" s="45"/>
      <c r="C525" s="49" t="s">
        <v>562</v>
      </c>
      <c r="D525" s="50"/>
      <c r="E525" s="51">
        <f>SUM(E520:E523)</f>
        <v>100227</v>
      </c>
      <c r="F525" s="51">
        <f>SUM(F520:F523)</f>
        <v>0</v>
      </c>
      <c r="G525" s="51">
        <f>SUM(G520:G523)</f>
        <v>0</v>
      </c>
      <c r="H525" s="51">
        <f>SUM(H520:H523)</f>
        <v>0</v>
      </c>
      <c r="I525" s="51">
        <f>SUM(I520:I523)</f>
        <v>100227</v>
      </c>
      <c r="J525" s="77">
        <v>100226.85648999998</v>
      </c>
      <c r="K525" s="78"/>
      <c r="L525" s="78"/>
      <c r="M525" s="75"/>
      <c r="O525" s="76"/>
    </row>
    <row r="526" spans="1:15" x14ac:dyDescent="0.3">
      <c r="A526" s="44">
        <f t="shared" si="31"/>
        <v>512</v>
      </c>
      <c r="B526" s="45" t="s">
        <v>427</v>
      </c>
      <c r="C526" s="49" t="s">
        <v>427</v>
      </c>
      <c r="D526" s="50"/>
      <c r="E526" s="51"/>
      <c r="F526" s="51"/>
      <c r="G526" s="51"/>
      <c r="H526" s="51"/>
      <c r="I526" s="51"/>
      <c r="J526" s="77"/>
      <c r="K526" s="78"/>
      <c r="L526" s="78"/>
      <c r="M526" s="75"/>
      <c r="O526" s="76"/>
    </row>
    <row r="527" spans="1:15" x14ac:dyDescent="0.3">
      <c r="A527" s="44">
        <f t="shared" si="31"/>
        <v>513</v>
      </c>
      <c r="B527" s="45" t="s">
        <v>563</v>
      </c>
      <c r="C527" s="46" t="s">
        <v>564</v>
      </c>
      <c r="D527" s="50"/>
      <c r="E527" s="51">
        <v>24056</v>
      </c>
      <c r="F527" s="51">
        <f>273+6764</f>
        <v>7037</v>
      </c>
      <c r="G527" s="51">
        <v>0</v>
      </c>
      <c r="H527" s="51">
        <v>0</v>
      </c>
      <c r="I527" s="51">
        <f>SUM(E527:H527)</f>
        <v>31093</v>
      </c>
      <c r="J527" s="77">
        <v>25277.940686153845</v>
      </c>
      <c r="K527" s="78"/>
      <c r="L527" s="78"/>
      <c r="M527" s="75"/>
      <c r="O527" s="76"/>
    </row>
    <row r="528" spans="1:15" x14ac:dyDescent="0.3">
      <c r="A528" s="44">
        <f t="shared" si="31"/>
        <v>514</v>
      </c>
      <c r="B528" s="45" t="s">
        <v>444</v>
      </c>
      <c r="C528" s="46" t="s">
        <v>565</v>
      </c>
      <c r="D528" s="50"/>
      <c r="E528" s="51">
        <v>1017</v>
      </c>
      <c r="F528" s="51">
        <v>0</v>
      </c>
      <c r="G528" s="51">
        <v>-5</v>
      </c>
      <c r="H528" s="51">
        <v>0</v>
      </c>
      <c r="I528" s="51">
        <f>SUM(E528:H528)</f>
        <v>1012</v>
      </c>
      <c r="J528" s="77">
        <v>1013</v>
      </c>
      <c r="K528" s="78"/>
      <c r="L528" s="78"/>
      <c r="M528" s="75"/>
      <c r="O528" s="76"/>
    </row>
    <row r="529" spans="1:15" x14ac:dyDescent="0.3">
      <c r="A529" s="44">
        <f t="shared" ref="A529:A592" si="34">A528+1</f>
        <v>515</v>
      </c>
      <c r="B529" s="45"/>
      <c r="C529" s="55"/>
      <c r="D529" s="50"/>
      <c r="E529" s="51"/>
      <c r="F529" s="51"/>
      <c r="G529" s="51"/>
      <c r="H529" s="51"/>
      <c r="I529" s="51"/>
      <c r="J529" s="77"/>
      <c r="K529" s="78"/>
      <c r="L529" s="78"/>
      <c r="M529" s="75"/>
      <c r="O529" s="76"/>
    </row>
    <row r="530" spans="1:15" x14ac:dyDescent="0.3">
      <c r="A530" s="44">
        <f t="shared" si="34"/>
        <v>516</v>
      </c>
      <c r="C530" s="45" t="s">
        <v>566</v>
      </c>
      <c r="D530" s="50"/>
      <c r="E530" s="51">
        <f>SUM(E75+E86+E98+E110+E121+E133+E145+E157+E170+E181+E192+E203+E214+E226+E236+E246+E257+E267+E277+E282+E294+E305+E317+E322+E330+E343+E351+E360+E377+E368+E385+E393+E402+E410+E418+E426+E433+E441+E449+E458+E463+E470+E478+E487+E495+E501+E508+E517+E525+E527+E528+E338)</f>
        <v>5875842</v>
      </c>
      <c r="F530" s="51">
        <f t="shared" ref="F530:I530" si="35">SUM(F75+F86+F98+F110+F121+F133+F145+F157+F170+F181+F192+F203+F214+F226+F236+F246+F257+F267+F277+F282+F294+F305+F317+F322+F330+F343+F351+F360+F377+F368+F385+F393+F402+F410+F418+F426+F433+F441+F449+F458+F463+F470+F478+F487+F495+F501+F508+F517+F525+F527+F528+F338)</f>
        <v>583718</v>
      </c>
      <c r="G530" s="51">
        <f t="shared" si="35"/>
        <v>-50937</v>
      </c>
      <c r="H530" s="51">
        <f t="shared" si="35"/>
        <v>-4678.6180000000004</v>
      </c>
      <c r="I530" s="51">
        <f t="shared" si="35"/>
        <v>6403942.3820000002</v>
      </c>
      <c r="J530" s="77">
        <v>6210578.7454330772</v>
      </c>
      <c r="K530" s="78"/>
      <c r="L530" s="78"/>
      <c r="M530" s="75"/>
      <c r="O530" s="76"/>
    </row>
    <row r="531" spans="1:15" x14ac:dyDescent="0.3">
      <c r="A531" s="44">
        <f t="shared" si="34"/>
        <v>517</v>
      </c>
      <c r="B531" s="45"/>
      <c r="C531" s="46"/>
      <c r="D531" s="50"/>
      <c r="E531" s="51"/>
      <c r="F531" s="51"/>
      <c r="G531" s="51"/>
      <c r="H531" s="51"/>
      <c r="I531" s="51"/>
      <c r="J531" s="77"/>
      <c r="K531" s="78"/>
      <c r="L531" s="78"/>
      <c r="M531" s="75"/>
      <c r="O531" s="76"/>
    </row>
    <row r="532" spans="1:15" x14ac:dyDescent="0.3">
      <c r="A532" s="44">
        <f t="shared" si="34"/>
        <v>518</v>
      </c>
      <c r="B532" s="45"/>
      <c r="C532" s="46"/>
      <c r="D532" s="50"/>
      <c r="E532" s="51"/>
      <c r="F532" s="51"/>
      <c r="G532" s="51"/>
      <c r="H532" s="51"/>
      <c r="I532" s="51"/>
      <c r="J532" s="77"/>
      <c r="K532" s="78"/>
      <c r="L532" s="78"/>
      <c r="M532" s="75"/>
      <c r="O532" s="76"/>
    </row>
    <row r="533" spans="1:15" x14ac:dyDescent="0.3">
      <c r="A533" s="44">
        <f t="shared" si="34"/>
        <v>519</v>
      </c>
      <c r="B533" s="45" t="s">
        <v>567</v>
      </c>
      <c r="C533" s="46"/>
      <c r="D533" s="50"/>
      <c r="E533" s="51"/>
      <c r="F533" s="51"/>
      <c r="G533" s="51"/>
      <c r="H533" s="51"/>
      <c r="I533" s="51"/>
      <c r="J533" s="77"/>
      <c r="K533" s="78"/>
      <c r="L533" s="78"/>
      <c r="M533" s="75"/>
      <c r="O533" s="76"/>
    </row>
    <row r="534" spans="1:15" x14ac:dyDescent="0.3">
      <c r="A534" s="44">
        <f t="shared" si="34"/>
        <v>520</v>
      </c>
      <c r="B534" s="45">
        <v>350.1</v>
      </c>
      <c r="C534" s="46" t="s">
        <v>568</v>
      </c>
      <c r="D534" s="50">
        <v>1.217E-2</v>
      </c>
      <c r="E534" s="51">
        <v>91292</v>
      </c>
      <c r="F534" s="51">
        <v>10030</v>
      </c>
      <c r="G534" s="51">
        <v>-7</v>
      </c>
      <c r="H534" s="51">
        <v>0</v>
      </c>
      <c r="I534" s="51">
        <f t="shared" ref="I534:I543" si="36">SUM(E534:H534)</f>
        <v>101315</v>
      </c>
      <c r="J534" s="77">
        <v>98915.567185384614</v>
      </c>
      <c r="K534" s="78"/>
      <c r="L534" s="78"/>
      <c r="M534" s="75"/>
      <c r="O534" s="76"/>
    </row>
    <row r="535" spans="1:15" x14ac:dyDescent="0.3">
      <c r="A535" s="44">
        <f t="shared" si="34"/>
        <v>521</v>
      </c>
      <c r="B535" s="45" t="s">
        <v>569</v>
      </c>
      <c r="C535" s="46" t="s">
        <v>570</v>
      </c>
      <c r="D535" s="50">
        <v>1.4400000000000001E-2</v>
      </c>
      <c r="E535" s="51">
        <v>103433</v>
      </c>
      <c r="F535" s="51">
        <v>-207</v>
      </c>
      <c r="G535" s="51">
        <v>-692</v>
      </c>
      <c r="H535" s="51">
        <v>-8947</v>
      </c>
      <c r="I535" s="51">
        <f t="shared" si="36"/>
        <v>93587</v>
      </c>
      <c r="J535" s="77">
        <v>102723.55074076923</v>
      </c>
      <c r="K535" s="78"/>
      <c r="L535" s="78"/>
      <c r="M535" s="75"/>
      <c r="O535" s="76"/>
    </row>
    <row r="536" spans="1:15" x14ac:dyDescent="0.3">
      <c r="A536" s="44">
        <f t="shared" si="34"/>
        <v>522</v>
      </c>
      <c r="B536" s="45">
        <v>353</v>
      </c>
      <c r="C536" s="52" t="s">
        <v>571</v>
      </c>
      <c r="D536" s="50">
        <v>1.8099999999999998E-2</v>
      </c>
      <c r="E536" s="51">
        <v>1871283</v>
      </c>
      <c r="F536" s="51">
        <v>200976</v>
      </c>
      <c r="G536" s="51">
        <v>-20921</v>
      </c>
      <c r="H536" s="51">
        <v>-3981</v>
      </c>
      <c r="I536" s="51">
        <f t="shared" si="36"/>
        <v>2047357</v>
      </c>
      <c r="J536" s="77">
        <v>1967188.8676561529</v>
      </c>
      <c r="K536" s="78"/>
      <c r="L536" s="78"/>
      <c r="M536" s="75"/>
      <c r="O536" s="76"/>
    </row>
    <row r="537" spans="1:15" x14ac:dyDescent="0.3">
      <c r="A537" s="44">
        <f t="shared" si="34"/>
        <v>523</v>
      </c>
      <c r="B537" s="45">
        <v>353.91</v>
      </c>
      <c r="C537" s="46" t="s">
        <v>572</v>
      </c>
      <c r="D537" s="50">
        <v>1.14E-2</v>
      </c>
      <c r="E537" s="51">
        <v>55947</v>
      </c>
      <c r="F537" s="51">
        <v>281</v>
      </c>
      <c r="G537" s="51">
        <v>235</v>
      </c>
      <c r="H537" s="51">
        <v>0</v>
      </c>
      <c r="I537" s="51">
        <f t="shared" si="36"/>
        <v>56463</v>
      </c>
      <c r="J537" s="77">
        <v>56297.154450769231</v>
      </c>
      <c r="K537" s="78"/>
      <c r="L537" s="78"/>
      <c r="M537" s="75"/>
      <c r="O537" s="76"/>
    </row>
    <row r="538" spans="1:15" x14ac:dyDescent="0.3">
      <c r="A538" s="44">
        <f t="shared" si="34"/>
        <v>524</v>
      </c>
      <c r="B538" s="45" t="s">
        <v>573</v>
      </c>
      <c r="C538" s="46" t="s">
        <v>574</v>
      </c>
      <c r="D538" s="50">
        <v>1.32E-2</v>
      </c>
      <c r="E538" s="51">
        <v>81444</v>
      </c>
      <c r="F538" s="51">
        <v>976</v>
      </c>
      <c r="G538" s="51">
        <v>-221</v>
      </c>
      <c r="H538" s="51">
        <v>0</v>
      </c>
      <c r="I538" s="51">
        <f t="shared" si="36"/>
        <v>82199</v>
      </c>
      <c r="J538" s="77">
        <v>81855.797226923067</v>
      </c>
      <c r="K538" s="78"/>
      <c r="L538" s="78"/>
      <c r="M538" s="75"/>
      <c r="O538" s="76"/>
    </row>
    <row r="539" spans="1:15" x14ac:dyDescent="0.3">
      <c r="A539" s="44">
        <f t="shared" si="34"/>
        <v>525</v>
      </c>
      <c r="B539" s="45" t="s">
        <v>575</v>
      </c>
      <c r="C539" s="46" t="s">
        <v>576</v>
      </c>
      <c r="D539" s="50">
        <v>3.2600000000000004E-2</v>
      </c>
      <c r="E539" s="51">
        <v>1860693</v>
      </c>
      <c r="F539" s="51">
        <v>196368</v>
      </c>
      <c r="G539" s="51">
        <v>-13265</v>
      </c>
      <c r="H539" s="51">
        <v>0</v>
      </c>
      <c r="I539" s="51">
        <f t="shared" si="36"/>
        <v>2043796</v>
      </c>
      <c r="J539" s="77">
        <v>1935452.5776684617</v>
      </c>
      <c r="K539" s="78"/>
      <c r="L539" s="78"/>
      <c r="M539" s="75"/>
      <c r="O539" s="76"/>
    </row>
    <row r="540" spans="1:15" x14ac:dyDescent="0.3">
      <c r="A540" s="44">
        <f t="shared" si="34"/>
        <v>526</v>
      </c>
      <c r="B540" s="45" t="s">
        <v>577</v>
      </c>
      <c r="C540" s="46" t="s">
        <v>578</v>
      </c>
      <c r="D540" s="50">
        <v>1.8752000000000001E-2</v>
      </c>
      <c r="E540" s="51">
        <v>947624</v>
      </c>
      <c r="F540" s="51">
        <v>114227</v>
      </c>
      <c r="G540" s="51">
        <v>-13435</v>
      </c>
      <c r="H540" s="51">
        <v>-508</v>
      </c>
      <c r="I540" s="51">
        <f t="shared" si="36"/>
        <v>1047908</v>
      </c>
      <c r="J540" s="77">
        <v>1002081.2414515383</v>
      </c>
      <c r="K540" s="78"/>
      <c r="L540" s="78"/>
      <c r="M540" s="75"/>
      <c r="O540" s="76"/>
    </row>
    <row r="541" spans="1:15" x14ac:dyDescent="0.3">
      <c r="A541" s="44">
        <f t="shared" si="34"/>
        <v>527</v>
      </c>
      <c r="B541" s="45" t="s">
        <v>579</v>
      </c>
      <c r="C541" s="46" t="s">
        <v>580</v>
      </c>
      <c r="D541" s="50">
        <v>1.17E-2</v>
      </c>
      <c r="E541" s="51">
        <v>41489</v>
      </c>
      <c r="F541" s="51">
        <v>169</v>
      </c>
      <c r="G541" s="51">
        <v>-99</v>
      </c>
      <c r="H541" s="51">
        <v>0</v>
      </c>
      <c r="I541" s="51">
        <f t="shared" si="36"/>
        <v>41559</v>
      </c>
      <c r="J541" s="77">
        <v>41630.88899692308</v>
      </c>
      <c r="K541" s="78"/>
      <c r="L541" s="78"/>
      <c r="M541" s="75"/>
      <c r="O541" s="76"/>
    </row>
    <row r="542" spans="1:15" x14ac:dyDescent="0.3">
      <c r="A542" s="44">
        <f t="shared" si="34"/>
        <v>528</v>
      </c>
      <c r="B542" s="45" t="s">
        <v>581</v>
      </c>
      <c r="C542" s="46" t="s">
        <v>582</v>
      </c>
      <c r="D542" s="50">
        <v>1.9900000000000001E-2</v>
      </c>
      <c r="E542" s="51">
        <v>87773</v>
      </c>
      <c r="F542" s="51">
        <v>799</v>
      </c>
      <c r="G542" s="51">
        <v>-66</v>
      </c>
      <c r="H542" s="51">
        <v>0</v>
      </c>
      <c r="I542" s="51">
        <f t="shared" si="36"/>
        <v>88506</v>
      </c>
      <c r="J542" s="80">
        <v>88389.226504615363</v>
      </c>
      <c r="K542" s="81"/>
      <c r="L542" s="81"/>
      <c r="M542" s="75"/>
      <c r="O542" s="76"/>
    </row>
    <row r="543" spans="1:15" x14ac:dyDescent="0.3">
      <c r="A543" s="44">
        <f t="shared" si="34"/>
        <v>529</v>
      </c>
      <c r="B543" s="45" t="s">
        <v>583</v>
      </c>
      <c r="C543" s="46" t="s">
        <v>584</v>
      </c>
      <c r="D543" s="50">
        <v>9.2999999999999992E-3</v>
      </c>
      <c r="E543" s="51">
        <v>49871</v>
      </c>
      <c r="F543" s="51">
        <v>3</v>
      </c>
      <c r="G543" s="51">
        <v>0</v>
      </c>
      <c r="H543" s="51">
        <v>0</v>
      </c>
      <c r="I543" s="51">
        <f t="shared" si="36"/>
        <v>49874</v>
      </c>
      <c r="J543" s="77">
        <v>49872.788133846145</v>
      </c>
      <c r="K543" s="78"/>
      <c r="L543" s="78"/>
      <c r="M543" s="75"/>
      <c r="O543" s="76"/>
    </row>
    <row r="544" spans="1:15" x14ac:dyDescent="0.3">
      <c r="A544" s="44">
        <f t="shared" si="34"/>
        <v>530</v>
      </c>
      <c r="C544" s="61" t="s">
        <v>585</v>
      </c>
      <c r="D544" s="50"/>
      <c r="E544" s="51">
        <f>SUM(E534:E543)</f>
        <v>5190849</v>
      </c>
      <c r="F544" s="51">
        <f>SUM(F534:F543)</f>
        <v>523622</v>
      </c>
      <c r="G544" s="51">
        <f>SUM(G534:G543)</f>
        <v>-48471</v>
      </c>
      <c r="H544" s="51">
        <f>SUM(H534:H543)</f>
        <v>-13436</v>
      </c>
      <c r="I544" s="51">
        <f>SUM(I534:I543)</f>
        <v>5652564</v>
      </c>
      <c r="J544" s="77">
        <v>5424407.6600153847</v>
      </c>
      <c r="K544" s="78"/>
      <c r="L544" s="78"/>
      <c r="M544" s="75"/>
      <c r="O544" s="76"/>
    </row>
    <row r="545" spans="1:15" x14ac:dyDescent="0.3">
      <c r="A545" s="44">
        <f t="shared" si="34"/>
        <v>531</v>
      </c>
      <c r="B545" s="61"/>
      <c r="C545" s="46"/>
      <c r="D545" s="50"/>
      <c r="E545" s="51"/>
      <c r="F545" s="51"/>
      <c r="G545" s="51"/>
      <c r="H545" s="51"/>
      <c r="I545" s="51"/>
      <c r="J545" s="77"/>
      <c r="K545" s="78"/>
      <c r="L545" s="78"/>
      <c r="M545" s="75"/>
      <c r="O545" s="76"/>
    </row>
    <row r="546" spans="1:15" x14ac:dyDescent="0.3">
      <c r="A546" s="44">
        <f t="shared" si="34"/>
        <v>532</v>
      </c>
      <c r="B546" s="45"/>
      <c r="C546" s="46"/>
      <c r="D546" s="50"/>
      <c r="E546" s="51"/>
      <c r="F546" s="51"/>
      <c r="G546" s="51"/>
      <c r="H546" s="51"/>
      <c r="I546" s="51"/>
      <c r="J546" s="77"/>
      <c r="K546" s="78"/>
      <c r="L546" s="78"/>
      <c r="M546" s="75"/>
      <c r="O546" s="76"/>
    </row>
    <row r="547" spans="1:15" x14ac:dyDescent="0.3">
      <c r="A547" s="44">
        <f t="shared" si="34"/>
        <v>533</v>
      </c>
      <c r="B547" s="45" t="s">
        <v>586</v>
      </c>
      <c r="C547" s="46"/>
      <c r="D547" s="50"/>
      <c r="E547" s="51"/>
      <c r="F547" s="51"/>
      <c r="G547" s="51"/>
      <c r="H547" s="51"/>
      <c r="I547" s="51"/>
      <c r="J547" s="77"/>
      <c r="K547" s="78"/>
      <c r="L547" s="78"/>
      <c r="M547" s="75"/>
      <c r="O547" s="76"/>
    </row>
    <row r="548" spans="1:15" x14ac:dyDescent="0.3">
      <c r="A548" s="44">
        <f t="shared" si="34"/>
        <v>534</v>
      </c>
      <c r="B548" s="45">
        <v>360.1</v>
      </c>
      <c r="C548" s="60" t="s">
        <v>587</v>
      </c>
      <c r="D548" s="50">
        <v>1.38E-2</v>
      </c>
      <c r="E548" s="51">
        <v>69963</v>
      </c>
      <c r="F548" s="51">
        <v>3962</v>
      </c>
      <c r="G548" s="51">
        <v>0</v>
      </c>
      <c r="H548" s="51"/>
      <c r="I548" s="51">
        <f>SUM(E548:H548)</f>
        <v>73925</v>
      </c>
      <c r="J548" s="77">
        <v>71548.836943076923</v>
      </c>
      <c r="K548" s="78"/>
      <c r="L548" s="78"/>
      <c r="M548" s="75"/>
      <c r="O548" s="76"/>
    </row>
    <row r="549" spans="1:15" x14ac:dyDescent="0.3">
      <c r="A549" s="44">
        <f t="shared" si="34"/>
        <v>535</v>
      </c>
      <c r="B549" s="45" t="s">
        <v>588</v>
      </c>
      <c r="C549" s="60" t="s">
        <v>589</v>
      </c>
      <c r="D549" s="50">
        <v>1.4200000000000001E-2</v>
      </c>
      <c r="E549" s="51">
        <v>28598</v>
      </c>
      <c r="F549" s="51">
        <v>284</v>
      </c>
      <c r="G549" s="51">
        <v>5608</v>
      </c>
      <c r="H549" s="51">
        <v>9006</v>
      </c>
      <c r="I549" s="51">
        <f>SUM(E549:H549)</f>
        <v>43496</v>
      </c>
      <c r="J549" s="77">
        <v>34111.053759230774</v>
      </c>
      <c r="K549" s="78"/>
      <c r="L549" s="78"/>
      <c r="M549" s="75"/>
      <c r="O549" s="76"/>
    </row>
    <row r="550" spans="1:15" x14ac:dyDescent="0.3">
      <c r="A550" s="44">
        <f t="shared" si="34"/>
        <v>536</v>
      </c>
      <c r="B550" s="45" t="s">
        <v>590</v>
      </c>
      <c r="C550" s="60" t="s">
        <v>591</v>
      </c>
      <c r="D550" s="50">
        <v>1.7999999999999999E-2</v>
      </c>
      <c r="E550" s="51">
        <v>1455265</v>
      </c>
      <c r="F550" s="51">
        <v>66918</v>
      </c>
      <c r="G550" s="51">
        <v>657</v>
      </c>
      <c r="H550" s="51">
        <f>4035-13</f>
        <v>4022</v>
      </c>
      <c r="I550" s="51">
        <f>SUM(E550:H550)</f>
        <v>1526862</v>
      </c>
      <c r="J550" s="77">
        <v>1474281.842296923</v>
      </c>
      <c r="K550" s="78"/>
      <c r="L550" s="78"/>
      <c r="M550" s="75"/>
      <c r="O550" s="76"/>
    </row>
    <row r="551" spans="1:15" x14ac:dyDescent="0.3">
      <c r="A551" s="44">
        <f t="shared" si="34"/>
        <v>537</v>
      </c>
      <c r="B551" s="45" t="s">
        <v>592</v>
      </c>
      <c r="C551" s="60" t="s">
        <v>593</v>
      </c>
      <c r="D551" s="50">
        <v>6.9000000000000006E-2</v>
      </c>
      <c r="E551" s="51">
        <v>0</v>
      </c>
      <c r="F551" s="51">
        <v>6764</v>
      </c>
      <c r="G551" s="51">
        <v>0</v>
      </c>
      <c r="H551" s="51">
        <v>0</v>
      </c>
      <c r="I551" s="51">
        <f>SUM(E551:H551)</f>
        <v>6764</v>
      </c>
      <c r="J551" s="77">
        <v>1037.0645453846153</v>
      </c>
      <c r="K551" s="78"/>
      <c r="L551" s="78"/>
      <c r="M551" s="75"/>
      <c r="O551" s="76"/>
    </row>
    <row r="552" spans="1:15" x14ac:dyDescent="0.3">
      <c r="A552" s="44">
        <f t="shared" si="34"/>
        <v>538</v>
      </c>
      <c r="B552" s="45" t="s">
        <v>594</v>
      </c>
      <c r="C552" s="60" t="s">
        <v>595</v>
      </c>
      <c r="D552" s="50">
        <v>4.2047000000000001E-2</v>
      </c>
      <c r="E552" s="51">
        <v>865682</v>
      </c>
      <c r="F552" s="51">
        <v>87106</v>
      </c>
      <c r="G552" s="51">
        <v>366</v>
      </c>
      <c r="H552" s="51">
        <v>0</v>
      </c>
      <c r="I552" s="51">
        <f>SUM(E552:H552)+1</f>
        <v>953155</v>
      </c>
      <c r="J552" s="77">
        <v>901226.89167538448</v>
      </c>
      <c r="K552" s="78"/>
      <c r="L552" s="78"/>
      <c r="M552" s="75"/>
      <c r="O552" s="76"/>
    </row>
    <row r="553" spans="1:15" x14ac:dyDescent="0.3">
      <c r="A553" s="44">
        <f t="shared" si="34"/>
        <v>539</v>
      </c>
      <c r="B553" s="45" t="s">
        <v>596</v>
      </c>
      <c r="C553" s="60" t="s">
        <v>597</v>
      </c>
      <c r="D553" s="50">
        <v>2.7300000000000001E-2</v>
      </c>
      <c r="E553" s="51">
        <v>1269064</v>
      </c>
      <c r="F553" s="51">
        <v>153728</v>
      </c>
      <c r="G553" s="51">
        <v>6078</v>
      </c>
      <c r="H553" s="51">
        <v>506</v>
      </c>
      <c r="I553" s="51">
        <f t="shared" ref="I553:I558" si="37">SUM(E553:H553)</f>
        <v>1429376</v>
      </c>
      <c r="J553" s="77">
        <v>1344152.9806315382</v>
      </c>
      <c r="K553" s="78"/>
      <c r="L553" s="78"/>
      <c r="M553" s="75"/>
      <c r="O553" s="76"/>
    </row>
    <row r="554" spans="1:15" x14ac:dyDescent="0.3">
      <c r="A554" s="44">
        <f t="shared" si="34"/>
        <v>540</v>
      </c>
      <c r="B554" s="45" t="s">
        <v>598</v>
      </c>
      <c r="C554" s="60" t="s">
        <v>599</v>
      </c>
      <c r="D554" s="50">
        <v>1.5739E-2</v>
      </c>
      <c r="E554" s="51">
        <v>504665</v>
      </c>
      <c r="F554" s="51">
        <v>64932</v>
      </c>
      <c r="G554" s="51">
        <v>-3287</v>
      </c>
      <c r="H554" s="51">
        <v>0</v>
      </c>
      <c r="I554" s="51">
        <f t="shared" si="37"/>
        <v>566310</v>
      </c>
      <c r="J554" s="77">
        <v>536244.9387953846</v>
      </c>
      <c r="K554" s="78"/>
      <c r="L554" s="78"/>
      <c r="M554" s="75"/>
      <c r="O554" s="76"/>
    </row>
    <row r="555" spans="1:15" x14ac:dyDescent="0.3">
      <c r="A555" s="44">
        <f t="shared" si="34"/>
        <v>541</v>
      </c>
      <c r="B555" s="45" t="s">
        <v>600</v>
      </c>
      <c r="C555" s="46" t="s">
        <v>601</v>
      </c>
      <c r="D555" s="50">
        <v>2.9519999999999998E-2</v>
      </c>
      <c r="E555" s="51">
        <v>1347541</v>
      </c>
      <c r="F555" s="51">
        <v>134010</v>
      </c>
      <c r="G555" s="51">
        <v>-476</v>
      </c>
      <c r="H555" s="51"/>
      <c r="I555" s="51">
        <f t="shared" si="37"/>
        <v>1481075</v>
      </c>
      <c r="J555" s="77">
        <v>1412098.2932192311</v>
      </c>
      <c r="K555" s="78"/>
      <c r="L555" s="78"/>
      <c r="M555" s="75"/>
      <c r="O555" s="76"/>
    </row>
    <row r="556" spans="1:15" x14ac:dyDescent="0.3">
      <c r="A556" s="44">
        <f t="shared" si="34"/>
        <v>542</v>
      </c>
      <c r="B556" s="45" t="s">
        <v>602</v>
      </c>
      <c r="C556" s="46" t="s">
        <v>603</v>
      </c>
      <c r="D556" s="50">
        <v>2.8900000000000002E-2</v>
      </c>
      <c r="E556" s="51">
        <v>1036424</v>
      </c>
      <c r="F556" s="51">
        <v>111894</v>
      </c>
      <c r="G556" s="51">
        <v>-14344</v>
      </c>
      <c r="H556" s="51">
        <v>0</v>
      </c>
      <c r="I556" s="51">
        <f t="shared" si="37"/>
        <v>1133974</v>
      </c>
      <c r="J556" s="77">
        <v>1085540.9950876923</v>
      </c>
      <c r="K556" s="78"/>
      <c r="L556" s="78"/>
      <c r="M556" s="75"/>
      <c r="O556" s="76"/>
    </row>
    <row r="557" spans="1:15" x14ac:dyDescent="0.3">
      <c r="A557" s="44">
        <f t="shared" si="34"/>
        <v>543</v>
      </c>
      <c r="B557" s="45">
        <v>369.1</v>
      </c>
      <c r="C557" s="46" t="s">
        <v>604</v>
      </c>
      <c r="D557" s="50">
        <v>2.23E-2</v>
      </c>
      <c r="E557" s="51">
        <v>488214</v>
      </c>
      <c r="F557" s="51">
        <v>43651</v>
      </c>
      <c r="G557" s="51">
        <v>290</v>
      </c>
      <c r="H557" s="51"/>
      <c r="I557" s="51">
        <f t="shared" si="37"/>
        <v>532155</v>
      </c>
      <c r="J557" s="77">
        <v>510118.38806076918</v>
      </c>
      <c r="K557" s="78"/>
      <c r="L557" s="78"/>
      <c r="M557" s="75"/>
      <c r="O557" s="76"/>
    </row>
    <row r="558" spans="1:15" x14ac:dyDescent="0.3">
      <c r="A558" s="44">
        <f t="shared" si="34"/>
        <v>544</v>
      </c>
      <c r="B558" s="45" t="s">
        <v>605</v>
      </c>
      <c r="C558" s="46" t="s">
        <v>606</v>
      </c>
      <c r="D558" s="50">
        <v>4.0499999999999994E-2</v>
      </c>
      <c r="E558" s="51">
        <v>154046</v>
      </c>
      <c r="F558" s="51">
        <v>14594</v>
      </c>
      <c r="G558" s="51">
        <v>-4041</v>
      </c>
      <c r="H558" s="51">
        <v>0</v>
      </c>
      <c r="I558" s="51">
        <f t="shared" si="37"/>
        <v>164599</v>
      </c>
      <c r="J558" s="77">
        <v>157587.4634323077</v>
      </c>
      <c r="K558" s="78"/>
      <c r="L558" s="78"/>
      <c r="M558" s="75"/>
      <c r="O558" s="76"/>
    </row>
    <row r="559" spans="1:15" x14ac:dyDescent="0.3">
      <c r="A559" s="44">
        <f t="shared" si="34"/>
        <v>545</v>
      </c>
      <c r="B559" s="45" t="s">
        <v>607</v>
      </c>
      <c r="C559" s="46" t="s">
        <v>608</v>
      </c>
      <c r="D559" s="50">
        <v>5.9700000000000003E-2</v>
      </c>
      <c r="E559" s="51">
        <v>28128</v>
      </c>
      <c r="F559" s="51">
        <v>1042</v>
      </c>
      <c r="G559" s="51">
        <v>-353</v>
      </c>
      <c r="H559" s="51">
        <v>0</v>
      </c>
      <c r="I559" s="51">
        <f>SUM(E559:H559)+1</f>
        <v>28818</v>
      </c>
      <c r="J559" s="77">
        <v>28356.218386923076</v>
      </c>
      <c r="K559" s="78"/>
      <c r="L559" s="78"/>
      <c r="M559" s="75"/>
      <c r="O559" s="76"/>
    </row>
    <row r="560" spans="1:15" x14ac:dyDescent="0.3">
      <c r="A560" s="44">
        <f t="shared" si="34"/>
        <v>546</v>
      </c>
      <c r="B560" s="45">
        <v>370.2</v>
      </c>
      <c r="C560" s="46" t="s">
        <v>609</v>
      </c>
      <c r="D560" s="50">
        <v>6.6699999999999995E-2</v>
      </c>
      <c r="E560" s="51">
        <v>330690</v>
      </c>
      <c r="F560" s="51">
        <v>14864</v>
      </c>
      <c r="G560" s="51">
        <v>-25567</v>
      </c>
      <c r="H560" s="51">
        <v>0</v>
      </c>
      <c r="I560" s="51">
        <f>SUM(E560:H560)</f>
        <v>319987</v>
      </c>
      <c r="J560" s="77">
        <v>328838.69716923084</v>
      </c>
      <c r="K560" s="78"/>
      <c r="L560" s="78"/>
      <c r="M560" s="75"/>
      <c r="O560" s="76"/>
    </row>
    <row r="561" spans="1:15" x14ac:dyDescent="0.3">
      <c r="A561" s="44">
        <f t="shared" si="34"/>
        <v>547</v>
      </c>
      <c r="B561" s="45">
        <v>370.7</v>
      </c>
      <c r="C561" s="46" t="s">
        <v>610</v>
      </c>
      <c r="D561" s="50">
        <v>1.84E-2</v>
      </c>
      <c r="E561" s="51">
        <v>4655</v>
      </c>
      <c r="F561" s="51">
        <v>5814</v>
      </c>
      <c r="G561" s="51">
        <v>0</v>
      </c>
      <c r="H561" s="51">
        <v>0</v>
      </c>
      <c r="I561" s="51">
        <f>SUM(E561:H561)</f>
        <v>10469</v>
      </c>
      <c r="J561" s="77">
        <v>7687.8902884615391</v>
      </c>
      <c r="K561" s="78"/>
      <c r="L561" s="78"/>
      <c r="M561" s="75"/>
      <c r="O561" s="76"/>
    </row>
    <row r="562" spans="1:15" x14ac:dyDescent="0.3">
      <c r="A562" s="44">
        <f t="shared" si="34"/>
        <v>548</v>
      </c>
      <c r="B562" s="45" t="s">
        <v>611</v>
      </c>
      <c r="C562" s="46" t="s">
        <v>612</v>
      </c>
      <c r="D562" s="50">
        <v>3.6306999999999999E-2</v>
      </c>
      <c r="E562" s="51">
        <v>15831</v>
      </c>
      <c r="F562" s="51">
        <v>4261</v>
      </c>
      <c r="G562" s="51">
        <v>0</v>
      </c>
      <c r="H562" s="51">
        <v>0</v>
      </c>
      <c r="I562" s="51">
        <f>SUM(E562:H562)</f>
        <v>20092</v>
      </c>
      <c r="J562" s="77">
        <v>18470.742634615384</v>
      </c>
      <c r="K562" s="78"/>
      <c r="L562" s="78"/>
      <c r="M562" s="75"/>
      <c r="O562" s="76"/>
    </row>
    <row r="563" spans="1:15" x14ac:dyDescent="0.3">
      <c r="A563" s="44">
        <f t="shared" si="34"/>
        <v>549</v>
      </c>
      <c r="B563" s="45" t="s">
        <v>613</v>
      </c>
      <c r="C563" s="46" t="s">
        <v>614</v>
      </c>
      <c r="D563" s="50">
        <v>3.0657999999999998E-2</v>
      </c>
      <c r="E563" s="51">
        <v>624941</v>
      </c>
      <c r="F563" s="51">
        <v>107713</v>
      </c>
      <c r="G563" s="51">
        <v>-25825</v>
      </c>
      <c r="H563" s="51">
        <v>0</v>
      </c>
      <c r="I563" s="51">
        <f>SUM(E563:H563)</f>
        <v>706829</v>
      </c>
      <c r="J563" s="80">
        <v>668677.10745461553</v>
      </c>
      <c r="K563" s="81"/>
      <c r="L563" s="81"/>
      <c r="M563" s="75"/>
      <c r="O563" s="76"/>
    </row>
    <row r="564" spans="1:15" x14ac:dyDescent="0.3">
      <c r="A564" s="44">
        <f t="shared" si="34"/>
        <v>550</v>
      </c>
      <c r="B564" s="45"/>
      <c r="C564" s="52"/>
      <c r="D564" s="50"/>
      <c r="E564" s="51"/>
      <c r="F564" s="51"/>
      <c r="G564" s="51"/>
      <c r="H564" s="51"/>
      <c r="I564" s="51"/>
      <c r="K564" s="78"/>
      <c r="L564" s="78"/>
      <c r="M564" s="75"/>
      <c r="O564" s="76"/>
    </row>
    <row r="565" spans="1:15" x14ac:dyDescent="0.3">
      <c r="A565" s="44">
        <f t="shared" si="34"/>
        <v>551</v>
      </c>
      <c r="C565" s="45" t="s">
        <v>615</v>
      </c>
      <c r="D565" s="50"/>
      <c r="E565" s="51">
        <f>SUM(E548:E563)</f>
        <v>8223707</v>
      </c>
      <c r="F565" s="51">
        <f>SUM(F548:F563)</f>
        <v>821537</v>
      </c>
      <c r="G565" s="51">
        <f>SUM(G548:G563)</f>
        <v>-60894</v>
      </c>
      <c r="H565" s="51">
        <f>SUM(H548:H563)</f>
        <v>13534</v>
      </c>
      <c r="I565" s="51">
        <f>SUM(I548:I563)</f>
        <v>8997886</v>
      </c>
      <c r="J565" s="77">
        <v>8579979.4043807685</v>
      </c>
      <c r="K565" s="78"/>
      <c r="L565" s="78"/>
      <c r="M565" s="75"/>
      <c r="O565" s="76"/>
    </row>
    <row r="566" spans="1:15" x14ac:dyDescent="0.3">
      <c r="A566" s="44">
        <f t="shared" si="34"/>
        <v>552</v>
      </c>
      <c r="B566" s="63" t="s">
        <v>616</v>
      </c>
      <c r="C566" s="45"/>
      <c r="D566" s="50"/>
      <c r="E566" s="51"/>
      <c r="F566" s="51"/>
      <c r="G566" s="51"/>
      <c r="H566" s="51"/>
      <c r="I566" s="51"/>
      <c r="J566" s="77"/>
      <c r="K566" s="78"/>
      <c r="L566" s="78"/>
      <c r="M566" s="75"/>
      <c r="O566" s="76"/>
    </row>
    <row r="567" spans="1:15" x14ac:dyDescent="0.3">
      <c r="A567" s="44">
        <f t="shared" si="34"/>
        <v>553</v>
      </c>
      <c r="B567" s="45">
        <v>398.1</v>
      </c>
      <c r="C567" s="60" t="s">
        <v>617</v>
      </c>
      <c r="D567" s="50">
        <v>0.20000039999999999</v>
      </c>
      <c r="E567" s="51">
        <v>1451</v>
      </c>
      <c r="F567" s="51">
        <v>0</v>
      </c>
      <c r="G567" s="51">
        <v>0</v>
      </c>
      <c r="H567" s="51">
        <v>0</v>
      </c>
      <c r="I567" s="51">
        <f>SUM(E567:H567)</f>
        <v>1451</v>
      </c>
      <c r="J567" s="77"/>
      <c r="K567" s="78"/>
      <c r="L567" s="78"/>
      <c r="M567" s="75"/>
      <c r="O567" s="76"/>
    </row>
    <row r="568" spans="1:15" x14ac:dyDescent="0.3">
      <c r="A568" s="44">
        <f t="shared" si="34"/>
        <v>554</v>
      </c>
      <c r="B568" s="45"/>
      <c r="C568" s="60"/>
      <c r="D568" s="50"/>
      <c r="E568" s="51">
        <f>SUM(E567)</f>
        <v>1451</v>
      </c>
      <c r="F568" s="51">
        <f t="shared" ref="F568:I568" si="38">SUM(F567)</f>
        <v>0</v>
      </c>
      <c r="G568" s="51">
        <f t="shared" si="38"/>
        <v>0</v>
      </c>
      <c r="H568" s="51">
        <f t="shared" si="38"/>
        <v>0</v>
      </c>
      <c r="I568" s="51">
        <f t="shared" si="38"/>
        <v>1451</v>
      </c>
      <c r="J568" s="77">
        <v>1450.8138815384614</v>
      </c>
      <c r="K568" s="78"/>
      <c r="L568" s="78"/>
      <c r="M568" s="75"/>
      <c r="O568" s="76"/>
    </row>
    <row r="569" spans="1:15" x14ac:dyDescent="0.3">
      <c r="A569" s="44">
        <f t="shared" si="34"/>
        <v>555</v>
      </c>
      <c r="B569" s="45"/>
      <c r="C569" s="46"/>
      <c r="D569" s="50"/>
      <c r="E569" s="51"/>
      <c r="F569" s="51"/>
      <c r="G569" s="51"/>
      <c r="H569" s="51"/>
      <c r="I569" s="51"/>
      <c r="J569" s="77"/>
      <c r="K569" s="78"/>
      <c r="L569" s="78"/>
      <c r="M569" s="75"/>
      <c r="O569" s="76"/>
    </row>
    <row r="570" spans="1:15" x14ac:dyDescent="0.3">
      <c r="A570" s="44">
        <f t="shared" si="34"/>
        <v>556</v>
      </c>
      <c r="B570" s="45" t="s">
        <v>618</v>
      </c>
      <c r="C570" s="46"/>
      <c r="D570" s="50"/>
      <c r="E570" s="51"/>
      <c r="F570" s="51"/>
      <c r="G570" s="51"/>
      <c r="H570" s="51"/>
      <c r="I570" s="51"/>
      <c r="J570" s="77"/>
      <c r="K570" s="78"/>
      <c r="L570" s="78"/>
      <c r="M570" s="75"/>
      <c r="O570" s="76"/>
    </row>
    <row r="571" spans="1:15" x14ac:dyDescent="0.3">
      <c r="A571" s="44">
        <f t="shared" si="34"/>
        <v>557</v>
      </c>
      <c r="B571" s="45" t="s">
        <v>619</v>
      </c>
      <c r="C571" s="46" t="s">
        <v>620</v>
      </c>
      <c r="D571" s="50">
        <v>2.9699999999999997E-2</v>
      </c>
      <c r="E571" s="51">
        <v>296919</v>
      </c>
      <c r="F571" s="51">
        <v>15580</v>
      </c>
      <c r="G571" s="51">
        <v>-10714</v>
      </c>
      <c r="H571" s="51">
        <v>-59</v>
      </c>
      <c r="I571" s="51">
        <f>SUM(E571:H571)+1</f>
        <v>301727</v>
      </c>
      <c r="J571" s="77">
        <v>301434.59361615393</v>
      </c>
      <c r="K571" s="78"/>
      <c r="L571" s="78"/>
      <c r="M571" s="75"/>
      <c r="O571" s="76"/>
    </row>
    <row r="572" spans="1:15" x14ac:dyDescent="0.3">
      <c r="A572" s="44">
        <f t="shared" si="34"/>
        <v>558</v>
      </c>
      <c r="B572" s="45" t="s">
        <v>621</v>
      </c>
      <c r="C572" s="46" t="s">
        <v>622</v>
      </c>
      <c r="D572" s="50">
        <v>0.14299999999999999</v>
      </c>
      <c r="E572" s="51">
        <v>91845</v>
      </c>
      <c r="F572" s="51">
        <v>16740</v>
      </c>
      <c r="G572" s="51">
        <v>-5757</v>
      </c>
      <c r="H572" s="51">
        <v>0</v>
      </c>
      <c r="I572" s="51">
        <f>SUM(E572:H572)</f>
        <v>102828</v>
      </c>
      <c r="J572" s="77">
        <v>98269.032084615363</v>
      </c>
      <c r="K572" s="78"/>
      <c r="L572" s="78"/>
      <c r="M572" s="75"/>
      <c r="O572" s="76"/>
    </row>
    <row r="573" spans="1:15" x14ac:dyDescent="0.3">
      <c r="A573" s="44">
        <f t="shared" si="34"/>
        <v>559</v>
      </c>
      <c r="B573" s="45" t="s">
        <v>623</v>
      </c>
      <c r="C573" s="46" t="s">
        <v>624</v>
      </c>
      <c r="D573" s="50">
        <v>0.1430004</v>
      </c>
      <c r="E573" s="51">
        <v>3842</v>
      </c>
      <c r="F573" s="51">
        <v>0</v>
      </c>
      <c r="G573" s="51">
        <v>-52</v>
      </c>
      <c r="H573" s="51">
        <v>0</v>
      </c>
      <c r="I573" s="51">
        <f>SUM(E573:H573)+1</f>
        <v>3791</v>
      </c>
      <c r="J573" s="77">
        <v>3822.5324284615394</v>
      </c>
      <c r="K573" s="78"/>
      <c r="L573" s="78"/>
      <c r="M573" s="75"/>
      <c r="O573" s="76"/>
    </row>
    <row r="574" spans="1:15" x14ac:dyDescent="0.3">
      <c r="A574" s="44">
        <f t="shared" si="34"/>
        <v>560</v>
      </c>
      <c r="B574" s="45" t="s">
        <v>625</v>
      </c>
      <c r="C574" s="46" t="s">
        <v>626</v>
      </c>
      <c r="D574" s="50">
        <v>0.1430004</v>
      </c>
      <c r="E574" s="51">
        <v>99187</v>
      </c>
      <c r="F574" s="51">
        <v>10700</v>
      </c>
      <c r="G574" s="51">
        <v>-3970</v>
      </c>
      <c r="H574" s="51">
        <v>-40</v>
      </c>
      <c r="I574" s="51">
        <f>SUM(E574:H574)</f>
        <v>105877</v>
      </c>
      <c r="J574" s="77">
        <v>102539.31285846153</v>
      </c>
      <c r="K574" s="78"/>
      <c r="L574" s="78"/>
      <c r="M574" s="75"/>
      <c r="O574" s="76"/>
    </row>
    <row r="575" spans="1:15" x14ac:dyDescent="0.3">
      <c r="A575" s="44">
        <f t="shared" si="34"/>
        <v>561</v>
      </c>
      <c r="B575" s="45" t="s">
        <v>627</v>
      </c>
      <c r="C575" s="52" t="s">
        <v>628</v>
      </c>
      <c r="D575" s="50">
        <v>0.14299999999999999</v>
      </c>
      <c r="E575" s="51">
        <v>506</v>
      </c>
      <c r="F575" s="51">
        <v>0</v>
      </c>
      <c r="G575" s="51">
        <v>0</v>
      </c>
      <c r="H575" s="51">
        <v>0</v>
      </c>
      <c r="I575" s="51">
        <f>SUM(E575:H575)</f>
        <v>506</v>
      </c>
      <c r="J575" s="77">
        <v>505.7758599999998</v>
      </c>
      <c r="K575" s="78"/>
      <c r="L575" s="78"/>
      <c r="M575" s="75"/>
      <c r="O575" s="76"/>
    </row>
    <row r="576" spans="1:15" x14ac:dyDescent="0.3">
      <c r="A576" s="44">
        <f t="shared" si="34"/>
        <v>562</v>
      </c>
      <c r="B576" s="45" t="s">
        <v>629</v>
      </c>
      <c r="C576" s="60" t="s">
        <v>630</v>
      </c>
      <c r="D576" s="50">
        <v>0.12859999999999999</v>
      </c>
      <c r="E576" s="51">
        <v>17797</v>
      </c>
      <c r="F576" s="51">
        <v>0</v>
      </c>
      <c r="G576" s="51">
        <v>-452</v>
      </c>
      <c r="H576" s="51">
        <v>0</v>
      </c>
      <c r="I576" s="51">
        <f>SUM(E576:H576)</f>
        <v>17345</v>
      </c>
      <c r="J576" s="77">
        <v>17762.55779153846</v>
      </c>
      <c r="K576" s="78"/>
      <c r="L576" s="78"/>
      <c r="M576" s="75"/>
      <c r="O576" s="76"/>
    </row>
    <row r="577" spans="1:15" x14ac:dyDescent="0.3">
      <c r="A577" s="44">
        <f t="shared" si="34"/>
        <v>563</v>
      </c>
      <c r="B577" s="45" t="s">
        <v>631</v>
      </c>
      <c r="C577" s="60" t="s">
        <v>632</v>
      </c>
      <c r="D577" s="50">
        <v>0.14299999999999999</v>
      </c>
      <c r="E577" s="51">
        <v>134727</v>
      </c>
      <c r="F577" s="51">
        <v>69469</v>
      </c>
      <c r="G577" s="51">
        <v>-5700</v>
      </c>
      <c r="H577" s="51">
        <v>0</v>
      </c>
      <c r="I577" s="51">
        <f>SUM(E577:H577)+1</f>
        <v>198497</v>
      </c>
      <c r="J577" s="77">
        <v>178201.29890384612</v>
      </c>
      <c r="K577" s="78"/>
      <c r="L577" s="78"/>
      <c r="M577" s="75"/>
      <c r="O577" s="76"/>
    </row>
    <row r="578" spans="1:15" x14ac:dyDescent="0.3">
      <c r="A578" s="44">
        <f t="shared" si="34"/>
        <v>564</v>
      </c>
      <c r="B578" s="45" t="s">
        <v>633</v>
      </c>
      <c r="C578" s="60" t="s">
        <v>634</v>
      </c>
      <c r="D578" s="50">
        <v>0.1430004</v>
      </c>
      <c r="E578" s="51">
        <v>9079</v>
      </c>
      <c r="F578" s="51">
        <v>555</v>
      </c>
      <c r="G578" s="51">
        <v>-96</v>
      </c>
      <c r="H578" s="51">
        <v>0</v>
      </c>
      <c r="I578" s="51">
        <f>SUM(E578:H578)+1</f>
        <v>9539</v>
      </c>
      <c r="J578" s="77">
        <v>9208.7690284615383</v>
      </c>
      <c r="K578" s="78"/>
      <c r="L578" s="78"/>
      <c r="M578" s="75"/>
      <c r="O578" s="76"/>
    </row>
    <row r="579" spans="1:15" x14ac:dyDescent="0.3">
      <c r="A579" s="44">
        <f t="shared" si="34"/>
        <v>565</v>
      </c>
      <c r="B579" s="45">
        <v>399.1</v>
      </c>
      <c r="C579" s="60" t="s">
        <v>635</v>
      </c>
      <c r="D579" s="50">
        <v>0</v>
      </c>
      <c r="E579" s="51">
        <v>1974</v>
      </c>
      <c r="F579" s="51">
        <v>1466</v>
      </c>
      <c r="G579" s="51">
        <v>0</v>
      </c>
      <c r="H579" s="51">
        <v>-10568</v>
      </c>
      <c r="I579" s="51">
        <f>SUM(E579:H579)</f>
        <v>-7128</v>
      </c>
      <c r="J579" s="77">
        <v>1043.7666261538466</v>
      </c>
      <c r="K579" s="78"/>
      <c r="L579" s="78"/>
      <c r="M579" s="75"/>
      <c r="O579" s="76"/>
    </row>
    <row r="580" spans="1:15" x14ac:dyDescent="0.3">
      <c r="A580" s="44">
        <f t="shared" si="34"/>
        <v>566</v>
      </c>
      <c r="B580" s="45"/>
      <c r="C580" s="52"/>
      <c r="D580" s="50"/>
      <c r="E580" s="51"/>
      <c r="F580" s="51"/>
      <c r="G580" s="51"/>
      <c r="H580" s="51"/>
      <c r="I580" s="51"/>
      <c r="J580" s="82"/>
      <c r="K580" s="81"/>
      <c r="L580" s="81"/>
      <c r="M580" s="75"/>
      <c r="O580" s="76"/>
    </row>
    <row r="581" spans="1:15" x14ac:dyDescent="0.3">
      <c r="A581" s="44">
        <f t="shared" si="34"/>
        <v>567</v>
      </c>
      <c r="C581" s="45" t="s">
        <v>636</v>
      </c>
      <c r="D581" s="50"/>
      <c r="E581" s="51">
        <f>SUM(E571:E579)</f>
        <v>655876</v>
      </c>
      <c r="F581" s="51">
        <f>SUM(F571:F579)</f>
        <v>114510</v>
      </c>
      <c r="G581" s="51">
        <f>SUM(G571:G579)</f>
        <v>-26741</v>
      </c>
      <c r="H581" s="51">
        <f>SUM(H571:H579)</f>
        <v>-10667</v>
      </c>
      <c r="I581" s="51">
        <f>SUM(I571:I579)</f>
        <v>732982</v>
      </c>
      <c r="J581" s="77">
        <v>712787.63919769228</v>
      </c>
      <c r="K581" s="78"/>
      <c r="L581" s="78"/>
      <c r="M581" s="75"/>
      <c r="O581" s="76"/>
    </row>
    <row r="582" spans="1:15" x14ac:dyDescent="0.3">
      <c r="A582" s="44">
        <f t="shared" si="34"/>
        <v>568</v>
      </c>
      <c r="B582" s="45"/>
      <c r="C582" s="46"/>
      <c r="D582" s="50"/>
      <c r="E582" s="51"/>
      <c r="F582" s="51"/>
      <c r="G582" s="51"/>
      <c r="H582" s="51"/>
      <c r="I582" s="51"/>
      <c r="J582" s="77"/>
      <c r="K582" s="78"/>
      <c r="L582" s="78"/>
      <c r="M582" s="75"/>
      <c r="O582" s="76"/>
    </row>
    <row r="583" spans="1:15" x14ac:dyDescent="0.3">
      <c r="A583" s="44">
        <f t="shared" si="34"/>
        <v>569</v>
      </c>
      <c r="B583" s="45" t="s">
        <v>637</v>
      </c>
      <c r="C583" s="46"/>
      <c r="D583" s="47"/>
      <c r="E583" s="51"/>
      <c r="F583" s="51"/>
      <c r="G583" s="51"/>
      <c r="H583" s="51"/>
      <c r="I583" s="51"/>
      <c r="J583" s="77"/>
      <c r="K583" s="78"/>
      <c r="L583" s="78"/>
      <c r="M583" s="75"/>
      <c r="O583" s="76"/>
    </row>
    <row r="584" spans="1:15" x14ac:dyDescent="0.3">
      <c r="A584" s="44">
        <f t="shared" si="34"/>
        <v>570</v>
      </c>
      <c r="B584" s="45">
        <v>392.1</v>
      </c>
      <c r="C584" s="60" t="s">
        <v>638</v>
      </c>
      <c r="D584" s="50">
        <v>0</v>
      </c>
      <c r="E584" s="51">
        <v>2644</v>
      </c>
      <c r="F584" s="51">
        <v>0</v>
      </c>
      <c r="G584" s="51">
        <v>0</v>
      </c>
      <c r="H584" s="51">
        <v>0</v>
      </c>
      <c r="I584" s="51">
        <f>SUM(E584:H584)</f>
        <v>2644</v>
      </c>
      <c r="J584" s="77">
        <v>2644.3457200000003</v>
      </c>
      <c r="K584" s="78"/>
      <c r="L584" s="78"/>
      <c r="M584" s="75"/>
      <c r="O584" s="76"/>
    </row>
    <row r="585" spans="1:15" x14ac:dyDescent="0.3">
      <c r="A585" s="44">
        <f t="shared" si="34"/>
        <v>571</v>
      </c>
      <c r="B585" s="45">
        <v>392.2</v>
      </c>
      <c r="C585" s="60" t="s">
        <v>639</v>
      </c>
      <c r="D585" s="50" t="s">
        <v>640</v>
      </c>
      <c r="E585" s="51">
        <v>16858</v>
      </c>
      <c r="F585" s="51">
        <v>0</v>
      </c>
      <c r="G585" s="51">
        <v>0</v>
      </c>
      <c r="H585" s="51">
        <v>0</v>
      </c>
      <c r="I585" s="51">
        <f>SUM(E585:H585)</f>
        <v>16858</v>
      </c>
      <c r="J585" s="77">
        <v>16858.433109999991</v>
      </c>
      <c r="K585" s="78"/>
      <c r="L585" s="78"/>
      <c r="M585" s="75"/>
      <c r="O585" s="76"/>
    </row>
    <row r="586" spans="1:15" x14ac:dyDescent="0.3">
      <c r="A586" s="44">
        <f t="shared" si="34"/>
        <v>572</v>
      </c>
      <c r="B586" s="45">
        <v>392.13</v>
      </c>
      <c r="C586" s="60" t="s">
        <v>641</v>
      </c>
      <c r="D586" s="50">
        <v>0</v>
      </c>
      <c r="E586" s="51">
        <v>10517</v>
      </c>
      <c r="F586" s="51">
        <v>0</v>
      </c>
      <c r="G586" s="51">
        <v>0</v>
      </c>
      <c r="H586" s="51">
        <v>0</v>
      </c>
      <c r="I586" s="51">
        <f>SUM(E586:H586)</f>
        <v>10517</v>
      </c>
      <c r="J586" s="77">
        <v>10517.245359999999</v>
      </c>
      <c r="K586" s="78"/>
      <c r="L586" s="78"/>
      <c r="M586" s="75"/>
      <c r="O586" s="76"/>
    </row>
    <row r="587" spans="1:15" x14ac:dyDescent="0.3">
      <c r="A587" s="44">
        <f t="shared" si="34"/>
        <v>573</v>
      </c>
      <c r="B587" s="45">
        <v>392.6</v>
      </c>
      <c r="C587" s="60" t="s">
        <v>642</v>
      </c>
      <c r="D587" s="50">
        <v>0</v>
      </c>
      <c r="E587" s="51">
        <v>18141</v>
      </c>
      <c r="F587" s="51">
        <v>0</v>
      </c>
      <c r="G587" s="51">
        <v>-285</v>
      </c>
      <c r="H587" s="51">
        <v>0</v>
      </c>
      <c r="I587" s="51">
        <f>SUM(E587:H587)</f>
        <v>17856</v>
      </c>
      <c r="J587" s="77">
        <v>18118.976466153843</v>
      </c>
      <c r="K587" s="78"/>
      <c r="L587" s="78"/>
      <c r="M587" s="75"/>
      <c r="O587" s="76"/>
    </row>
    <row r="588" spans="1:15" x14ac:dyDescent="0.3">
      <c r="A588" s="44">
        <f t="shared" si="34"/>
        <v>574</v>
      </c>
      <c r="B588" s="45">
        <v>392.18</v>
      </c>
      <c r="C588" s="60" t="s">
        <v>643</v>
      </c>
      <c r="D588" s="50">
        <v>3.3333000000000002E-2</v>
      </c>
      <c r="E588" s="51">
        <v>19991</v>
      </c>
      <c r="F588" s="51">
        <v>2709</v>
      </c>
      <c r="G588" s="51">
        <v>-303</v>
      </c>
      <c r="H588" s="51">
        <v>0</v>
      </c>
      <c r="I588" s="51">
        <f>SUM(E588:H588)</f>
        <v>22397</v>
      </c>
      <c r="J588" s="77">
        <v>22467.928516923075</v>
      </c>
      <c r="K588" s="78"/>
      <c r="L588" s="78"/>
      <c r="M588" s="75"/>
      <c r="O588" s="76"/>
    </row>
    <row r="589" spans="1:15" x14ac:dyDescent="0.3">
      <c r="A589" s="44">
        <f t="shared" si="34"/>
        <v>575</v>
      </c>
      <c r="B589" s="45"/>
      <c r="C589" s="46"/>
      <c r="D589" s="47"/>
      <c r="E589" s="51"/>
      <c r="F589" s="51"/>
      <c r="G589" s="51"/>
      <c r="H589" s="51"/>
      <c r="I589" s="51"/>
      <c r="J589" s="77"/>
      <c r="K589" s="78"/>
      <c r="L589" s="78"/>
      <c r="M589" s="75"/>
      <c r="O589" s="76"/>
    </row>
    <row r="590" spans="1:15" x14ac:dyDescent="0.3">
      <c r="A590" s="44">
        <f t="shared" si="34"/>
        <v>576</v>
      </c>
      <c r="B590" s="45"/>
      <c r="C590" s="46"/>
      <c r="D590" s="47"/>
      <c r="E590" s="51">
        <f>SUM(E584:E588)</f>
        <v>68151</v>
      </c>
      <c r="F590" s="51">
        <f t="shared" ref="F590:H590" si="39">SUM(F584:F588)</f>
        <v>2709</v>
      </c>
      <c r="G590" s="51">
        <f t="shared" si="39"/>
        <v>-588</v>
      </c>
      <c r="H590" s="51">
        <f t="shared" si="39"/>
        <v>0</v>
      </c>
      <c r="I590" s="51">
        <f>SUM(I584:I588)</f>
        <v>70272</v>
      </c>
      <c r="J590" s="77">
        <v>70606.929173076904</v>
      </c>
      <c r="K590" s="78"/>
      <c r="L590" s="78"/>
      <c r="M590" s="75"/>
      <c r="O590" s="76"/>
    </row>
    <row r="591" spans="1:15" x14ac:dyDescent="0.3">
      <c r="A591" s="44">
        <f t="shared" si="34"/>
        <v>577</v>
      </c>
      <c r="B591" s="45"/>
      <c r="C591" s="46"/>
      <c r="D591" s="47"/>
      <c r="E591" s="51"/>
      <c r="F591" s="51"/>
      <c r="G591" s="51"/>
      <c r="H591" s="51"/>
      <c r="I591" s="51"/>
      <c r="J591" s="77"/>
      <c r="K591" s="78"/>
      <c r="L591" s="78"/>
      <c r="M591" s="75"/>
      <c r="O591" s="76"/>
    </row>
    <row r="592" spans="1:15" x14ac:dyDescent="0.3">
      <c r="A592" s="44">
        <f t="shared" si="34"/>
        <v>578</v>
      </c>
      <c r="B592" s="45" t="s">
        <v>644</v>
      </c>
      <c r="C592" s="46"/>
      <c r="D592" s="47"/>
      <c r="E592" s="51"/>
      <c r="F592" s="51"/>
      <c r="G592" s="51"/>
      <c r="H592" s="51"/>
      <c r="I592" s="51"/>
      <c r="J592" s="77"/>
      <c r="K592" s="78"/>
      <c r="L592" s="78"/>
      <c r="M592" s="75"/>
      <c r="O592" s="76"/>
    </row>
    <row r="593" spans="1:15" x14ac:dyDescent="0.3">
      <c r="A593" s="44">
        <f t="shared" ref="A593:A620" si="40">A592+1</f>
        <v>579</v>
      </c>
      <c r="B593" s="45" t="s">
        <v>645</v>
      </c>
      <c r="C593" s="46" t="s">
        <v>646</v>
      </c>
      <c r="D593" s="50">
        <v>3.3333000000000002E-2</v>
      </c>
      <c r="E593" s="51">
        <v>8450</v>
      </c>
      <c r="F593" s="51">
        <v>0</v>
      </c>
      <c r="G593" s="51">
        <v>0</v>
      </c>
      <c r="H593" s="51">
        <v>0</v>
      </c>
      <c r="I593" s="51">
        <f>SUM(E593:H593)</f>
        <v>8450</v>
      </c>
      <c r="J593" s="77">
        <v>8450.0281200000009</v>
      </c>
      <c r="K593" s="78"/>
      <c r="L593" s="78"/>
      <c r="M593" s="75"/>
      <c r="O593" s="76"/>
    </row>
    <row r="594" spans="1:15" x14ac:dyDescent="0.3">
      <c r="A594" s="44">
        <f t="shared" si="40"/>
        <v>580</v>
      </c>
      <c r="B594" s="45">
        <v>303.3</v>
      </c>
      <c r="C594" s="46" t="s">
        <v>647</v>
      </c>
      <c r="D594" s="50">
        <v>0</v>
      </c>
      <c r="E594" s="51">
        <v>4837</v>
      </c>
      <c r="F594" s="51">
        <v>10013</v>
      </c>
      <c r="G594" s="51">
        <v>0</v>
      </c>
      <c r="H594" s="51">
        <v>843</v>
      </c>
      <c r="I594" s="51">
        <f>SUM(E594:H594)</f>
        <v>15693</v>
      </c>
      <c r="J594" s="77">
        <v>240214.99140153846</v>
      </c>
      <c r="K594" s="78"/>
      <c r="L594" s="78"/>
      <c r="M594" s="75"/>
      <c r="O594" s="76"/>
    </row>
    <row r="595" spans="1:15" x14ac:dyDescent="0.3">
      <c r="A595" s="44">
        <f t="shared" si="40"/>
        <v>581</v>
      </c>
      <c r="B595" s="45" t="s">
        <v>648</v>
      </c>
      <c r="C595" s="60" t="s">
        <v>649</v>
      </c>
      <c r="D595" s="50">
        <v>0</v>
      </c>
      <c r="E595" s="51">
        <v>226816</v>
      </c>
      <c r="F595" s="51">
        <v>46927</v>
      </c>
      <c r="G595" s="51">
        <v>-15886</v>
      </c>
      <c r="H595" s="51">
        <v>-843</v>
      </c>
      <c r="I595" s="51">
        <f>SUM(E595:H595)</f>
        <v>257014</v>
      </c>
      <c r="J595" s="77">
        <v>9621.0481007692306</v>
      </c>
      <c r="K595" s="78"/>
      <c r="L595" s="78"/>
      <c r="M595" s="75"/>
      <c r="O595" s="76"/>
    </row>
    <row r="596" spans="1:15" x14ac:dyDescent="0.3">
      <c r="A596" s="44">
        <f t="shared" si="40"/>
        <v>582</v>
      </c>
      <c r="B596" s="45">
        <v>303.10000000000002</v>
      </c>
      <c r="C596" s="60" t="s">
        <v>650</v>
      </c>
      <c r="D596" s="50">
        <v>0</v>
      </c>
      <c r="E596" s="51">
        <v>52533</v>
      </c>
      <c r="F596" s="51">
        <v>28546</v>
      </c>
      <c r="G596" s="51">
        <v>0</v>
      </c>
      <c r="H596" s="51">
        <v>0</v>
      </c>
      <c r="I596" s="51">
        <f>SUM(E596:H596)</f>
        <v>81079</v>
      </c>
      <c r="J596" s="77">
        <v>63322.522711538462</v>
      </c>
      <c r="K596" s="78"/>
      <c r="L596" s="78"/>
      <c r="M596" s="75"/>
      <c r="O596" s="76"/>
    </row>
    <row r="597" spans="1:15" x14ac:dyDescent="0.3">
      <c r="A597" s="44">
        <f t="shared" si="40"/>
        <v>583</v>
      </c>
      <c r="B597" s="45">
        <v>303.14999999999998</v>
      </c>
      <c r="C597" s="60" t="s">
        <v>651</v>
      </c>
      <c r="D597" s="50">
        <v>0</v>
      </c>
      <c r="E597" s="51">
        <v>90224</v>
      </c>
      <c r="F597" s="51">
        <v>0</v>
      </c>
      <c r="G597" s="51">
        <v>0</v>
      </c>
      <c r="H597" s="51">
        <v>0</v>
      </c>
      <c r="I597" s="51">
        <f>SUM(E597:H597)</f>
        <v>90224</v>
      </c>
      <c r="J597" s="82">
        <v>90224.400433846153</v>
      </c>
      <c r="K597" s="81"/>
      <c r="L597" s="81"/>
      <c r="M597" s="75"/>
      <c r="O597" s="76"/>
    </row>
    <row r="598" spans="1:15" x14ac:dyDescent="0.3">
      <c r="A598" s="44">
        <f t="shared" si="40"/>
        <v>584</v>
      </c>
      <c r="B598" s="45"/>
      <c r="C598" s="60"/>
      <c r="D598" s="58"/>
      <c r="E598" s="51"/>
      <c r="F598" s="51"/>
      <c r="G598" s="51"/>
      <c r="H598" s="51"/>
      <c r="I598" s="51"/>
      <c r="K598" s="78"/>
      <c r="L598" s="78"/>
      <c r="M598" s="75"/>
      <c r="O598" s="76"/>
    </row>
    <row r="599" spans="1:15" x14ac:dyDescent="0.3">
      <c r="A599" s="44">
        <f t="shared" si="40"/>
        <v>585</v>
      </c>
      <c r="B599" s="45"/>
      <c r="C599" s="45" t="s">
        <v>652</v>
      </c>
      <c r="D599" s="47"/>
      <c r="E599" s="51">
        <f>SUM(E593:E597)</f>
        <v>382860</v>
      </c>
      <c r="F599" s="51">
        <f>SUM(F593:F597)</f>
        <v>85486</v>
      </c>
      <c r="G599" s="51">
        <f>SUM(G593:G597)</f>
        <v>-15886</v>
      </c>
      <c r="H599" s="51">
        <f>SUM(H593:H597)</f>
        <v>0</v>
      </c>
      <c r="I599" s="51">
        <f>SUM(I593:I597)</f>
        <v>452460</v>
      </c>
      <c r="J599" s="77">
        <v>411832.99076769233</v>
      </c>
      <c r="K599" s="78"/>
      <c r="L599" s="78"/>
      <c r="M599" s="75"/>
      <c r="O599" s="76"/>
    </row>
    <row r="600" spans="1:15" x14ac:dyDescent="0.3">
      <c r="A600" s="44">
        <f t="shared" si="40"/>
        <v>586</v>
      </c>
      <c r="B600" s="45"/>
      <c r="C600" s="45"/>
      <c r="D600" s="47"/>
      <c r="E600" s="51"/>
      <c r="F600" s="51"/>
      <c r="G600" s="51"/>
      <c r="H600" s="51"/>
      <c r="I600" s="51"/>
      <c r="J600" s="77"/>
      <c r="K600" s="78"/>
      <c r="L600" s="78"/>
      <c r="M600" s="75"/>
      <c r="O600" s="76"/>
    </row>
    <row r="601" spans="1:15" x14ac:dyDescent="0.3">
      <c r="A601" s="44">
        <f t="shared" si="40"/>
        <v>587</v>
      </c>
      <c r="B601" s="62" t="s">
        <v>653</v>
      </c>
      <c r="C601" s="83"/>
      <c r="D601" s="84"/>
      <c r="E601" s="85">
        <f>E68+E530+E544+E565+E581+E568+E590+E599</f>
        <v>23724903</v>
      </c>
      <c r="F601" s="85">
        <f t="shared" ref="F601:I601" si="41">F68+F530+F544+F565+F581+F568+F590+F599</f>
        <v>2139142</v>
      </c>
      <c r="G601" s="85">
        <f t="shared" si="41"/>
        <v>-206023</v>
      </c>
      <c r="H601" s="85">
        <f t="shared" si="41"/>
        <v>-23059.618000000002</v>
      </c>
      <c r="I601" s="85">
        <f t="shared" si="41"/>
        <v>25634969.381999999</v>
      </c>
      <c r="J601" s="85">
        <v>24737490.507868461</v>
      </c>
      <c r="K601" s="78"/>
      <c r="L601" s="78"/>
      <c r="M601" s="75"/>
      <c r="O601" s="76"/>
    </row>
    <row r="602" spans="1:15" x14ac:dyDescent="0.3">
      <c r="A602" s="44">
        <f t="shared" si="40"/>
        <v>588</v>
      </c>
      <c r="B602" s="45"/>
      <c r="C602" s="45"/>
      <c r="D602" s="47"/>
      <c r="E602" s="51"/>
      <c r="F602" s="51"/>
      <c r="G602" s="51"/>
      <c r="H602" s="51"/>
      <c r="I602" s="51"/>
      <c r="J602" s="77"/>
      <c r="K602" s="78"/>
      <c r="L602" s="78"/>
      <c r="M602" s="75"/>
      <c r="O602" s="76"/>
    </row>
    <row r="603" spans="1:15" x14ac:dyDescent="0.3">
      <c r="A603" s="44">
        <f t="shared" si="40"/>
        <v>589</v>
      </c>
      <c r="B603" s="45"/>
      <c r="C603" s="46"/>
      <c r="D603" s="58"/>
      <c r="E603" s="51"/>
      <c r="F603" s="51"/>
      <c r="G603" s="51"/>
      <c r="H603" s="51"/>
      <c r="I603" s="51"/>
      <c r="J603" s="77"/>
      <c r="K603" s="78"/>
      <c r="L603" s="78"/>
      <c r="M603" s="75"/>
      <c r="O603" s="76"/>
    </row>
    <row r="604" spans="1:15" x14ac:dyDescent="0.3">
      <c r="A604" s="44">
        <f t="shared" si="40"/>
        <v>590</v>
      </c>
      <c r="B604" s="45"/>
      <c r="C604" s="63" t="s">
        <v>654</v>
      </c>
      <c r="D604" s="58"/>
      <c r="E604" s="51"/>
      <c r="F604" s="51"/>
      <c r="G604" s="51"/>
      <c r="H604" s="51"/>
      <c r="I604" s="51"/>
      <c r="J604" s="77"/>
      <c r="K604" s="78"/>
      <c r="L604" s="78"/>
      <c r="M604" s="75"/>
      <c r="O604" s="76"/>
    </row>
    <row r="605" spans="1:15" x14ac:dyDescent="0.3">
      <c r="A605" s="44">
        <f t="shared" si="40"/>
        <v>591</v>
      </c>
      <c r="B605" s="45"/>
      <c r="C605" s="64" t="s">
        <v>655</v>
      </c>
      <c r="D605" s="58"/>
      <c r="E605" s="51"/>
      <c r="F605" s="51"/>
      <c r="G605" s="51"/>
      <c r="H605" s="51"/>
      <c r="I605" s="51"/>
      <c r="J605" s="77"/>
      <c r="K605" s="78"/>
      <c r="L605" s="78"/>
      <c r="M605" s="75"/>
      <c r="O605" s="76"/>
    </row>
    <row r="606" spans="1:15" x14ac:dyDescent="0.3">
      <c r="A606" s="44">
        <f t="shared" si="40"/>
        <v>592</v>
      </c>
      <c r="B606" s="45">
        <v>310</v>
      </c>
      <c r="C606" s="64" t="s">
        <v>656</v>
      </c>
      <c r="D606" s="50">
        <v>3.3333000000000002E-2</v>
      </c>
      <c r="E606" s="51">
        <v>4299.6767399999999</v>
      </c>
      <c r="F606" s="51">
        <v>-748</v>
      </c>
      <c r="G606" s="51"/>
      <c r="H606" s="51"/>
      <c r="I606" s="51">
        <f t="shared" ref="I606:I611" si="42">SUM(E606:H606)</f>
        <v>3551.6767399999999</v>
      </c>
      <c r="J606" s="77">
        <v>3782.1729161538469</v>
      </c>
      <c r="K606" s="78"/>
      <c r="L606" s="78"/>
      <c r="M606" s="75"/>
      <c r="O606" s="76"/>
    </row>
    <row r="607" spans="1:15" x14ac:dyDescent="0.3">
      <c r="A607" s="44">
        <f t="shared" si="40"/>
        <v>593</v>
      </c>
      <c r="B607" s="45">
        <v>340</v>
      </c>
      <c r="C607" s="64" t="s">
        <v>656</v>
      </c>
      <c r="D607" s="50">
        <v>0</v>
      </c>
      <c r="E607" s="51">
        <v>38879.936629999997</v>
      </c>
      <c r="F607" s="51"/>
      <c r="G607" s="51"/>
      <c r="H607" s="51"/>
      <c r="I607" s="51">
        <f t="shared" si="42"/>
        <v>38879.936629999997</v>
      </c>
      <c r="J607" s="77">
        <v>38879.936630000004</v>
      </c>
      <c r="K607" s="78"/>
      <c r="L607" s="78"/>
      <c r="M607" s="75"/>
      <c r="O607" s="76"/>
    </row>
    <row r="608" spans="1:15" x14ac:dyDescent="0.3">
      <c r="A608" s="44">
        <f t="shared" si="40"/>
        <v>594</v>
      </c>
      <c r="B608" s="45" t="s">
        <v>657</v>
      </c>
      <c r="C608" s="64" t="s">
        <v>656</v>
      </c>
      <c r="D608" s="50">
        <v>0</v>
      </c>
      <c r="E608" s="51">
        <v>19.731639999999999</v>
      </c>
      <c r="F608" s="51"/>
      <c r="G608" s="51"/>
      <c r="H608" s="51"/>
      <c r="I608" s="51">
        <f t="shared" si="42"/>
        <v>19.731639999999999</v>
      </c>
      <c r="J608" s="77">
        <v>19.731639999999995</v>
      </c>
      <c r="K608" s="78"/>
      <c r="L608" s="78"/>
      <c r="M608" s="75"/>
      <c r="O608" s="76"/>
    </row>
    <row r="609" spans="1:15" x14ac:dyDescent="0.3">
      <c r="A609" s="44">
        <f t="shared" si="40"/>
        <v>595</v>
      </c>
      <c r="B609" s="45">
        <v>350</v>
      </c>
      <c r="C609" s="64" t="s">
        <v>656</v>
      </c>
      <c r="D609" s="50">
        <v>0</v>
      </c>
      <c r="E609" s="51">
        <v>87217.823870000022</v>
      </c>
      <c r="F609" s="51">
        <v>-5959</v>
      </c>
      <c r="G609" s="51"/>
      <c r="H609" s="51">
        <v>-2902</v>
      </c>
      <c r="I609" s="51">
        <f t="shared" si="42"/>
        <v>78356.823870000022</v>
      </c>
      <c r="J609" s="77">
        <v>83677.005600769233</v>
      </c>
      <c r="K609" s="78"/>
      <c r="L609" s="78"/>
      <c r="M609" s="75"/>
      <c r="O609" s="76"/>
    </row>
    <row r="610" spans="1:15" x14ac:dyDescent="0.3">
      <c r="A610" s="44">
        <f t="shared" si="40"/>
        <v>596</v>
      </c>
      <c r="B610" s="45">
        <v>360</v>
      </c>
      <c r="C610" s="64" t="s">
        <v>656</v>
      </c>
      <c r="D610" s="50">
        <v>0</v>
      </c>
      <c r="E610" s="51">
        <v>57543.158879999995</v>
      </c>
      <c r="F610" s="51">
        <v>7420</v>
      </c>
      <c r="G610" s="51">
        <v>1</v>
      </c>
      <c r="H610" s="51">
        <v>2902</v>
      </c>
      <c r="I610" s="51">
        <f t="shared" si="42"/>
        <v>67866.158880000003</v>
      </c>
      <c r="J610" s="77">
        <v>61777.507073076922</v>
      </c>
      <c r="K610" s="78"/>
      <c r="L610" s="78"/>
      <c r="M610" s="75"/>
      <c r="O610" s="76"/>
    </row>
    <row r="611" spans="1:15" x14ac:dyDescent="0.3">
      <c r="A611" s="44">
        <f t="shared" si="40"/>
        <v>597</v>
      </c>
      <c r="B611" s="45">
        <v>389</v>
      </c>
      <c r="C611" s="64" t="s">
        <v>656</v>
      </c>
      <c r="D611" s="50">
        <v>0</v>
      </c>
      <c r="E611" s="51">
        <v>17450.983260000001</v>
      </c>
      <c r="F611" s="51">
        <v>741</v>
      </c>
      <c r="G611" s="51">
        <v>-2354</v>
      </c>
      <c r="H611" s="51"/>
      <c r="I611" s="51">
        <f t="shared" si="42"/>
        <v>15837.983260000001</v>
      </c>
      <c r="J611" s="77">
        <v>16655.880786923084</v>
      </c>
      <c r="K611" s="78"/>
      <c r="L611" s="78"/>
      <c r="M611" s="75"/>
      <c r="O611" s="76"/>
    </row>
    <row r="612" spans="1:15" x14ac:dyDescent="0.3">
      <c r="A612" s="44">
        <f t="shared" si="40"/>
        <v>598</v>
      </c>
      <c r="B612" s="45"/>
      <c r="C612" s="65" t="s">
        <v>658</v>
      </c>
      <c r="D612" s="58"/>
      <c r="E612" s="51">
        <f>SUM(E606:E611)</f>
        <v>205411.31102000002</v>
      </c>
      <c r="F612" s="51">
        <f t="shared" ref="F612:I612" si="43">SUM(F606:F611)</f>
        <v>1454</v>
      </c>
      <c r="G612" s="51">
        <f t="shared" si="43"/>
        <v>-2353</v>
      </c>
      <c r="H612" s="51">
        <f t="shared" si="43"/>
        <v>0</v>
      </c>
      <c r="I612" s="51">
        <f t="shared" si="43"/>
        <v>204512.31102000002</v>
      </c>
      <c r="J612" s="77">
        <v>204792.23464692308</v>
      </c>
      <c r="K612" s="78"/>
      <c r="L612" s="78"/>
      <c r="M612" s="75"/>
      <c r="O612" s="76"/>
    </row>
    <row r="613" spans="1:15" x14ac:dyDescent="0.3">
      <c r="A613" s="44">
        <f t="shared" si="40"/>
        <v>599</v>
      </c>
      <c r="B613" s="45"/>
      <c r="C613" s="46"/>
      <c r="D613" s="58"/>
      <c r="E613" s="51"/>
      <c r="F613" s="51"/>
      <c r="G613" s="51"/>
      <c r="H613" s="51"/>
      <c r="I613" s="51"/>
      <c r="J613" s="77"/>
      <c r="K613" s="78"/>
      <c r="L613" s="78"/>
      <c r="M613" s="75"/>
      <c r="O613" s="76"/>
    </row>
    <row r="614" spans="1:15" x14ac:dyDescent="0.3">
      <c r="A614" s="44">
        <f t="shared" si="40"/>
        <v>600</v>
      </c>
      <c r="B614" s="45"/>
      <c r="C614" s="46" t="s">
        <v>659</v>
      </c>
      <c r="D614" s="58">
        <v>0</v>
      </c>
      <c r="E614" s="51">
        <v>341970.93904000003</v>
      </c>
      <c r="F614" s="51">
        <v>20279</v>
      </c>
      <c r="G614" s="51"/>
      <c r="H614" s="51"/>
      <c r="I614" s="51">
        <v>362249.93904000003</v>
      </c>
      <c r="J614" s="77">
        <v>334652.21991615393</v>
      </c>
      <c r="K614" s="78"/>
      <c r="L614" s="78"/>
      <c r="M614" s="75"/>
      <c r="O614" s="76"/>
    </row>
    <row r="615" spans="1:15" x14ac:dyDescent="0.3">
      <c r="A615" s="44">
        <f t="shared" si="40"/>
        <v>601</v>
      </c>
      <c r="B615" s="45"/>
      <c r="C615" s="64" t="s">
        <v>660</v>
      </c>
      <c r="D615" s="50"/>
      <c r="E615" s="51">
        <v>2531.2399999999998</v>
      </c>
      <c r="F615" s="51"/>
      <c r="G615" s="51"/>
      <c r="H615" s="51"/>
      <c r="I615" s="51">
        <v>2531.2399999999998</v>
      </c>
      <c r="J615" s="77">
        <v>2531.2399999999989</v>
      </c>
      <c r="K615" s="78"/>
      <c r="L615" s="78"/>
      <c r="M615" s="75"/>
      <c r="O615" s="76"/>
    </row>
    <row r="616" spans="1:15" x14ac:dyDescent="0.3">
      <c r="A616" s="44">
        <f t="shared" si="40"/>
        <v>602</v>
      </c>
      <c r="B616" s="45"/>
      <c r="C616" s="45" t="s">
        <v>661</v>
      </c>
      <c r="D616" s="47"/>
      <c r="E616" s="51">
        <f t="shared" ref="E616:J616" si="44">SUM(E614:E615)</f>
        <v>344502.17904000002</v>
      </c>
      <c r="F616" s="51">
        <f t="shared" si="44"/>
        <v>20279</v>
      </c>
      <c r="G616" s="51">
        <f t="shared" si="44"/>
        <v>0</v>
      </c>
      <c r="H616" s="51">
        <f t="shared" si="44"/>
        <v>0</v>
      </c>
      <c r="I616" s="51">
        <f t="shared" si="44"/>
        <v>364781.17904000002</v>
      </c>
      <c r="J616" s="51">
        <f t="shared" si="44"/>
        <v>337183.45991615392</v>
      </c>
      <c r="K616" s="78"/>
      <c r="L616" s="78"/>
      <c r="M616" s="75"/>
      <c r="O616" s="76"/>
    </row>
    <row r="617" spans="1:15" x14ac:dyDescent="0.3">
      <c r="A617" s="44">
        <f t="shared" si="40"/>
        <v>603</v>
      </c>
      <c r="B617" s="45"/>
      <c r="C617" s="46"/>
      <c r="D617" s="58"/>
      <c r="E617" s="51"/>
      <c r="F617" s="51"/>
      <c r="G617" s="51"/>
      <c r="H617" s="51"/>
      <c r="I617" s="51"/>
      <c r="J617" s="77"/>
      <c r="K617" s="78"/>
      <c r="L617" s="78"/>
      <c r="M617" s="75"/>
      <c r="O617" s="76"/>
    </row>
    <row r="618" spans="1:15" x14ac:dyDescent="0.3">
      <c r="A618" s="44">
        <f t="shared" si="40"/>
        <v>604</v>
      </c>
      <c r="B618" s="45"/>
      <c r="C618" s="45" t="s">
        <v>662</v>
      </c>
      <c r="D618" s="47"/>
      <c r="E618" s="51">
        <f>E616+E612</f>
        <v>549913.49005999998</v>
      </c>
      <c r="F618" s="51">
        <f>F616+F612</f>
        <v>21733</v>
      </c>
      <c r="G618" s="51">
        <f>G616+G612</f>
        <v>-2353</v>
      </c>
      <c r="H618" s="51">
        <f>H616+H612</f>
        <v>0</v>
      </c>
      <c r="I618" s="51">
        <f>I616+I612</f>
        <v>569293.49005999998</v>
      </c>
      <c r="J618" s="73">
        <v>684300.40216384619</v>
      </c>
      <c r="K618" s="74"/>
      <c r="L618" s="74"/>
      <c r="M618" s="75"/>
      <c r="O618" s="76"/>
    </row>
    <row r="619" spans="1:15" x14ac:dyDescent="0.3">
      <c r="A619" s="44">
        <f t="shared" si="40"/>
        <v>605</v>
      </c>
      <c r="B619" s="45"/>
      <c r="C619" s="46"/>
      <c r="D619" s="47"/>
      <c r="E619" s="51"/>
      <c r="F619" s="51"/>
      <c r="G619" s="51"/>
      <c r="H619" s="51"/>
      <c r="I619" s="51"/>
      <c r="J619" s="73"/>
      <c r="K619" s="74"/>
      <c r="L619" s="74"/>
      <c r="M619" s="75"/>
      <c r="O619" s="76"/>
    </row>
    <row r="620" spans="1:15" ht="14.4" thickBot="1" x14ac:dyDescent="0.35">
      <c r="A620" s="44">
        <f t="shared" si="40"/>
        <v>606</v>
      </c>
      <c r="B620" s="86" t="s">
        <v>670</v>
      </c>
      <c r="C620" s="86"/>
      <c r="D620" s="87"/>
      <c r="E620" s="87">
        <f>E601+E618</f>
        <v>24274816.490060002</v>
      </c>
      <c r="F620" s="87">
        <f>F601+F618</f>
        <v>2160875</v>
      </c>
      <c r="G620" s="87">
        <f>G601+G618</f>
        <v>-208376</v>
      </c>
      <c r="H620" s="87">
        <f>H601+H618</f>
        <v>-23059.618000000002</v>
      </c>
      <c r="I620" s="87">
        <f>I601+I618</f>
        <v>26204262.872060001</v>
      </c>
      <c r="J620" s="87">
        <v>25421790.910032306</v>
      </c>
      <c r="K620" s="74"/>
      <c r="L620" s="74"/>
      <c r="M620" s="75"/>
      <c r="O620" s="76"/>
    </row>
    <row r="621" spans="1:15" ht="14.4" thickTop="1" x14ac:dyDescent="0.3">
      <c r="A621" s="44"/>
      <c r="B621" s="98"/>
      <c r="C621" s="98"/>
      <c r="D621" s="66"/>
      <c r="E621" s="66"/>
      <c r="F621" s="66"/>
      <c r="G621" s="66"/>
      <c r="H621" s="66"/>
      <c r="I621" s="66"/>
      <c r="J621" s="66"/>
      <c r="K621" s="74"/>
      <c r="L621" s="74"/>
      <c r="M621" s="75"/>
      <c r="O621" s="76"/>
    </row>
    <row r="622" spans="1:15" ht="14.4" x14ac:dyDescent="0.3">
      <c r="A622" s="44"/>
      <c r="B622" s="90" t="s">
        <v>672</v>
      </c>
      <c r="C622" s="55"/>
      <c r="D622" s="47"/>
      <c r="E622" s="66"/>
      <c r="F622" s="66"/>
      <c r="G622" s="66"/>
      <c r="H622" s="66"/>
      <c r="I622" s="66"/>
      <c r="J622" s="74"/>
      <c r="K622" s="74"/>
      <c r="L622" s="74"/>
      <c r="M622" s="75"/>
      <c r="O622" s="76"/>
    </row>
    <row r="623" spans="1:15" ht="14.4" x14ac:dyDescent="0.3">
      <c r="A623" s="44"/>
      <c r="B623" s="90" t="s">
        <v>671</v>
      </c>
      <c r="C623" s="55"/>
      <c r="D623" s="47"/>
      <c r="E623" s="66"/>
      <c r="F623" s="66"/>
      <c r="G623" s="66"/>
      <c r="H623" s="66"/>
      <c r="I623" s="66"/>
      <c r="K623" s="75"/>
      <c r="L623" s="75"/>
      <c r="M623" s="75"/>
      <c r="O623" s="76"/>
    </row>
    <row r="624" spans="1:15" x14ac:dyDescent="0.3">
      <c r="A624" s="44"/>
      <c r="B624" s="45"/>
      <c r="C624" s="55"/>
      <c r="D624" s="47"/>
      <c r="E624" s="66"/>
      <c r="F624" s="66"/>
      <c r="G624" s="66"/>
      <c r="H624" s="66"/>
      <c r="I624" s="66"/>
      <c r="K624" s="75"/>
      <c r="L624" s="75"/>
      <c r="M624" s="75"/>
      <c r="O624" s="76"/>
    </row>
    <row r="625" spans="1:15" x14ac:dyDescent="0.3">
      <c r="A625" s="44"/>
      <c r="B625" s="45"/>
      <c r="C625" s="55"/>
      <c r="D625" s="47"/>
      <c r="E625" s="66"/>
      <c r="F625" s="66"/>
      <c r="G625" s="66"/>
      <c r="H625" s="66"/>
      <c r="I625" s="66"/>
      <c r="K625" s="75"/>
      <c r="L625" s="75"/>
      <c r="M625" s="75"/>
      <c r="O625" s="76"/>
    </row>
    <row r="626" spans="1:15" ht="14.4" x14ac:dyDescent="0.3">
      <c r="A626" s="44"/>
      <c r="B626" s="45"/>
      <c r="D626" s="95"/>
      <c r="E626" s="95"/>
      <c r="F626" s="91"/>
      <c r="G626" s="91"/>
      <c r="H626" s="95"/>
      <c r="I626" s="95"/>
      <c r="K626" s="91"/>
      <c r="L626" s="75"/>
      <c r="M626" s="75"/>
      <c r="O626" s="76"/>
    </row>
    <row r="627" spans="1:15" ht="14.4" x14ac:dyDescent="0.3">
      <c r="B627" s="45"/>
      <c r="D627" s="95"/>
      <c r="E627" s="95"/>
      <c r="F627" s="91"/>
      <c r="G627" s="91"/>
      <c r="H627" s="95"/>
      <c r="I627" s="95"/>
      <c r="K627" s="91"/>
    </row>
    <row r="628" spans="1:15" ht="14.4" x14ac:dyDescent="0.3">
      <c r="D628" s="95"/>
      <c r="E628" s="95"/>
      <c r="F628" s="91"/>
      <c r="G628" s="91"/>
      <c r="H628" s="95"/>
      <c r="I628" s="95"/>
      <c r="K628" s="91"/>
    </row>
    <row r="629" spans="1:15" ht="14.4" x14ac:dyDescent="0.3">
      <c r="D629" s="92"/>
      <c r="E629" s="93"/>
      <c r="F629" s="91"/>
      <c r="G629" s="91"/>
      <c r="H629" s="92"/>
      <c r="I629" s="93"/>
      <c r="K629" s="91"/>
    </row>
    <row r="630" spans="1:15" ht="14.4" x14ac:dyDescent="0.3">
      <c r="D630"/>
      <c r="E630"/>
      <c r="F630" s="91"/>
      <c r="G630" s="91"/>
      <c r="H630"/>
      <c r="I630"/>
      <c r="K630" s="91"/>
    </row>
    <row r="631" spans="1:15" ht="14.4" x14ac:dyDescent="0.3">
      <c r="D631"/>
      <c r="E631"/>
      <c r="F631" s="91"/>
      <c r="G631" s="91"/>
      <c r="H631"/>
      <c r="I631"/>
      <c r="K631" s="91"/>
    </row>
    <row r="632" spans="1:15" ht="14.4" x14ac:dyDescent="0.3">
      <c r="D632"/>
      <c r="E632"/>
      <c r="F632" s="91"/>
      <c r="G632" s="91"/>
      <c r="H632"/>
      <c r="I632"/>
      <c r="K632" s="91"/>
    </row>
    <row r="633" spans="1:15" ht="14.4" x14ac:dyDescent="0.3">
      <c r="D633"/>
      <c r="E633"/>
      <c r="F633" s="91"/>
      <c r="G633" s="91"/>
      <c r="H633"/>
      <c r="I633"/>
      <c r="K633" s="91"/>
    </row>
    <row r="634" spans="1:15" ht="14.4" x14ac:dyDescent="0.3">
      <c r="D634"/>
      <c r="E634"/>
      <c r="F634" s="91"/>
      <c r="G634" s="91"/>
      <c r="H634"/>
      <c r="I634"/>
      <c r="K634" s="91"/>
    </row>
    <row r="635" spans="1:15" ht="14.4" x14ac:dyDescent="0.3">
      <c r="D635"/>
      <c r="E635"/>
      <c r="F635" s="91"/>
      <c r="G635" s="91"/>
      <c r="H635"/>
      <c r="I635"/>
      <c r="K635" s="91"/>
    </row>
    <row r="636" spans="1:15" ht="14.4" x14ac:dyDescent="0.3">
      <c r="D636"/>
      <c r="E636"/>
      <c r="F636" s="91"/>
      <c r="G636" s="91"/>
      <c r="H636"/>
      <c r="I636"/>
      <c r="K636" s="91"/>
    </row>
    <row r="637" spans="1:15" ht="14.4" x14ac:dyDescent="0.3">
      <c r="D637"/>
      <c r="E637"/>
      <c r="F637" s="91"/>
      <c r="G637" s="91"/>
      <c r="H637"/>
      <c r="I637"/>
      <c r="K637" s="91"/>
    </row>
    <row r="638" spans="1:15" ht="14.4" x14ac:dyDescent="0.3">
      <c r="D638"/>
      <c r="E638"/>
      <c r="F638" s="91"/>
      <c r="G638" s="91"/>
      <c r="H638"/>
      <c r="I638"/>
      <c r="K638" s="91"/>
    </row>
    <row r="639" spans="1:15" ht="14.4" x14ac:dyDescent="0.3">
      <c r="D639"/>
      <c r="E639"/>
      <c r="F639" s="91"/>
      <c r="G639" s="91"/>
      <c r="H639"/>
      <c r="I639"/>
      <c r="K639" s="91"/>
    </row>
    <row r="640" spans="1:15" ht="14.4" x14ac:dyDescent="0.3">
      <c r="D640"/>
      <c r="E640"/>
      <c r="F640" s="91"/>
      <c r="G640" s="91"/>
      <c r="H640"/>
      <c r="I640"/>
      <c r="K640" s="91"/>
    </row>
    <row r="641" spans="3:11" ht="14.4" x14ac:dyDescent="0.3">
      <c r="D641"/>
      <c r="E641"/>
      <c r="F641" s="91"/>
      <c r="G641" s="91"/>
      <c r="H641"/>
      <c r="I641"/>
      <c r="K641" s="91"/>
    </row>
    <row r="642" spans="3:11" ht="14.4" x14ac:dyDescent="0.3">
      <c r="D642"/>
      <c r="E642"/>
      <c r="F642" s="91"/>
      <c r="G642" s="91"/>
      <c r="H642"/>
      <c r="I642"/>
      <c r="K642" s="91"/>
    </row>
    <row r="643" spans="3:11" ht="14.4" x14ac:dyDescent="0.3">
      <c r="D643"/>
      <c r="E643"/>
      <c r="F643" s="91"/>
      <c r="G643" s="91"/>
      <c r="H643"/>
      <c r="I643"/>
      <c r="K643" s="91"/>
    </row>
    <row r="644" spans="3:11" ht="14.4" x14ac:dyDescent="0.3">
      <c r="D644"/>
      <c r="E644"/>
      <c r="F644" s="91"/>
      <c r="G644" s="91"/>
      <c r="H644"/>
      <c r="I644"/>
      <c r="K644" s="91"/>
    </row>
    <row r="645" spans="3:11" ht="14.4" x14ac:dyDescent="0.3">
      <c r="D645"/>
      <c r="E645" s="94"/>
      <c r="F645" s="91"/>
      <c r="G645" s="91"/>
      <c r="H645"/>
      <c r="I645"/>
      <c r="K645" s="91"/>
    </row>
    <row r="646" spans="3:11" ht="14.4" x14ac:dyDescent="0.3">
      <c r="D646"/>
      <c r="E646" s="94"/>
      <c r="F646" s="91"/>
      <c r="G646" s="91"/>
      <c r="H646"/>
      <c r="I646"/>
      <c r="K646" s="91"/>
    </row>
    <row r="647" spans="3:11" ht="14.4" x14ac:dyDescent="0.3">
      <c r="D647"/>
      <c r="E647"/>
      <c r="F647" s="91"/>
      <c r="G647" s="91"/>
      <c r="H647" s="91"/>
      <c r="I647" s="96"/>
      <c r="J647"/>
      <c r="K647" s="91"/>
    </row>
    <row r="648" spans="3:11" ht="14.4" x14ac:dyDescent="0.3">
      <c r="D648"/>
      <c r="E648"/>
      <c r="F648" s="91"/>
      <c r="G648" s="91"/>
      <c r="H648" s="91"/>
      <c r="I648" s="96"/>
      <c r="J648" s="91"/>
      <c r="K648" s="91"/>
    </row>
    <row r="649" spans="3:11" ht="14.4" x14ac:dyDescent="0.3">
      <c r="D649" s="91"/>
      <c r="F649" s="91"/>
      <c r="G649" s="91"/>
      <c r="H649" s="91"/>
      <c r="I649"/>
      <c r="J649"/>
      <c r="K649" s="91"/>
    </row>
    <row r="650" spans="3:11" ht="14.4" x14ac:dyDescent="0.3">
      <c r="D650" s="91"/>
      <c r="F650" s="91"/>
      <c r="G650" s="91"/>
      <c r="H650" s="91"/>
      <c r="I650"/>
      <c r="J650"/>
      <c r="K650" s="91"/>
    </row>
    <row r="651" spans="3:11" ht="14.4" x14ac:dyDescent="0.3">
      <c r="C651" s="91"/>
      <c r="D651" s="91"/>
      <c r="E651" s="91"/>
      <c r="F651" s="91"/>
      <c r="G651" s="91"/>
      <c r="H651" s="91"/>
      <c r="I651" s="91"/>
      <c r="J651" s="94">
        <f>J650/1000</f>
        <v>0</v>
      </c>
      <c r="K651" s="91"/>
    </row>
    <row r="652" spans="3:11" ht="14.4" x14ac:dyDescent="0.3">
      <c r="C652" s="91"/>
      <c r="D652" s="91"/>
      <c r="E652" s="91"/>
      <c r="F652" s="91"/>
      <c r="G652" s="91"/>
      <c r="H652" s="91"/>
      <c r="I652" s="91"/>
      <c r="J652" s="94"/>
      <c r="K652" s="91"/>
    </row>
    <row r="653" spans="3:11" x14ac:dyDescent="0.3">
      <c r="I653" s="74"/>
    </row>
    <row r="654" spans="3:11" x14ac:dyDescent="0.3">
      <c r="I654" s="74"/>
    </row>
  </sheetData>
  <mergeCells count="1">
    <mergeCell ref="C1:H1"/>
  </mergeCells>
  <pageMargins left="0.5" right="0.5" top="0.75" bottom="0.5" header="0.75" footer="0.3"/>
  <pageSetup scale="59" fitToHeight="0" orientation="landscape" r:id="rId1"/>
  <headerFooter>
    <oddHeader xml:space="preserve">&amp;RDEF’s Response to OPC POD 1 (1-26)
Q7
Page &amp;P of &amp;N
</oddHeader>
    <oddFooter>&amp;LSupporting Schedules: B-11&amp;RRecap Schedules: B-620240025-OPCPOD1-00004217</oddFooter>
  </headerFooter>
  <rowBreaks count="1" manualBreakCount="1">
    <brk id="623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4E7D9F-53D0-4979-88F0-18FF5097A2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D68272-A07A-4FD4-AD8C-CA119CD350BA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customXml/itemProps3.xml><?xml version="1.0" encoding="utf-8"?>
<ds:datastoreItem xmlns:ds="http://schemas.openxmlformats.org/officeDocument/2006/customXml" ds:itemID="{1FB9154D-F7A9-4DE6-8D91-7E45B2E39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B-7 2027</vt:lpstr>
      <vt:lpstr>B-7 2026</vt:lpstr>
      <vt:lpstr>B-7 2025</vt:lpstr>
      <vt:lpstr>B-7 2024</vt:lpstr>
      <vt:lpstr>B-7 2023</vt:lpstr>
      <vt:lpstr>'B-7 2023'!Print_Area</vt:lpstr>
      <vt:lpstr>'B-7 2024'!Print_Area</vt:lpstr>
      <vt:lpstr>'B-7 2025'!Print_Area</vt:lpstr>
      <vt:lpstr>'B-7 2026'!Print_Area</vt:lpstr>
      <vt:lpstr>'B-7 2027'!Print_Area</vt:lpstr>
      <vt:lpstr>'B-7 2023'!Print_Titles</vt:lpstr>
      <vt:lpstr>'B-7 2024'!Print_Titles</vt:lpstr>
      <vt:lpstr>'B-7 2025'!Print_Titles</vt:lpstr>
      <vt:lpstr>'B-7 2026'!Print_Titles</vt:lpstr>
      <vt:lpstr>'B-7 2027'!Print_Titles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Yager, Kourtni M.</dc:creator>
  <cp:keywords/>
  <dc:description/>
  <cp:lastModifiedBy>Hampton, Monique</cp:lastModifiedBy>
  <cp:revision/>
  <cp:lastPrinted>2024-04-14T17:14:06Z</cp:lastPrinted>
  <dcterms:created xsi:type="dcterms:W3CDTF">2024-02-06T17:48:07Z</dcterms:created>
  <dcterms:modified xsi:type="dcterms:W3CDTF">2024-04-14T17:14:19Z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