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D\"/>
    </mc:Choice>
  </mc:AlternateContent>
  <xr:revisionPtr revIDLastSave="0" documentId="13_ncr:1_{65A3A8A9-E6F4-47E8-9464-9609D203F73B}" xr6:coauthVersionLast="47" xr6:coauthVersionMax="47" xr10:uidLastSave="{00000000-0000-0000-0000-000000000000}"/>
  <bookViews>
    <workbookView xWindow="-108" yWindow="-108" windowWidth="23256" windowHeight="12456" tabRatio="927" xr2:uid="{BD1C9295-3B5A-410E-A05C-0925549457DC}"/>
  </bookViews>
  <sheets>
    <sheet name="MFR Logic" sheetId="211" r:id="rId1"/>
    <sheet name="D-6 (TY3)" sheetId="216" r:id="rId2"/>
    <sheet name="D-6 (TY2)" sheetId="215" r:id="rId3"/>
    <sheet name="D-6 (TY1)" sheetId="214" r:id="rId4"/>
    <sheet name="D-6 (PY)" sheetId="213" r:id="rId5"/>
    <sheet name="D-6 (HY-Current)" sheetId="222" r:id="rId6"/>
    <sheet name="REG FL  Cap Str (Period End)" sheetId="72" r:id="rId7"/>
    <sheet name="Historical Cap Str 12 mo end" sheetId="221" r:id="rId8"/>
    <sheet name="Historical Scenario Info" sheetId="218" r:id="rId9"/>
    <sheet name="Interest&amp;Bill Credits (2023)" sheetId="223" r:id="rId10"/>
  </sheet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fsd44" localSheetId="0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0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localSheetId="0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localSheetId="0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localSheetId="0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localSheetId="0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localSheetId="0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hidden="1">#REF!</definedName>
    <definedName name="__123Graph_D" localSheetId="5" hidden="1">#REF!</definedName>
    <definedName name="__123Graph_D" localSheetId="4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" localSheetId="5" hidden="1">#REF!</definedName>
    <definedName name="__123Graph_E" localSheetId="4" hidden="1">#REF!</definedName>
    <definedName name="__123Graph_E" localSheetId="3" hidden="1">#REF!</definedName>
    <definedName name="__123Graph_E" localSheetId="2" hidden="1">#REF!</definedName>
    <definedName name="__123Graph_E" localSheetId="1" hidden="1">#REF!</definedName>
    <definedName name="__123Graph_E" hidden="1">#REF!</definedName>
    <definedName name="__123Graph_F" localSheetId="5" hidden="1">#REF!</definedName>
    <definedName name="__123Graph_F" localSheetId="4" hidden="1">#REF!</definedName>
    <definedName name="__123Graph_F" localSheetId="3" hidden="1">#REF!</definedName>
    <definedName name="__123Graph_F" localSheetId="2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_FPC1">#REF!</definedName>
    <definedName name="__FPC2">#REF!</definedName>
    <definedName name="__FPC3">#REF!</definedName>
    <definedName name="__fsd44" localSheetId="0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key2" hidden="1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23Graph_F1" localSheetId="5" hidden="1">#REF!</definedName>
    <definedName name="_123Graph_F1" localSheetId="4" hidden="1">#REF!</definedName>
    <definedName name="_123Graph_F1" localSheetId="3" hidden="1">#REF!</definedName>
    <definedName name="_123Graph_F1" localSheetId="2" hidden="1">#REF!</definedName>
    <definedName name="_123Graph_F1" localSheetId="1" hidden="1">#REF!</definedName>
    <definedName name="_123Graph_F1" localSheetId="0" hidden="1">#REF!</definedName>
    <definedName name="_123Graph_F1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">#REF!</definedName>
    <definedName name="_2_1">#REF!</definedName>
    <definedName name="_2_2">#REF!</definedName>
    <definedName name="_2_3">#REF!</definedName>
    <definedName name="_328_J_7">#REF!</definedName>
    <definedName name="_328_J_8">#REF!</definedName>
    <definedName name="_328_K_7">#REF!</definedName>
    <definedName name="_328_K_8">#REF!</definedName>
    <definedName name="_328_L">#REF!</definedName>
    <definedName name="_328_M">#REF!</definedName>
    <definedName name="_328_N">#REF!</definedName>
    <definedName name="_4_1">#REF!</definedName>
    <definedName name="_4_2">#REF!</definedName>
    <definedName name="_4_3">#REF!</definedName>
    <definedName name="_6MOS">#REF!</definedName>
    <definedName name="_6MOS_1">#REF!</definedName>
    <definedName name="_6MOS_2">#REF!</definedName>
    <definedName name="_6MOS_3">#REF!</definedName>
    <definedName name="_97opls">#REF!</definedName>
    <definedName name="_AUG94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FPC1">#REF!</definedName>
    <definedName name="_FPC2">#REF!</definedName>
    <definedName name="_FPC3">#REF!</definedName>
    <definedName name="_fsd44" localSheetId="0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localSheetId="0" hidden="1">255</definedName>
    <definedName name="_Order2" hidden="1">255</definedName>
    <definedName name="_Parse_In" localSheetId="0" hidden="1">#REF!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SEP94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5" hidden="1">#REF!</definedName>
    <definedName name="_Sort1" localSheetId="4" hidden="1">#REF!</definedName>
    <definedName name="_Sort1" localSheetId="3" hidden="1">#REF!</definedName>
    <definedName name="_Sort1" localSheetId="2" hidden="1">#REF!</definedName>
    <definedName name="_Sort1" localSheetId="1" hidden="1">#REF!</definedName>
    <definedName name="_Sort1" hidden="1">#REF!</definedName>
    <definedName name="_Table1_In1" localSheetId="5" hidden="1">#REF!</definedName>
    <definedName name="_Table1_In1" localSheetId="4" hidden="1">#REF!</definedName>
    <definedName name="_Table1_In1" localSheetId="3" hidden="1">#REF!</definedName>
    <definedName name="_Table1_In1" localSheetId="2" hidden="1">#REF!</definedName>
    <definedName name="_Table1_In1" localSheetId="1" hidden="1">#REF!</definedName>
    <definedName name="_Table1_In1" hidden="1">#REF!</definedName>
    <definedName name="_Table1_Out" localSheetId="5" hidden="1">#REF!</definedName>
    <definedName name="_Table1_Out" localSheetId="4" hidden="1">#REF!</definedName>
    <definedName name="_Table1_Out" localSheetId="3" hidden="1">#REF!</definedName>
    <definedName name="_Table1_Out" localSheetId="2" hidden="1">#REF!</definedName>
    <definedName name="_Table1_Out" localSheetId="1" hidden="1">#REF!</definedName>
    <definedName name="_Table1_Out" hidden="1">#REF!</definedName>
    <definedName name="_Table2_In1" localSheetId="5" hidden="1">#REF!</definedName>
    <definedName name="_Table2_In1" localSheetId="4" hidden="1">#REF!</definedName>
    <definedName name="_Table2_In1" localSheetId="3" hidden="1">#REF!</definedName>
    <definedName name="_Table2_In1" localSheetId="2" hidden="1">#REF!</definedName>
    <definedName name="_Table2_In1" localSheetId="1" hidden="1">#REF!</definedName>
    <definedName name="_Table2_In1" hidden="1">#REF!</definedName>
    <definedName name="_Table2_Out" localSheetId="5" hidden="1">#REF!</definedName>
    <definedName name="_Table2_Out" localSheetId="4" hidden="1">#REF!</definedName>
    <definedName name="_Table2_Out" localSheetId="3" hidden="1">#REF!</definedName>
    <definedName name="_Table2_Out" localSheetId="2" hidden="1">#REF!</definedName>
    <definedName name="_Table2_Out" localSheetId="1" hidden="1">#REF!</definedName>
    <definedName name="_Table2_Out" hidden="1">#REF!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>#REF!</definedName>
    <definedName name="A_1">#REF!</definedName>
    <definedName name="A_2">#REF!</definedName>
    <definedName name="A_3">#REF!</definedName>
    <definedName name="A1topd">#REF!</definedName>
    <definedName name="A9A">#REF!</definedName>
    <definedName name="aa" hidden="1">#REF!</definedName>
    <definedName name="AccdMICP">#REF!</definedName>
    <definedName name="AccrExp">#REF!</definedName>
    <definedName name="AccrExpSum">#REF!</definedName>
    <definedName name="AccrMICP">#REF!</definedName>
    <definedName name="ACCRUED_401K">#REF!</definedName>
    <definedName name="ACCRUED_LIAB">#REF!</definedName>
    <definedName name="acct1410">#REF!</definedName>
    <definedName name="acct2810">#REF!</definedName>
    <definedName name="ACE">#REF!</definedName>
    <definedName name="ACT">#REF!</definedName>
    <definedName name="ACT_EIN">#REF!</definedName>
    <definedName name="advance">#REF!</definedName>
    <definedName name="ADVERT">#REF!</definedName>
    <definedName name="AFUDC">#REF!</definedName>
    <definedName name="ALLOCATION">#REF!</definedName>
    <definedName name="Allocators">#REF!</definedName>
    <definedName name="AllocIncTaxExpensePg2">#REF!</definedName>
    <definedName name="AMT">#REF!</definedName>
    <definedName name="ANAL">#REF!</definedName>
    <definedName name="ANNFEB">#REF!</definedName>
    <definedName name="ANNMAR">#REF!</definedName>
    <definedName name="anscount" hidden="1">1</definedName>
    <definedName name="APN">#REF!</definedName>
    <definedName name="ARAMSum">#REF!</definedName>
    <definedName name="as" localSheetId="0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{"balsheet",#N/A,FALSE,"A"}</definedName>
    <definedName name="asdf" hidden="1">#REF!</definedName>
    <definedName name="Asset_Retrieve">#REF!</definedName>
    <definedName name="AUG_1">#REF!</definedName>
    <definedName name="AUG_2">#REF!</definedName>
    <definedName name="AUG_3">#REF!</definedName>
    <definedName name="AUGUST">#REF!</definedName>
    <definedName name="av">#REF!</definedName>
    <definedName name="AVSACURRYR">#REF!</definedName>
    <definedName name="AVSBCURRMO">#REF!</definedName>
    <definedName name="bad_debt">#REF!</definedName>
    <definedName name="BAD_DEBT_EXPENSE">#REF!</definedName>
    <definedName name="BASIS">#REF!</definedName>
    <definedName name="BG_Del" hidden="1">15</definedName>
    <definedName name="BG_Ins" hidden="1">4</definedName>
    <definedName name="BG_Mod" hidden="1">6</definedName>
    <definedName name="bigbuckrecon">#REF!</definedName>
    <definedName name="Billing">#REF!</definedName>
    <definedName name="block">#REF!</definedName>
    <definedName name="block2">#REF!</definedName>
    <definedName name="BNE_MESSAGES_HIDDEN" localSheetId="5" hidden="1">#REF!</definedName>
    <definedName name="BNE_MESSAGES_HIDDEN" localSheetId="4" hidden="1">#REF!</definedName>
    <definedName name="BNE_MESSAGES_HIDDEN" localSheetId="3" hidden="1">#REF!</definedName>
    <definedName name="BNE_MESSAGES_HIDDEN" localSheetId="2" hidden="1">#REF!</definedName>
    <definedName name="BNE_MESSAGES_HIDDEN" localSheetId="1" hidden="1">#REF!</definedName>
    <definedName name="BNE_MESSAGES_HIDDEN" localSheetId="0" hidden="1">#REF!</definedName>
    <definedName name="BNE_MESSAGES_HIDDEN" hidden="1">#REF!</definedName>
    <definedName name="BOOKDEP">#REF!</definedName>
    <definedName name="BOOKDEPAFUDC">#REF!</definedName>
    <definedName name="Broker">#REF!</definedName>
    <definedName name="BUDGET">#REF!</definedName>
    <definedName name="burtonrecon">#REF!</definedName>
    <definedName name="bv" localSheetId="0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_51_1">#REF!</definedName>
    <definedName name="C_51_1_93">#REF!</definedName>
    <definedName name="C_51_2">#REF!</definedName>
    <definedName name="C_51_2_93">#REF!</definedName>
    <definedName name="C_51_3">#REF!</definedName>
    <definedName name="C_51_4">#REF!</definedName>
    <definedName name="C_51_5">#REF!</definedName>
    <definedName name="C_51_6">#REF!</definedName>
    <definedName name="Call_Format_ISD_All">#REF!</definedName>
    <definedName name="CAPTIVE_INS">#REF!</definedName>
    <definedName name="CASE_2_PG_1">#REF!</definedName>
    <definedName name="cf">#REF!</definedName>
    <definedName name="charlesrecon">#REF!</definedName>
    <definedName name="CHECKREQUEST">#REF!</definedName>
    <definedName name="ClubDues">#REF!</definedName>
    <definedName name="Coal1">#REF!</definedName>
    <definedName name="Coal2">#REF!</definedName>
    <definedName name="Coal3">#REF!</definedName>
    <definedName name="COGS">#REF!</definedName>
    <definedName name="COMPANY">#REF!</definedName>
    <definedName name="CORP">#REF!</definedName>
    <definedName name="COST93">#REF!</definedName>
    <definedName name="covingtonrecon">#REF!</definedName>
    <definedName name="CR">#REF!</definedName>
    <definedName name="CRCAP2006">#REF!</definedName>
    <definedName name="CRCAP2007">#REF!</definedName>
    <definedName name="CRCAP2008">#REF!</definedName>
    <definedName name="CRCAP2009">#REF!</definedName>
    <definedName name="CRCAP2010">#REF!</definedName>
    <definedName name="_xlnm.Criteria">#REF!</definedName>
    <definedName name="CROM2006">#REF!</definedName>
    <definedName name="CROM2007">#REF!</definedName>
    <definedName name="CROM2008">#REF!</definedName>
    <definedName name="CROM2009">#REF!</definedName>
    <definedName name="CROM2010">#REF!</definedName>
    <definedName name="crookedrecon">#REF!</definedName>
    <definedName name="CUMMULATIVE">#REF!</definedName>
    <definedName name="CUMTD">#REF!</definedName>
    <definedName name="D">#REF!</definedName>
    <definedName name="data">#REF!</definedName>
    <definedName name="data1991">#REF!</definedName>
    <definedName name="data1992">#REF!</definedName>
    <definedName name="data1993">#REF!</definedName>
    <definedName name="_xlnm.Database">#REF!</definedName>
    <definedName name="DataTabl">#REF!</definedName>
    <definedName name="DataTable">#REF!</definedName>
    <definedName name="DBASE">#REF!</definedName>
    <definedName name="dbo_fnv_act_rtx">#REF!</definedName>
    <definedName name="DDD">#REF!</definedName>
    <definedName name="DDDD">#REF!</definedName>
    <definedName name="DDDDD">#REF!</definedName>
    <definedName name="Debt_Retrieve">#REF!</definedName>
    <definedName name="DefDirector">#REF!</definedName>
    <definedName name="DEFERRED_COMP">#REF!</definedName>
    <definedName name="DEFERRED_COMPENSATION">#REF!</definedName>
    <definedName name="DefGain">#REF!</definedName>
    <definedName name="DEFINC">#REF!</definedName>
    <definedName name="DefMICP">#REF!</definedName>
    <definedName name="Dep">#REF!</definedName>
    <definedName name="DEPR">#REF!</definedName>
    <definedName name="Derivation_of_Energy_Separation_Factors">#REF!</definedName>
    <definedName name="devel">#REF!</definedName>
    <definedName name="df" localSheetId="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D_TAX">#REF!</definedName>
    <definedName name="dhiirecon">#REF!</definedName>
    <definedName name="dick">#REF!</definedName>
    <definedName name="dinomountrecon">#REF!</definedName>
    <definedName name="Dividend">#REF!</definedName>
    <definedName name="DOCKET_NO" localSheetId="0">#REF!</definedName>
    <definedName name="DOCKET_NO">#REF!</definedName>
    <definedName name="ds" localSheetId="0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>#REF!</definedName>
    <definedName name="ECCRDeferredTax">#REF!</definedName>
    <definedName name="ECON_DEV">#REF!</definedName>
    <definedName name="ECRCCurrentTax">#REF!</definedName>
    <definedName name="ECRCDeferredTax">#REF!</definedName>
    <definedName name="EDC">#REF!</definedName>
    <definedName name="ENT">#REF!</definedName>
    <definedName name="Entity">#REF!</definedName>
    <definedName name="Equity_Retrieve">#REF!</definedName>
    <definedName name="er" localSheetId="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hidden="1">{"balsheet",#N/A,FALSE,"A"}</definedName>
    <definedName name="EssOptions">"A1110000000130000000001100000_0000"</definedName>
    <definedName name="ew" localSheetId="0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EXCTRACT1">#REF!</definedName>
    <definedName name="Exrate00">#REF!</definedName>
    <definedName name="Exrate99">#REF!</definedName>
    <definedName name="_xlnm.Extract">#REF!</definedName>
    <definedName name="FACTORS">#REF!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EDERAL">#REF!</definedName>
    <definedName name="FGC">#REF!</definedName>
    <definedName name="FI_Tax_Entry_Year">#REF!</definedName>
    <definedName name="fiddlersrecon">#REF!</definedName>
    <definedName name="FILENAME">#REF!</definedName>
    <definedName name="FL">#REF!</definedName>
    <definedName name="FLCAP2006">#REF!</definedName>
    <definedName name="FLCAP2007">#REF!</definedName>
    <definedName name="FLCAP2008">#REF!</definedName>
    <definedName name="FLCAP2009">#REF!</definedName>
    <definedName name="FLCAP2010">#REF!</definedName>
    <definedName name="FLOM2006">#REF!</definedName>
    <definedName name="FLOM2007">#REF!</definedName>
    <definedName name="FLOM2008">#REF!</definedName>
    <definedName name="FLOM2009">#REF!</definedName>
    <definedName name="FLOM2010">#REF!</definedName>
    <definedName name="Florida">#REF!</definedName>
    <definedName name="Florida_Power_Corporation">#REF!</definedName>
    <definedName name="FORM">#REF!</definedName>
    <definedName name="FORM_4626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ORM4626">#REF!</definedName>
    <definedName name="FPCCAP">#REF!</definedName>
    <definedName name="frt" localSheetId="0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sd" localSheetId="0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>#REF!</definedName>
    <definedName name="FuelDeferredTax">#REF!</definedName>
    <definedName name="G">#REF!</definedName>
    <definedName name="glenivyrecon">#REF!</definedName>
    <definedName name="H">#REF!</definedName>
    <definedName name="helenrecon">#REF!</definedName>
    <definedName name="holding1">#REF!</definedName>
    <definedName name="holding2">#REF!</definedName>
    <definedName name="holding3">#REF!</definedName>
    <definedName name="HOURS" localSheetId="0">#REF!</definedName>
    <definedName name="HOURS">#REF!</definedName>
    <definedName name="Housing">#REF!</definedName>
    <definedName name="HTML_CodePage" hidden="1">1252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ID_sorted">#REF!</definedName>
    <definedName name="In.3">#REF!</definedName>
    <definedName name="INACTIVE">#REF!</definedName>
    <definedName name="INDEX">#REF!</definedName>
    <definedName name="INPUT">#REF!</definedName>
    <definedName name="INPUT_1">#REF!</definedName>
    <definedName name="INPUT_2">#REF!</definedName>
    <definedName name="INPUT2">#REF!</definedName>
    <definedName name="INSUR">#REF!</definedName>
    <definedName name="Insurance1">#REF!</definedName>
    <definedName name="Insurance2">#REF!</definedName>
    <definedName name="INT_TAX_DEF">#REF!</definedName>
    <definedName name="INT_TAX_DEF2">#REF!</definedName>
    <definedName name="INTER_CO_PROFIT">#REF!</definedName>
    <definedName name="INTERCO">#REF!</definedName>
    <definedName name="Interest">#REF!</definedName>
    <definedName name="INVENTORY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u" localSheetId="0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ack">#REF!</definedName>
    <definedName name="JE27Recon">#REF!</definedName>
    <definedName name="jj" hidden="1">{"Page 1",#N/A,FALSE,"Sheet1";"Page 2",#N/A,FALSE,"Sheet1"}</definedName>
    <definedName name="JURIS">#REF!</definedName>
    <definedName name="k" hidden="1">{"Page 1",#N/A,FALSE,"Sheet1";"Page 2",#N/A,FALSE,"Sheet1"}</definedName>
    <definedName name="kkk" localSheetId="0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LAG">#REF!</definedName>
    <definedName name="left1">#REF!</definedName>
    <definedName name="left2">#REF!</definedName>
    <definedName name="Legal">#REF!</definedName>
    <definedName name="LIAB">#REF!</definedName>
    <definedName name="LIAISON">#REF!</definedName>
    <definedName name="LIFEDEP">#REF!</definedName>
    <definedName name="LIFEDEPHARRIS">#REF!</definedName>
    <definedName name="LINE01">#REF!</definedName>
    <definedName name="LINE02">#REF!</definedName>
    <definedName name="LINE04">#REF!</definedName>
    <definedName name="LINE05">#REF!</definedName>
    <definedName name="LINE06">#REF!</definedName>
    <definedName name="LINE07">#REF!</definedName>
    <definedName name="LINE08">#REF!</definedName>
    <definedName name="LINE09">#REF!</definedName>
    <definedName name="LINE1">#REF!</definedName>
    <definedName name="LINE10">#REF!</definedName>
    <definedName name="LINE12">#REF!</definedName>
    <definedName name="LINE13">#REF!</definedName>
    <definedName name="LINE14">#REF!</definedName>
    <definedName name="LINE15">#REF!</definedName>
    <definedName name="LINE16">#REF!</definedName>
    <definedName name="LINE17">#REF!</definedName>
    <definedName name="LINE18">#REF!</definedName>
    <definedName name="LINE19">#REF!</definedName>
    <definedName name="LINE2">#REF!</definedName>
    <definedName name="LINE20">#REF!</definedName>
    <definedName name="LINE21">#REF!</definedName>
    <definedName name="LINE22">#REF!</definedName>
    <definedName name="LINE23">#REF!</definedName>
    <definedName name="LINE24">#REF!</definedName>
    <definedName name="LINE25">#REF!</definedName>
    <definedName name="LINE26">#REF!</definedName>
    <definedName name="LINE4">#REF!</definedName>
    <definedName name="LINE5">#REF!</definedName>
    <definedName name="LINE6">#REF!</definedName>
    <definedName name="Line7">#REF!</definedName>
    <definedName name="LINE8">#REF!</definedName>
    <definedName name="LINE9">#REF!</definedName>
    <definedName name="lk" localSheetId="0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u" localSheetId="0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>#REF!</definedName>
    <definedName name="LOCALSALES">#REF!</definedName>
    <definedName name="LTIP">#REF!</definedName>
    <definedName name="LTIPpg1">#REF!</definedName>
    <definedName name="LTIPpg2">#REF!</definedName>
    <definedName name="LYN">#REF!</definedName>
    <definedName name="m" hidden="1">{"Page 1",#N/A,FALSE,"Sheet1";"Page 2",#N/A,FALSE,"Sheet1"}</definedName>
    <definedName name="M_1">#REF!</definedName>
    <definedName name="MAIN">#REF!</definedName>
    <definedName name="MAR_1">#REF!</definedName>
    <definedName name="MAR_3">#REF!</definedName>
    <definedName name="Marine1">#REF!</definedName>
    <definedName name="Marine2">#REF!</definedName>
    <definedName name="Marine3">#REF!</definedName>
    <definedName name="MARY_T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edicalrecon">#REF!</definedName>
    <definedName name="MICP">#REF!</definedName>
    <definedName name="MINEFEE">#REF!</definedName>
    <definedName name="MINROY">#REF!</definedName>
    <definedName name="Mis">#REF!</definedName>
    <definedName name="MMRate">#REF!</definedName>
    <definedName name="mn" localSheetId="0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ONTH_1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R_BS">#REF!</definedName>
    <definedName name="n" hidden="1">{"Page 1",#N/A,FALSE,"Sheet1";"Page 2",#N/A,FALSE,"Sheet1"}</definedName>
    <definedName name="NFIP">#REF!</definedName>
    <definedName name="nonadvance">#REF!</definedName>
    <definedName name="NonBroker">#REF!</definedName>
    <definedName name="NonDedEnter">#REF!</definedName>
    <definedName name="NonDisrPension">#REF!</definedName>
    <definedName name="none" localSheetId="5" hidden="1">#REF!</definedName>
    <definedName name="none" localSheetId="4" hidden="1">#REF!</definedName>
    <definedName name="none" localSheetId="3" hidden="1">#REF!</definedName>
    <definedName name="none" localSheetId="2" hidden="1">#REF!</definedName>
    <definedName name="none" localSheetId="1" hidden="1">#REF!</definedName>
    <definedName name="none" localSheetId="0" hidden="1">#REF!</definedName>
    <definedName name="none" hidden="1">#REF!</definedName>
    <definedName name="NONFUELREC">#REF!</definedName>
    <definedName name="NovAccts">#REF!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>#REF!</definedName>
    <definedName name="ofit_m_1">#REF!</definedName>
    <definedName name="ofit_request">#REF!</definedName>
    <definedName name="ofitrequest">#REF!</definedName>
    <definedName name="oiu" localSheetId="0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liverecon">#REF!</definedName>
    <definedName name="OMCont">#REF!</definedName>
    <definedName name="op" localSheetId="0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VER">#REF!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GE_1">#REF!</definedName>
    <definedName name="PAGE_2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ABVAR">#REF!</definedName>
    <definedName name="PAGEAPYVAR">#REF!</definedName>
    <definedName name="PARTI">#REF!</definedName>
    <definedName name="PARTII">#REF!</definedName>
    <definedName name="PARTIII">#REF!</definedName>
    <definedName name="paul" localSheetId="5" hidden="1">#REF!</definedName>
    <definedName name="paul" localSheetId="4" hidden="1">#REF!</definedName>
    <definedName name="paul" localSheetId="3" hidden="1">#REF!</definedName>
    <definedName name="paul" localSheetId="2" hidden="1">#REF!</definedName>
    <definedName name="paul" localSheetId="1" hidden="1">#REF!</definedName>
    <definedName name="paul" localSheetId="0" hidden="1">#REF!</definedName>
    <definedName name="paul" hidden="1">#REF!</definedName>
    <definedName name="PENSIONS_PSP">#REF!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VDC">#REF!</definedName>
    <definedName name="po" localSheetId="0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stRetire">#REF!</definedName>
    <definedName name="ppdroyal">#REF!</definedName>
    <definedName name="ppp" localSheetId="0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REFLL">#REF!</definedName>
    <definedName name="PREFPP">#REF!</definedName>
    <definedName name="PREPAYMENTS">#REF!</definedName>
    <definedName name="Print">#REF!</definedName>
    <definedName name="_xlnm.Print_Area" localSheetId="5">'D-6 (HY-Current)'!$A$1:$P$48</definedName>
    <definedName name="_xlnm.Print_Area" localSheetId="4">'D-6 (PY)'!$A$1:$P$48</definedName>
    <definedName name="_xlnm.Print_Area" localSheetId="3">'D-6 (TY1)'!$A$1:$P$48</definedName>
    <definedName name="_xlnm.Print_Area" localSheetId="2">'D-6 (TY2)'!$A$1:$P$48</definedName>
    <definedName name="_xlnm.Print_Area" localSheetId="1">'D-6 (TY3)'!$A$1:$P$48</definedName>
    <definedName name="_xlnm.Print_Area" localSheetId="0">#REF!</definedName>
    <definedName name="_xlnm.Print_Area" localSheetId="6">'REG FL  Cap Str (Period End)'!$A$1:$BN$356</definedName>
    <definedName name="_xlnm.Print_Area">#REF!</definedName>
    <definedName name="Print_Area_MI">#REF!</definedName>
    <definedName name="Print_Proj">#REF!,#REF!,#REF!</definedName>
    <definedName name="_xlnm.Print_Titles" localSheetId="0">#REF!,#REF!</definedName>
    <definedName name="_xlnm.Print_Titles">#REF!</definedName>
    <definedName name="Print_Titles_MI">#REF!</definedName>
    <definedName name="PrintA6_PreDynegy">#REF!</definedName>
    <definedName name="Prior_Flow_Through">#REF!</definedName>
    <definedName name="PRIORMOACTUAL">#REF!</definedName>
    <definedName name="PRIORMOBUDGET">#REF!</definedName>
    <definedName name="PRIORYRACCURMO">#REF!</definedName>
    <definedName name="ProfSrvs">#REF!</definedName>
    <definedName name="PROPERTY_TAXES">#REF!</definedName>
    <definedName name="PURC_BASE">#REF!</definedName>
    <definedName name="PURC_INT">#REF!</definedName>
    <definedName name="PURC_PEAK">#REF!</definedName>
    <definedName name="qqq">#REF!</definedName>
    <definedName name="Quarter">#REF!</definedName>
    <definedName name="qw" localSheetId="0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il1">#REF!</definedName>
    <definedName name="Rail2">#REF!</definedName>
    <definedName name="Rail3">#REF!</definedName>
    <definedName name="Range1">#NAME?</definedName>
    <definedName name="RANGE2">#N/A</definedName>
    <definedName name="rap" hidden="1">{"Page 1",#N/A,FALSE,"Sheet1";"Page 2",#N/A,FALSE,"Sheet1"}</definedName>
    <definedName name="Rate1">#REF!</definedName>
    <definedName name="RBN">#REF!</definedName>
    <definedName name="RECBOOK">#REF!</definedName>
    <definedName name="RECON">#REF!</definedName>
    <definedName name="Reconciliation">#REF!</definedName>
    <definedName name="Reg_Asset__YTD">#REF!</definedName>
    <definedName name="Reg_Asset_Amort">#REF!</definedName>
    <definedName name="Reg_Asset_CM">#REF!</definedName>
    <definedName name="Reg_Liab__YTD">#REF!</definedName>
    <definedName name="Reg_Liab_Amort">#REF!</definedName>
    <definedName name="Reg_Liab_CM">#REF!</definedName>
    <definedName name="REG_PRAC">#REF!</definedName>
    <definedName name="REGUALRFAC">#REF!</definedName>
    <definedName name="REGULAR">#REF!</definedName>
    <definedName name="RENT_HOLIDAY_OFFICE_LEASE">#REF!</definedName>
    <definedName name="request">#REF!</definedName>
    <definedName name="RESIDENTIAL">#REF!</definedName>
    <definedName name="ret" localSheetId="0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tailVariance">#REF!</definedName>
    <definedName name="RETPVVAR">#REF!</definedName>
    <definedName name="RETURN">#REF!</definedName>
    <definedName name="REVIEW">#REF!</definedName>
    <definedName name="REVIEW2">#REF!</definedName>
    <definedName name="rgrg" hidden="1">#REF!</definedName>
    <definedName name="RID">#REF!</definedName>
    <definedName name="rngAcctNames">#REF!</definedName>
    <definedName name="rngCWIPBalData">#REF!</definedName>
    <definedName name="rngCWIPBalEntities">#REF!</definedName>
    <definedName name="rngData">#REF!</definedName>
    <definedName name="rngDates">#REF!</definedName>
    <definedName name="rngDocket">#REF!</definedName>
    <definedName name="rngProjNames">#REF!</definedName>
    <definedName name="rngRateTypeList">#REF!</definedName>
    <definedName name="rngScaleFctr">#REF!</definedName>
    <definedName name="rngWitness">#REF!</definedName>
    <definedName name="rrr" hidden="1">{"capital",#N/A,FALSE,"Analysis";"input data",#N/A,FALSE,"Analysis"}</definedName>
    <definedName name="rt" localSheetId="0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T">#REF!</definedName>
    <definedName name="s__cat_temp">#REF!</definedName>
    <definedName name="S1Qtr1">#REF!</definedName>
    <definedName name="S1Qtr2">#REF!</definedName>
    <definedName name="S1Qtr3">#REF!</definedName>
    <definedName name="S1Qtr4">#REF!</definedName>
    <definedName name="sa" localSheetId="0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nddunerecon">#REF!</definedName>
    <definedName name="sc" hidden="1">{"Page 1",#N/A,FALSE,"Sheet1";"Page 2",#N/A,FALSE,"Sheet1"}</definedName>
    <definedName name="SCENARIO">#REF!</definedName>
    <definedName name="SCHA">#REF!</definedName>
    <definedName name="scott">#REF!</definedName>
    <definedName name="SCR_Feb02_Transactions">#REF!</definedName>
    <definedName name="SCRCCurrentTax">#REF!</definedName>
    <definedName name="SCRCDeferredTax">#REF!</definedName>
    <definedName name="SEBRING">#REF!</definedName>
    <definedName name="Sect162m">#REF!</definedName>
    <definedName name="SECTION_1341">#REF!</definedName>
    <definedName name="SELF_INS">#REF!</definedName>
    <definedName name="SEP_1">#REF!</definedName>
    <definedName name="SEP_3">#REF!</definedName>
    <definedName name="SEP_A">#REF!</definedName>
    <definedName name="SEP_B">#REF!</definedName>
    <definedName name="SEP_C">#REF!</definedName>
    <definedName name="SEP_D">#REF!</definedName>
    <definedName name="SEP_FACTOR">#REF!</definedName>
    <definedName name="SEPDEM">#REF!</definedName>
    <definedName name="Sept">#REF!</definedName>
    <definedName name="SERP">#REF!</definedName>
    <definedName name="SERPNormal">#REF!</definedName>
    <definedName name="ShadeISDAll">#REF!,#REF!,#REF!,#REF!,#REF!,#REF!,#REF!,#REF!,#REF!</definedName>
    <definedName name="ShortTermRate">#REF!</definedName>
    <definedName name="sit_m_1">#REF!</definedName>
    <definedName name="sit_request">#REF!</definedName>
    <definedName name="split">#REF!</definedName>
    <definedName name="spoc" hidden="1">{"Page 1",#N/A,FALSE,"Sheet1";"Page 2",#N/A,FALSE,"Sheet1"}</definedName>
    <definedName name="Spouse">#REF!</definedName>
    <definedName name="STATE">#REF!</definedName>
    <definedName name="state_request">#REF!</definedName>
    <definedName name="STOCKHOLDERS_EQUITY">#REF!</definedName>
    <definedName name="stratfordrecon">#REF!</definedName>
    <definedName name="STRATIFIED_FUEL_CHARGE_CALCULATION">#REF!</definedName>
    <definedName name="STS">#REF!</definedName>
    <definedName name="SUM">#REF!</definedName>
    <definedName name="SUMMARY">#REF!</definedName>
    <definedName name="SUMRY_BY_TIME">#REF!</definedName>
    <definedName name="SUMRY_BY_YEAR">#REF!</definedName>
    <definedName name="SURVRPT">#REF!</definedName>
    <definedName name="T">#REF!</definedName>
    <definedName name="Tax_Year">#REF!</definedName>
    <definedName name="TAXDEP">#REF!</definedName>
    <definedName name="TAXINC">#REF!</definedName>
    <definedName name="TaxRate">#REF!</definedName>
    <definedName name="TAXSALV">#REF!</definedName>
    <definedName name="TDS">#REF!</definedName>
    <definedName name="test1" hidden="1">{"Page 1",#N/A,FALSE,"Sheet1";"Page 2",#N/A,FALSE,"Sheet1"}</definedName>
    <definedName name="test2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ITLES">#REF!</definedName>
    <definedName name="TITLES2">#REF!</definedName>
    <definedName name="TOP">#REF!</definedName>
    <definedName name="topp">#REF!</definedName>
    <definedName name="Total_Emissions">#REF!</definedName>
    <definedName name="Total_Lease_Interest">#REF!</definedName>
    <definedName name="Total_Lease_Payments">#REF!</definedName>
    <definedName name="Total_Lease_Principal">#REF!</definedName>
    <definedName name="TOTAL_YEAR">#REF!</definedName>
    <definedName name="Total1">#REF!</definedName>
    <definedName name="total2">#REF!</definedName>
    <definedName name="total3">#REF!</definedName>
    <definedName name="TP.1">#REF!</definedName>
    <definedName name="TP_Footer_User" hidden="1">"combsk"</definedName>
    <definedName name="TP_Footer_Version" hidden="1">"v4.00"</definedName>
    <definedName name="tre" localSheetId="0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welvemonths">#REF!</definedName>
    <definedName name="TWELVEMOS.A.AND.G.MAINT">#REF!</definedName>
    <definedName name="TWELVEMOS.A.AND.G.OPER">#REF!</definedName>
    <definedName name="TWELVEMOS.AFUDC">#REF!</definedName>
    <definedName name="TWELVEMOS.AMORTIZATION">#REF!</definedName>
    <definedName name="TWELVEMOS.CUSTOMER.EXP">#REF!</definedName>
    <definedName name="TWELVEMOS.DEF.FUEL">#REF!</definedName>
    <definedName name="TWELVEMOS.DEPR.AND.AMORT">#REF!</definedName>
    <definedName name="TWELVEMOS.DEPRECIATION">#REF!</definedName>
    <definedName name="TWELVEMOS.DISTRIBUTION.MAINT">#REF!</definedName>
    <definedName name="TWELVEMOS.DISTRIBUTION.OPER">#REF!</definedName>
    <definedName name="TWELVEMOS.DIVIDENDS">#REF!</definedName>
    <definedName name="TWELVEMOS.ECCR">#REF!</definedName>
    <definedName name="TWELVEMOS.FUEL.AND.PURPOWER">#REF!</definedName>
    <definedName name="TWELVEMOS.FUEL.HANDLING">#REF!</definedName>
    <definedName name="TWELVEMOS.INTEREST.CHARGES">#REF!</definedName>
    <definedName name="TWELVEMOS.INTEREST.LONGTERM.DEBT">#REF!</definedName>
    <definedName name="TWELVEMOS.NONOPER.TAXES">#REF!</definedName>
    <definedName name="TWELVEMOS.NUCLEAR.GENERATION.MAINT">#REF!</definedName>
    <definedName name="TWELVEMOS.NUCLEAR.GENERATION.OPER">#REF!</definedName>
    <definedName name="TWELVEMOS.OPER.REVENUES">#REF!</definedName>
    <definedName name="TWELVEMOS.OPER.TAXES">#REF!</definedName>
    <definedName name="TWELVEMOS.OPER_AND_MAINT.EXPS">#REF!</definedName>
    <definedName name="TWELVEMOS.OTH.INC_AND_DEDUCTIONS">#REF!</definedName>
    <definedName name="TWELVEMOS.OTH.POWER.GEN.MAINT">#REF!</definedName>
    <definedName name="TWELVEMOS.OTH.POWER.GEN.OPER">#REF!</definedName>
    <definedName name="TWELVEMOS.OTH.POWER.SUPPLY.OPER">#REF!</definedName>
    <definedName name="TWELVEMOS.OTH.TAXES.NONOPER">#REF!</definedName>
    <definedName name="TWELVEMOS.OTH.TAXES.OPER">#REF!</definedName>
    <definedName name="TWELVEMOS.PURPOWER.NONREC">#REF!</definedName>
    <definedName name="TWELVEMOS.STEAM.GENERATION.MAINT">#REF!</definedName>
    <definedName name="TWELVEMOS.STEAM.GENERATION.OPER">#REF!</definedName>
    <definedName name="TWELVEMOS.TOTAL.PROD.EXPS">#REF!</definedName>
    <definedName name="TWELVEMOS.TRANSMISSION.MAINT">#REF!</definedName>
    <definedName name="TWELVEMOS.TRANSMISSION.OPER">#REF!</definedName>
    <definedName name="ty" localSheetId="0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unicap">#REF!</definedName>
    <definedName name="usage">#REF!</definedName>
    <definedName name="UserPass" hidden="1">"verify"</definedName>
    <definedName name="VARIANCE">#REF!,#REF!</definedName>
    <definedName name="VARIANCE2">#REF!,#REF!</definedName>
    <definedName name="VARIANCESUMMARY">#REF!</definedName>
    <definedName name="VCont">#REF!</definedName>
    <definedName name="ventanarecon">#REF!</definedName>
    <definedName name="versionnumber">"2.00"</definedName>
    <definedName name="VOUCHER">#REF!</definedName>
    <definedName name="WH_DEPOSITS">#REF!</definedName>
    <definedName name="WHLPVVAR">#REF!</definedName>
    <definedName name="WholesaleVariance">#REF!</definedName>
    <definedName name="WORKERS_COMP">#REF!</definedName>
    <definedName name="workerscomp">#REF!</definedName>
    <definedName name="WORKSHEET_1">#REF!</definedName>
    <definedName name="WORKSHEET_2">#REF!</definedName>
    <definedName name="WORKSHEET_3">#REF!</definedName>
    <definedName name="wrn.114." hidden="1">{#N/A,#N/A,FALSE,"PAGE-114";#N/A,#N/A,FALSE,"Directions"}</definedName>
    <definedName name="wrn.740._.Closeout._.Support." localSheetId="0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0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balsheet." hidden="1">{"balsheet",#N/A,FALSE,"A"}</definedName>
    <definedName name="wrn.capandinputs." hidden="1">{"capital",#N/A,FALSE,"Analysis";"input data",#N/A,FALSE,"Analysis"}</definedName>
    <definedName name="wrn.check.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0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0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R3._.All._.Invoices." localSheetId="0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Monthly._.Report." localSheetId="0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Ocala" localSheetId="0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hidden="1">{"Page 1",#N/A,FALSE,"Sheet1";"Page 2",#N/A,FALSE,"Sheet1"}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0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0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TESTS." localSheetId="0" hidden="1">{"PAGE_1",#N/A,FALSE,"MONTH"}</definedName>
    <definedName name="wrn.TESTS." hidden="1">{"PAGE_1",#N/A,FALSE,"MONTH"}</definedName>
    <definedName name="wtyu" localSheetId="0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5" hidden="1">#REF!</definedName>
    <definedName name="XRefActiveRow" localSheetId="4" hidden="1">#REF!</definedName>
    <definedName name="XRefActiveRow" localSheetId="3" hidden="1">#REF!</definedName>
    <definedName name="XRefActiveRow" localSheetId="2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5" hidden="1">#REF!</definedName>
    <definedName name="XRefCopy1Row" localSheetId="4" hidden="1">#REF!</definedName>
    <definedName name="XRefCopy1Row" localSheetId="3" hidden="1">#REF!</definedName>
    <definedName name="XRefCopy1Row" localSheetId="2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Row" localSheetId="5" hidden="1">#REF!</definedName>
    <definedName name="XRefCopy2Row" localSheetId="4" hidden="1">#REF!</definedName>
    <definedName name="XRefCopy2Row" localSheetId="3" hidden="1">#REF!</definedName>
    <definedName name="XRefCopy2Row" localSheetId="2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Row" localSheetId="5" hidden="1">#REF!</definedName>
    <definedName name="XRefCopy3Row" localSheetId="4" hidden="1">#REF!</definedName>
    <definedName name="XRefCopy3Row" localSheetId="3" hidden="1">#REF!</definedName>
    <definedName name="XRefCopy3Row" localSheetId="2" hidden="1">#REF!</definedName>
    <definedName name="XRefCopy3Row" localSheetId="1" hidden="1">#REF!</definedName>
    <definedName name="XRefCopy3Row" hidden="1">#REF!</definedName>
    <definedName name="XRefCopyRangeCount" hidden="1">3</definedName>
    <definedName name="XRefPaste1Row" localSheetId="5" hidden="1">#REF!</definedName>
    <definedName name="XRefPaste1Row" localSheetId="4" hidden="1">#REF!</definedName>
    <definedName name="XRefPaste1Row" localSheetId="3" hidden="1">#REF!</definedName>
    <definedName name="XRefPaste1Row" localSheetId="2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Row" localSheetId="5" hidden="1">#REF!</definedName>
    <definedName name="XRefPaste2Row" localSheetId="4" hidden="1">#REF!</definedName>
    <definedName name="XRefPaste2Row" localSheetId="3" hidden="1">#REF!</definedName>
    <definedName name="XRefPaste2Row" localSheetId="2" hidden="1">#REF!</definedName>
    <definedName name="XRefPaste2Row" localSheetId="1" hidden="1">#REF!</definedName>
    <definedName name="XRefPaste2Row" hidden="1">#REF!</definedName>
    <definedName name="XRefPasteRangeCount" hidden="1">2</definedName>
    <definedName name="xx">#REF!</definedName>
    <definedName name="xxx" hidden="1">{"capital",#N/A,FALSE,"Analysis";"input data",#N/A,FALSE,"Analysis"}</definedName>
    <definedName name="XYZ" localSheetId="0" hidden="1">{"PAGE_1",#N/A,FALSE,"MONTH"}</definedName>
    <definedName name="XYZ" hidden="1">{"PAGE_1",#N/A,FALSE,"MONTH"}</definedName>
    <definedName name="xyzUserPassword" hidden="1">"abcd"</definedName>
    <definedName name="xz" localSheetId="0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y" localSheetId="0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_DB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>#REF!</definedName>
    <definedName name="yr00">#REF!</definedName>
    <definedName name="yt" localSheetId="0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D.A.AND.G.MAINT">#REF!</definedName>
    <definedName name="YTD.A.AND.G.OPER">#REF!</definedName>
    <definedName name="YTD.AFUDC">#REF!</definedName>
    <definedName name="YTD.AMORTIZATION">#REF!</definedName>
    <definedName name="YTD.CUSTOMER.EXP">#REF!</definedName>
    <definedName name="YTD.DEF.FUEL">#REF!</definedName>
    <definedName name="YTD.DEPR.AND.AMORT">#REF!</definedName>
    <definedName name="YTD.DEPRECIATION">#REF!</definedName>
    <definedName name="YTD.DISTRIBUTION.MAINT">#REF!</definedName>
    <definedName name="YTD.DISTRIBUTION.OPER">#REF!</definedName>
    <definedName name="YTD.DIVIDENDS">#REF!</definedName>
    <definedName name="YTD.ECCR">#REF!</definedName>
    <definedName name="YTD.FUEL.AND.PURPOWER">#REF!</definedName>
    <definedName name="YTD.FUEL.HANDLING">#REF!</definedName>
    <definedName name="YTD.INTEREST.CHARGES">#REF!</definedName>
    <definedName name="YTD.INTEREST.LONGTERM.DEBT">#REF!</definedName>
    <definedName name="YTD.NONOPER.TAXES">#REF!</definedName>
    <definedName name="YTD.NUCLEAR.GENERATION.MAINT">#REF!</definedName>
    <definedName name="YTD.NUCLEAR.GENERATION.OPER">#REF!</definedName>
    <definedName name="YTD.OPER.REVENUES">#REF!</definedName>
    <definedName name="YTD.OPER.TAXES">#REF!</definedName>
    <definedName name="YTD.OPER_AND_MAINT.EXPS">#REF!</definedName>
    <definedName name="YTD.OPER_AND_MAINT_EXPS">#REF!</definedName>
    <definedName name="YTD.OTH.INC_AND_DEDUCTIONS">#REF!</definedName>
    <definedName name="YTD.OTH.POWER.GEN.MAINT">#REF!</definedName>
    <definedName name="YTD.OTH.POWER.GEN.OPER">#REF!</definedName>
    <definedName name="YTD.OTH.POWER.SUPPLY.OPER">#REF!</definedName>
    <definedName name="YTD.OTH.TAXES.NONOPER">#REF!</definedName>
    <definedName name="YTD.OTH.TAXES.OPER">#REF!</definedName>
    <definedName name="YTD.PURPOWER.NONREC">#REF!</definedName>
    <definedName name="YTD.STEAM.GENERATION.MAINT">#REF!</definedName>
    <definedName name="YTD.STEAM.GENERATION.OPER">#REF!</definedName>
    <definedName name="YTD.TOTAL.PROD.EXPS">#REF!</definedName>
    <definedName name="YTD.TOTAL.PRODUCTION.EXP">#REF!</definedName>
    <definedName name="YTD.TRANSMISSION.MAINT">#REF!</definedName>
    <definedName name="YTD.TRANSMISSION.OPER">#REF!</definedName>
    <definedName name="z" hidden="1">{"Page 1",#N/A,FALSE,"Sheet1";"Page 2",#N/A,FALSE,"Sheet1"}</definedName>
  </definedNames>
  <calcPr calcId="191028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216" l="1"/>
  <c r="A45" i="216"/>
  <c r="A46" i="216" s="1"/>
  <c r="A47" i="216" s="1"/>
  <c r="A44" i="215"/>
  <c r="A45" i="215" s="1"/>
  <c r="A46" i="215" s="1"/>
  <c r="A47" i="215" s="1"/>
  <c r="A44" i="214"/>
  <c r="A45" i="214"/>
  <c r="A46" i="214"/>
  <c r="A47" i="214"/>
  <c r="A44" i="213"/>
  <c r="A45" i="213" s="1"/>
  <c r="A46" i="213" s="1"/>
  <c r="A47" i="213" s="1"/>
  <c r="A44" i="222"/>
  <c r="A45" i="222" s="1"/>
  <c r="A46" i="222" s="1"/>
  <c r="A47" i="222" s="1"/>
  <c r="F14" i="216"/>
  <c r="H14" i="216" s="1"/>
  <c r="J14" i="216" s="1"/>
  <c r="L14" i="216" s="1"/>
  <c r="N14" i="216" s="1"/>
  <c r="F14" i="215"/>
  <c r="H14" i="215" s="1"/>
  <c r="J14" i="215" s="1"/>
  <c r="L14" i="215" s="1"/>
  <c r="N14" i="215" s="1"/>
  <c r="F14" i="214"/>
  <c r="H14" i="214" s="1"/>
  <c r="J14" i="214" s="1"/>
  <c r="L14" i="214" s="1"/>
  <c r="N14" i="214" s="1"/>
  <c r="F14" i="213"/>
  <c r="H14" i="213" s="1"/>
  <c r="J14" i="213" s="1"/>
  <c r="L14" i="213" s="1"/>
  <c r="N14" i="213" s="1"/>
  <c r="F14" i="222"/>
  <c r="H14" i="222" s="1"/>
  <c r="J14" i="222" s="1"/>
  <c r="L14" i="222" s="1"/>
  <c r="N14" i="222" s="1"/>
  <c r="N22" i="222"/>
  <c r="N23" i="222"/>
  <c r="N24" i="222"/>
  <c r="N25" i="222"/>
  <c r="N26" i="222"/>
  <c r="N27" i="222"/>
  <c r="N28" i="222"/>
  <c r="N29" i="222"/>
  <c r="N30" i="222"/>
  <c r="N31" i="222"/>
  <c r="N32" i="222"/>
  <c r="N21" i="222"/>
  <c r="N34" i="222" l="1"/>
  <c r="D32" i="222"/>
  <c r="E32" i="222" s="1"/>
  <c r="D31" i="222"/>
  <c r="B31" i="222" s="1"/>
  <c r="D30" i="222"/>
  <c r="E30" i="222" s="1"/>
  <c r="D29" i="222"/>
  <c r="E29" i="222" s="1"/>
  <c r="D28" i="222"/>
  <c r="E28" i="222" s="1"/>
  <c r="D27" i="222"/>
  <c r="E27" i="222" s="1"/>
  <c r="D26" i="222"/>
  <c r="E26" i="222" s="1"/>
  <c r="D25" i="222"/>
  <c r="B25" i="222" s="1"/>
  <c r="D24" i="222"/>
  <c r="E24" i="222" s="1"/>
  <c r="D23" i="222"/>
  <c r="E23" i="222" s="1"/>
  <c r="D22" i="222"/>
  <c r="B22" i="222" s="1"/>
  <c r="D21" i="222"/>
  <c r="E21" i="222" s="1"/>
  <c r="A21" i="222"/>
  <c r="A22" i="222" s="1"/>
  <c r="A23" i="222" s="1"/>
  <c r="A24" i="222" s="1"/>
  <c r="A25" i="222" s="1"/>
  <c r="A26" i="222" s="1"/>
  <c r="A27" i="222" s="1"/>
  <c r="A28" i="222" s="1"/>
  <c r="A29" i="222" s="1"/>
  <c r="A30" i="222" s="1"/>
  <c r="A31" i="222" s="1"/>
  <c r="A32" i="222" s="1"/>
  <c r="A33" i="222" s="1"/>
  <c r="A34" i="222" s="1"/>
  <c r="A35" i="222" s="1"/>
  <c r="A36" i="222" s="1"/>
  <c r="A37" i="222" s="1"/>
  <c r="A38" i="222" s="1"/>
  <c r="A39" i="222" s="1"/>
  <c r="A40" i="222" s="1"/>
  <c r="A41" i="222" s="1"/>
  <c r="A42" i="222" s="1"/>
  <c r="A43" i="222" s="1"/>
  <c r="D20" i="222"/>
  <c r="E20" i="222" s="1"/>
  <c r="J20" i="222" s="1"/>
  <c r="N12" i="222"/>
  <c r="P9" i="222"/>
  <c r="P8" i="222"/>
  <c r="A8" i="222"/>
  <c r="P7" i="222"/>
  <c r="P6" i="222"/>
  <c r="P5" i="222"/>
  <c r="B30" i="222" l="1"/>
  <c r="B27" i="222"/>
  <c r="B24" i="222"/>
  <c r="B26" i="222"/>
  <c r="B28" i="222"/>
  <c r="B32" i="222"/>
  <c r="E22" i="222"/>
  <c r="J22" i="222" s="1"/>
  <c r="L22" i="222" s="1"/>
  <c r="B29" i="222"/>
  <c r="B20" i="222"/>
  <c r="B23" i="222"/>
  <c r="J21" i="222"/>
  <c r="L21" i="222" s="1"/>
  <c r="J24" i="222"/>
  <c r="L24" i="222" s="1"/>
  <c r="J26" i="222"/>
  <c r="L26" i="222" s="1"/>
  <c r="J27" i="222"/>
  <c r="L27" i="222" s="1"/>
  <c r="J28" i="222"/>
  <c r="L28" i="222" s="1"/>
  <c r="J29" i="222"/>
  <c r="L29" i="222" s="1"/>
  <c r="J23" i="222"/>
  <c r="L23" i="222" s="1"/>
  <c r="J30" i="222"/>
  <c r="L30" i="222" s="1"/>
  <c r="J32" i="222"/>
  <c r="L32" i="222" s="1"/>
  <c r="B21" i="222"/>
  <c r="E25" i="222"/>
  <c r="E31" i="222"/>
  <c r="D20" i="213"/>
  <c r="J31" i="222" l="1"/>
  <c r="L31" i="222" s="1"/>
  <c r="J25" i="222"/>
  <c r="J33" i="222" l="1"/>
  <c r="L25" i="222"/>
  <c r="L34" i="222" s="1"/>
  <c r="J42" i="222" l="1"/>
  <c r="D21" i="213"/>
  <c r="E21" i="213" s="1"/>
  <c r="J21" i="213" s="1"/>
  <c r="B20" i="213"/>
  <c r="B21" i="213"/>
  <c r="P9" i="215"/>
  <c r="P9" i="214"/>
  <c r="P9" i="213"/>
  <c r="P9" i="216"/>
  <c r="A8" i="213"/>
  <c r="A8" i="214"/>
  <c r="A8" i="215"/>
  <c r="A8" i="216"/>
  <c r="E12" i="211"/>
  <c r="D12" i="211"/>
  <c r="E20" i="213" l="1"/>
  <c r="A21" i="216" l="1"/>
  <c r="A22" i="216" s="1"/>
  <c r="A23" i="216" s="1"/>
  <c r="A24" i="216" s="1"/>
  <c r="A25" i="216" s="1"/>
  <c r="A26" i="216" s="1"/>
  <c r="A27" i="216" s="1"/>
  <c r="A28" i="216" s="1"/>
  <c r="A29" i="216" s="1"/>
  <c r="A30" i="216" s="1"/>
  <c r="A31" i="216" s="1"/>
  <c r="A32" i="216" s="1"/>
  <c r="A33" i="216" s="1"/>
  <c r="A34" i="216" s="1"/>
  <c r="A35" i="216" s="1"/>
  <c r="A36" i="216" s="1"/>
  <c r="A37" i="216" s="1"/>
  <c r="A38" i="216" s="1"/>
  <c r="A39" i="216" s="1"/>
  <c r="A40" i="216" s="1"/>
  <c r="A41" i="216" s="1"/>
  <c r="A42" i="216" s="1"/>
  <c r="A43" i="216" s="1"/>
  <c r="N12" i="216"/>
  <c r="A21" i="215"/>
  <c r="A22" i="215" s="1"/>
  <c r="A23" i="215" s="1"/>
  <c r="A24" i="215" s="1"/>
  <c r="A25" i="215" s="1"/>
  <c r="A26" i="215" s="1"/>
  <c r="A27" i="215" s="1"/>
  <c r="A28" i="215" s="1"/>
  <c r="A29" i="215" s="1"/>
  <c r="A30" i="215" s="1"/>
  <c r="A31" i="215" s="1"/>
  <c r="A32" i="215" s="1"/>
  <c r="A33" i="215" s="1"/>
  <c r="A34" i="215" s="1"/>
  <c r="A35" i="215" s="1"/>
  <c r="A36" i="215" s="1"/>
  <c r="A37" i="215" s="1"/>
  <c r="A38" i="215" s="1"/>
  <c r="A39" i="215" s="1"/>
  <c r="A40" i="215" s="1"/>
  <c r="A41" i="215" s="1"/>
  <c r="A42" i="215" s="1"/>
  <c r="A43" i="215" s="1"/>
  <c r="N12" i="215"/>
  <c r="A21" i="214"/>
  <c r="A22" i="214" s="1"/>
  <c r="A23" i="214" s="1"/>
  <c r="A24" i="214" s="1"/>
  <c r="A25" i="214" s="1"/>
  <c r="A26" i="214" s="1"/>
  <c r="A27" i="214" s="1"/>
  <c r="A28" i="214" s="1"/>
  <c r="A29" i="214" s="1"/>
  <c r="A30" i="214" s="1"/>
  <c r="A31" i="214" s="1"/>
  <c r="A32" i="214" s="1"/>
  <c r="A33" i="214" s="1"/>
  <c r="A34" i="214" s="1"/>
  <c r="A35" i="214" s="1"/>
  <c r="A36" i="214" s="1"/>
  <c r="A37" i="214" s="1"/>
  <c r="A38" i="214" s="1"/>
  <c r="A39" i="214" s="1"/>
  <c r="A40" i="214" s="1"/>
  <c r="A41" i="214" s="1"/>
  <c r="A42" i="214" s="1"/>
  <c r="A43" i="214" s="1"/>
  <c r="N12" i="214"/>
  <c r="A21" i="213"/>
  <c r="A22" i="213" s="1"/>
  <c r="A23" i="213" s="1"/>
  <c r="A24" i="213" s="1"/>
  <c r="A25" i="213" s="1"/>
  <c r="A26" i="213" s="1"/>
  <c r="A27" i="213" s="1"/>
  <c r="A28" i="213" s="1"/>
  <c r="A29" i="213" s="1"/>
  <c r="A30" i="213" s="1"/>
  <c r="A31" i="213" s="1"/>
  <c r="A32" i="213" s="1"/>
  <c r="A33" i="213" s="1"/>
  <c r="A34" i="213" s="1"/>
  <c r="A35" i="213" s="1"/>
  <c r="A36" i="213" s="1"/>
  <c r="A37" i="213" s="1"/>
  <c r="A38" i="213" s="1"/>
  <c r="A39" i="213" s="1"/>
  <c r="A40" i="213" s="1"/>
  <c r="A41" i="213" s="1"/>
  <c r="A42" i="213" s="1"/>
  <c r="A43" i="213" s="1"/>
  <c r="N12" i="213"/>
  <c r="L21" i="213" l="1"/>
  <c r="E13" i="211"/>
  <c r="D13" i="211"/>
  <c r="E11" i="211"/>
  <c r="D11" i="211"/>
  <c r="E10" i="211"/>
  <c r="D10" i="211"/>
  <c r="E9" i="211"/>
  <c r="D9" i="211"/>
  <c r="E8" i="211"/>
  <c r="D8" i="211"/>
  <c r="N3" i="211"/>
  <c r="M3" i="211"/>
  <c r="L3" i="211"/>
  <c r="K3" i="211"/>
  <c r="J3" i="211"/>
  <c r="D22" i="216" l="1"/>
  <c r="D27" i="216"/>
  <c r="D30" i="216"/>
  <c r="D23" i="216"/>
  <c r="D28" i="216"/>
  <c r="D29" i="216"/>
  <c r="D24" i="216"/>
  <c r="D26" i="216"/>
  <c r="D25" i="216"/>
  <c r="D31" i="216"/>
  <c r="D32" i="216"/>
  <c r="B32" i="216" s="1"/>
  <c r="D21" i="216"/>
  <c r="B21" i="216" s="1"/>
  <c r="D20" i="216"/>
  <c r="B20" i="216" s="1"/>
  <c r="P7" i="216"/>
  <c r="P7" i="214"/>
  <c r="P7" i="213"/>
  <c r="P7" i="215"/>
  <c r="D31" i="213"/>
  <c r="D29" i="213"/>
  <c r="D32" i="213"/>
  <c r="D27" i="213"/>
  <c r="D28" i="213"/>
  <c r="D22" i="213"/>
  <c r="D30" i="213"/>
  <c r="D23" i="213"/>
  <c r="D25" i="213"/>
  <c r="D26" i="213"/>
  <c r="D24" i="213"/>
  <c r="D23" i="214"/>
  <c r="D27" i="214"/>
  <c r="D28" i="214"/>
  <c r="D24" i="214"/>
  <c r="D26" i="214"/>
  <c r="D29" i="214"/>
  <c r="D30" i="214"/>
  <c r="D32" i="214"/>
  <c r="B32" i="214" s="1"/>
  <c r="D25" i="214"/>
  <c r="D31" i="214"/>
  <c r="D21" i="214"/>
  <c r="B21" i="214" s="1"/>
  <c r="D20" i="214"/>
  <c r="B20" i="214" s="1"/>
  <c r="D22" i="214"/>
  <c r="P6" i="214"/>
  <c r="P6" i="216"/>
  <c r="P6" i="213"/>
  <c r="P6" i="215"/>
  <c r="P5" i="216"/>
  <c r="P5" i="214"/>
  <c r="P5" i="213"/>
  <c r="P5" i="215"/>
  <c r="D21" i="215"/>
  <c r="B21" i="215" s="1"/>
  <c r="D20" i="215"/>
  <c r="B20" i="215" s="1"/>
  <c r="D22" i="215"/>
  <c r="D32" i="215"/>
  <c r="B32" i="215" s="1"/>
  <c r="D23" i="215"/>
  <c r="D24" i="215"/>
  <c r="D25" i="215"/>
  <c r="D31" i="215"/>
  <c r="D26" i="215"/>
  <c r="D27" i="215"/>
  <c r="D28" i="215"/>
  <c r="D29" i="215"/>
  <c r="D30" i="215"/>
  <c r="P8" i="216"/>
  <c r="P8" i="213"/>
  <c r="P8" i="214"/>
  <c r="P8" i="215"/>
  <c r="B29" i="213" l="1"/>
  <c r="E29" i="213"/>
  <c r="J29" i="213" s="1"/>
  <c r="B30" i="213"/>
  <c r="E30" i="213"/>
  <c r="J30" i="213" s="1"/>
  <c r="B22" i="213"/>
  <c r="E22" i="213"/>
  <c r="J22" i="213" s="1"/>
  <c r="B31" i="213"/>
  <c r="E31" i="213"/>
  <c r="J31" i="213" s="1"/>
  <c r="B24" i="213"/>
  <c r="E24" i="213"/>
  <c r="J24" i="213" s="1"/>
  <c r="B26" i="213"/>
  <c r="E26" i="213"/>
  <c r="J26" i="213" s="1"/>
  <c r="B25" i="213"/>
  <c r="E25" i="213"/>
  <c r="J25" i="213" s="1"/>
  <c r="B23" i="213"/>
  <c r="E23" i="213"/>
  <c r="J23" i="213" s="1"/>
  <c r="B28" i="213"/>
  <c r="E28" i="213"/>
  <c r="J28" i="213" s="1"/>
  <c r="B27" i="213"/>
  <c r="E27" i="213"/>
  <c r="J27" i="213" s="1"/>
  <c r="B32" i="213"/>
  <c r="E32" i="213"/>
  <c r="J32" i="213" s="1"/>
  <c r="E22" i="216"/>
  <c r="J22" i="216" s="1"/>
  <c r="B22" i="216"/>
  <c r="E27" i="215"/>
  <c r="J27" i="215" s="1"/>
  <c r="B27" i="215"/>
  <c r="E25" i="214"/>
  <c r="J25" i="214" s="1"/>
  <c r="B25" i="214"/>
  <c r="E31" i="215"/>
  <c r="J31" i="215" s="1"/>
  <c r="B31" i="215"/>
  <c r="E28" i="215"/>
  <c r="J28" i="215" s="1"/>
  <c r="B28" i="215"/>
  <c r="E31" i="214"/>
  <c r="J31" i="214" s="1"/>
  <c r="B31" i="214"/>
  <c r="E26" i="215"/>
  <c r="J26" i="215" s="1"/>
  <c r="B26" i="215"/>
  <c r="E30" i="214"/>
  <c r="J30" i="214" s="1"/>
  <c r="B30" i="214"/>
  <c r="E25" i="215"/>
  <c r="B25" i="215"/>
  <c r="E29" i="214"/>
  <c r="J29" i="214" s="1"/>
  <c r="B29" i="214"/>
  <c r="E24" i="215"/>
  <c r="J24" i="215" s="1"/>
  <c r="B24" i="215"/>
  <c r="E26" i="214"/>
  <c r="J26" i="214" s="1"/>
  <c r="B26" i="214"/>
  <c r="E29" i="215"/>
  <c r="J29" i="215" s="1"/>
  <c r="B29" i="215"/>
  <c r="E23" i="215"/>
  <c r="J23" i="215" s="1"/>
  <c r="B23" i="215"/>
  <c r="E28" i="214"/>
  <c r="J28" i="214" s="1"/>
  <c r="B28" i="214"/>
  <c r="E26" i="216"/>
  <c r="J26" i="216" s="1"/>
  <c r="B26" i="216"/>
  <c r="E22" i="215"/>
  <c r="J22" i="215" s="1"/>
  <c r="B22" i="215"/>
  <c r="E27" i="214"/>
  <c r="J27" i="214" s="1"/>
  <c r="B27" i="214"/>
  <c r="E25" i="216"/>
  <c r="J25" i="216" s="1"/>
  <c r="B25" i="216"/>
  <c r="E29" i="216"/>
  <c r="B29" i="216"/>
  <c r="E28" i="216"/>
  <c r="J28" i="216" s="1"/>
  <c r="B28" i="216"/>
  <c r="E23" i="216"/>
  <c r="J23" i="216" s="1"/>
  <c r="B23" i="216"/>
  <c r="E30" i="215"/>
  <c r="J30" i="215" s="1"/>
  <c r="B30" i="215"/>
  <c r="E24" i="214"/>
  <c r="J24" i="214" s="1"/>
  <c r="B24" i="214"/>
  <c r="E23" i="214"/>
  <c r="J23" i="214" s="1"/>
  <c r="B23" i="214"/>
  <c r="E31" i="216"/>
  <c r="J31" i="216" s="1"/>
  <c r="B31" i="216"/>
  <c r="E24" i="216"/>
  <c r="B24" i="216"/>
  <c r="E30" i="216"/>
  <c r="J30" i="216" s="1"/>
  <c r="B30" i="216"/>
  <c r="E22" i="214"/>
  <c r="J22" i="214" s="1"/>
  <c r="B22" i="214"/>
  <c r="E27" i="216"/>
  <c r="B27" i="216"/>
  <c r="E32" i="214"/>
  <c r="J32" i="214" s="1"/>
  <c r="E32" i="215"/>
  <c r="J32" i="215" s="1"/>
  <c r="E20" i="216"/>
  <c r="J20" i="216" s="1"/>
  <c r="E21" i="216"/>
  <c r="J21" i="216" s="1"/>
  <c r="L26" i="214"/>
  <c r="E21" i="215"/>
  <c r="J21" i="215" s="1"/>
  <c r="E20" i="215"/>
  <c r="J20" i="215" s="1"/>
  <c r="E20" i="214"/>
  <c r="J20" i="214" s="1"/>
  <c r="E21" i="214"/>
  <c r="J21" i="214" s="1"/>
  <c r="E32" i="216"/>
  <c r="J32" i="216" s="1"/>
  <c r="L26" i="215"/>
  <c r="L22" i="216"/>
  <c r="L24" i="215" l="1"/>
  <c r="L27" i="215"/>
  <c r="L25" i="215"/>
  <c r="J25" i="215"/>
  <c r="L28" i="216"/>
  <c r="L24" i="216"/>
  <c r="J24" i="216"/>
  <c r="L30" i="215"/>
  <c r="L24" i="214"/>
  <c r="L23" i="216"/>
  <c r="L27" i="216"/>
  <c r="J27" i="216"/>
  <c r="L29" i="216"/>
  <c r="J29" i="216"/>
  <c r="L23" i="215"/>
  <c r="L28" i="215"/>
  <c r="L29" i="215"/>
  <c r="L31" i="215"/>
  <c r="L30" i="214"/>
  <c r="L25" i="214"/>
  <c r="L27" i="214"/>
  <c r="L30" i="213"/>
  <c r="L25" i="213"/>
  <c r="L24" i="213"/>
  <c r="L22" i="213"/>
  <c r="L32" i="213"/>
  <c r="L29" i="213"/>
  <c r="L27" i="213"/>
  <c r="L28" i="213"/>
  <c r="L23" i="213"/>
  <c r="L26" i="213"/>
  <c r="L31" i="213"/>
  <c r="L30" i="216"/>
  <c r="L29" i="214"/>
  <c r="L31" i="214"/>
  <c r="L26" i="216"/>
  <c r="L31" i="216"/>
  <c r="L23" i="214"/>
  <c r="L28" i="214"/>
  <c r="L22" i="214"/>
  <c r="L22" i="215"/>
  <c r="L25" i="216"/>
  <c r="L21" i="216"/>
  <c r="L21" i="215"/>
  <c r="L32" i="216"/>
  <c r="L32" i="214"/>
  <c r="L32" i="215"/>
  <c r="L21" i="214"/>
  <c r="L34" i="213" l="1"/>
  <c r="J33" i="213"/>
  <c r="J33" i="214"/>
  <c r="J33" i="216"/>
  <c r="J33" i="215"/>
  <c r="L34" i="215"/>
  <c r="L34" i="216"/>
  <c r="L34" i="214"/>
  <c r="J42" i="213" l="1"/>
  <c r="J42" i="214"/>
  <c r="J42" i="216"/>
  <c r="J42" i="215"/>
</calcChain>
</file>

<file path=xl/sharedStrings.xml><?xml version="1.0" encoding="utf-8"?>
<sst xmlns="http://schemas.openxmlformats.org/spreadsheetml/2006/main" count="2167" uniqueCount="1245">
  <si>
    <t>HY</t>
  </si>
  <si>
    <t>PY</t>
  </si>
  <si>
    <t>TY1</t>
  </si>
  <si>
    <t>TY2</t>
  </si>
  <si>
    <t>TY3</t>
  </si>
  <si>
    <t>Docket Number:</t>
  </si>
  <si>
    <t>Reporting Year</t>
  </si>
  <si>
    <t>Projected Test Year 3 Ended</t>
  </si>
  <si>
    <t>Year 2027</t>
  </si>
  <si>
    <t>Projected Test Year 2 Ended</t>
  </si>
  <si>
    <t>Year 2026</t>
  </si>
  <si>
    <t>Projected Test Year 1 Ended</t>
  </si>
  <si>
    <t>Year 2025</t>
  </si>
  <si>
    <t>Year 2024</t>
  </si>
  <si>
    <t>Year 2023</t>
  </si>
  <si>
    <t>Historical Year Ended</t>
  </si>
  <si>
    <t>Year 2022</t>
  </si>
  <si>
    <t>Witness 1</t>
  </si>
  <si>
    <t>Witness 2</t>
  </si>
  <si>
    <t>Witness 3</t>
  </si>
  <si>
    <t>Witness D-3</t>
  </si>
  <si>
    <t>Reporting Year Lookup Table</t>
  </si>
  <si>
    <t>Year 2032</t>
  </si>
  <si>
    <t>Year 2031</t>
  </si>
  <si>
    <t>Year 2030</t>
  </si>
  <si>
    <t>Year 2029</t>
  </si>
  <si>
    <t>Year 2028</t>
  </si>
  <si>
    <t>Year 2021</t>
  </si>
  <si>
    <t>Year 2020</t>
  </si>
  <si>
    <t>Year 2019</t>
  </si>
  <si>
    <t>SCHEDULE D-6</t>
  </si>
  <si>
    <t>CUSTOMER DEPOSITS</t>
  </si>
  <si>
    <t>FLORIDA PUBLIC SERVICE COMMISSION</t>
  </si>
  <si>
    <t>Explanation:</t>
  </si>
  <si>
    <t>Provide monthly balances, interest rates and interest payments on customer deposits for the test year, the prior year, and the historical base year.</t>
  </si>
  <si>
    <t>Type of Data Shown:</t>
  </si>
  <si>
    <t>__X__</t>
  </si>
  <si>
    <t>COMPANY: Duke Energy Florida, LLC</t>
  </si>
  <si>
    <t>_____</t>
  </si>
  <si>
    <t>Inactive</t>
  </si>
  <si>
    <t>Total</t>
  </si>
  <si>
    <t>Interest</t>
  </si>
  <si>
    <t>Actual Payments</t>
  </si>
  <si>
    <t>Line</t>
  </si>
  <si>
    <t>Active</t>
  </si>
  <si>
    <t>Customer</t>
  </si>
  <si>
    <t>Deposits</t>
  </si>
  <si>
    <t>and Credits on</t>
  </si>
  <si>
    <t>No.</t>
  </si>
  <si>
    <t>Expense</t>
  </si>
  <si>
    <t>Bills</t>
  </si>
  <si>
    <t>*[Customer Deposits Total]*</t>
  </si>
  <si>
    <t>*[Total Customer Deposit Interest from I.S.]*</t>
  </si>
  <si>
    <t xml:space="preserve">Dec 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</si>
  <si>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</si>
  <si>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</si>
  <si>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</si>
  <si>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</si>
  <si>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</si>
  <si>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</si>
  <si>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</si>
  <si>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</si>
  <si>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</si>
  <si>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</si>
  <si>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</si>
  <si>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13 Month Average</t>
  </si>
  <si>
    <t>12 Month Total</t>
  </si>
  <si>
    <t>Effective Interest Rate</t>
  </si>
  <si>
    <t>12 Month Interest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</si>
  <si>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</si>
  <si>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</si>
  <si>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</si>
  <si>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</si>
  <si>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</si>
  <si>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</si>
  <si>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</si>
  <si>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</si>
  <si>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</si>
  <si>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</si>
  <si>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</si>
  <si>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</si>
  <si>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</si>
  <si>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</si>
  <si>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</si>
  <si>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</si>
  <si>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</si>
  <si>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</si>
  <si>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</si>
  <si>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</si>
  <si>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</si>
  <si>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</si>
  <si>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</si>
  <si>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</si>
  <si>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Jan 2026</t>
  </si>
  <si>
    <t>Feb 2026</t>
  </si>
  <si>
    <t>Mar 2026</t>
  </si>
  <si>
    <t>Apr 2026</t>
  </si>
  <si>
    <t>May 2026</t>
  </si>
  <si>
    <t>Jun 2026</t>
  </si>
  <si>
    <t>Jul 2026</t>
  </si>
  <si>
    <t>Aug 2026</t>
  </si>
  <si>
    <t>Sep 2026</t>
  </si>
  <si>
    <t>Oct 2026</t>
  </si>
  <si>
    <t>Nov 2026</t>
  </si>
  <si>
    <t>Dec 2026</t>
  </si>
  <si>
    <t>Jan 2027</t>
  </si>
  <si>
    <t>Feb 2027</t>
  </si>
  <si>
    <t>Mar 2027</t>
  </si>
  <si>
    <t>Apr 2027</t>
  </si>
  <si>
    <t>May 2027</t>
  </si>
  <si>
    <t>Jun 2027</t>
  </si>
  <si>
    <t>Jul 2027</t>
  </si>
  <si>
    <t>Aug 2027</t>
  </si>
  <si>
    <t>Sep 2027</t>
  </si>
  <si>
    <t>Oct 2027</t>
  </si>
  <si>
    <t>Nov 2027</t>
  </si>
  <si>
    <t>Dec 2027</t>
  </si>
  <si>
    <t>DE Florida (Inp) </t>
  </si>
  <si>
    <t>B:[]</t>
  </si>
  <si>
    <t>C:[]</t>
  </si>
  <si>
    <t>D:[if]</t>
  </si>
  <si>
    <t>E:[]</t>
  </si>
  <si>
    <t>F:[Current Entity]</t>
  </si>
  <si>
    <t>G:[Entity ID of PE Florida]</t>
  </si>
  <si>
    <t>H:[if]</t>
  </si>
  <si>
    <t>I:[]</t>
  </si>
  <si>
    <t>J:[Start Method]</t>
  </si>
  <si>
    <t>K:[Per Books - 13 Month Average]</t>
  </si>
  <si>
    <t>L:[Pro Forma - EOP]</t>
  </si>
  <si>
    <t>M:[Pro Forma - 13 Month Average]</t>
  </si>
  <si>
    <t>N:[MethodReturns]</t>
  </si>
  <si>
    <t>O:[]</t>
  </si>
  <si>
    <t>P:[Costs of Capital:]</t>
  </si>
  <si>
    <t xml:space="preserve">     Q:[Common Equity Low ROE - Increment to Approved ROE]</t>
  </si>
  <si>
    <t xml:space="preserve">     R:[Common Equity High ROE - Increment to Approved ROE]</t>
  </si>
  <si>
    <t xml:space="preserve">     S:[Common Equity Approved ROE]</t>
  </si>
  <si>
    <t xml:space="preserve">     T:[Common Equity Low ROE]</t>
  </si>
  <si>
    <t xml:space="preserve">     U:[Common Equity High ROE]</t>
  </si>
  <si>
    <t>V:[]</t>
  </si>
  <si>
    <t xml:space="preserve">     W:[After-Tax Rate]</t>
  </si>
  <si>
    <t>X:[]</t>
  </si>
  <si>
    <t>Y:[]</t>
  </si>
  <si>
    <t>Z:[&lt;COPY FROM FINANCIAL STMTS &amp; OTHER REPORTS&gt;]</t>
  </si>
  <si>
    <t>AA:[Note: Balance Sheet items need their signs switched (Assets &amp; Liabilities)]</t>
  </si>
  <si>
    <t>AB:[This will make net Liabilities appear positive (for reporting purposes)]</t>
  </si>
  <si>
    <t>AC:[]</t>
  </si>
  <si>
    <t>AD:[Common Equity:]</t>
  </si>
  <si>
    <t>AE:[0201  Common Stock]</t>
  </si>
  <si>
    <t>AF:[0207  Prem on Capital Stock]</t>
  </si>
  <si>
    <t>AG:[0211  Misc Paid in Capital]</t>
  </si>
  <si>
    <t>AH:[0216 Unappropriated Retained Earnings]</t>
  </si>
  <si>
    <t>AI:[0438  Dividends Declared]</t>
  </si>
  <si>
    <t xml:space="preserve">     DU:[Specific Adj - FAS 109 Input]</t>
  </si>
  <si>
    <t>DV:[Specific Adj - Total]</t>
  </si>
  <si>
    <t>DW:[]</t>
  </si>
  <si>
    <t>Scenario</t>
  </si>
  <si>
    <t>  (Dollars)</t>
  </si>
  <si>
    <t>B4</t>
  </si>
  <si>
    <t> (Dollars)</t>
  </si>
  <si>
    <t>REG FL  EPIS - 1 System Per Boo</t>
  </si>
  <si>
    <t>REG FL: EPIS - 1 System Per Books (Per End)</t>
  </si>
  <si>
    <t xml:space="preserve"> 100 #1.0#1.0#.75#.75#0.5#0.5#1#####</t>
  </si>
  <si>
    <t>#,##0_);[Red](#,##0);" "</t>
  </si>
  <si>
    <t xml:space="preserve"> </t>
  </si>
  <si>
    <t xml:space="preserve">Scenario Comments: </t>
  </si>
  <si>
    <t>REG FL  EPIS - 2 System Per Boo</t>
  </si>
  <si>
    <t>REG FL: EPIS - 2 System Per Books (13 Mo Av)</t>
  </si>
  <si>
    <t>General</t>
  </si>
  <si>
    <t>REG FL  EPIS - 3 System Adjs (P</t>
  </si>
  <si>
    <t>REG FL: EPIS - 3 System Adjs (Per End)</t>
  </si>
  <si>
    <t>$#,##0_);[Red]($#,##0);" "</t>
  </si>
  <si>
    <t xml:space="preserve">Print Date/Time: </t>
  </si>
  <si>
    <t>REG FL  EPIS - 4 System Adjs (1</t>
  </si>
  <si>
    <t>REG FL: EPIS - 4 System Adjs (13 Mo Av)</t>
  </si>
  <si>
    <t>#,##0.00%_);[Red](#,##0.00%);" "</t>
  </si>
  <si>
    <t xml:space="preserve">Scenario run Date/Time: </t>
  </si>
  <si>
    <t>REG FL  EPIS - 5 System Adj d (</t>
  </si>
  <si>
    <t>REG FL: EPIS - 5 System Adj'd (Per End)</t>
  </si>
  <si>
    <t xml:space="preserve">Scenario Id: </t>
  </si>
  <si>
    <t>REG FL  EPIS - 6 System Adj d (</t>
  </si>
  <si>
    <t>REG FL: EPIS - 6 System Adj'd (13 Mo Av)</t>
  </si>
  <si>
    <t>Version ID: 1</t>
  </si>
  <si>
    <t>Executable version: 18.05.1</t>
  </si>
  <si>
    <t>REG FL  EPIS - 7 Juris Sep Fact</t>
  </si>
  <si>
    <t>REG FL: EPIS - 7 Juris Sep Fact</t>
  </si>
  <si>
    <t>REG FL  EPIS - 8 Retail Per Boo</t>
  </si>
  <si>
    <t>REG FL: EPIS - 8 Retail Per Books (Per End)</t>
  </si>
  <si>
    <t>#,##0.0_);[Red](#,##0.0);" "</t>
  </si>
  <si>
    <t>REG FL  EPIS - 9 Retail Per Boo</t>
  </si>
  <si>
    <t>REG FL: EPIS - 9 Retail Per Books (13 Mo Av)</t>
  </si>
  <si>
    <t>#,##0.00_);[Red](#,##0.00);" "</t>
  </si>
  <si>
    <t>REG FL  EPIS - 10 Retail Adjs (</t>
  </si>
  <si>
    <t>REG FL: EPIS - 10 Retail Adjs (Per End)</t>
  </si>
  <si>
    <t>#,##0.000_);[Red](#,##0.000);" "</t>
  </si>
  <si>
    <t xml:space="preserve">Cases in Scenario: </t>
  </si>
  <si>
    <t>REG FL  EPIS - 11 Retail Adjs (</t>
  </si>
  <si>
    <t>REG FL: EPIS - 11 Retail Adjs (13 Mo Av)</t>
  </si>
  <si>
    <t>#,##0.0000_);[Red](#,##0.0000);" "</t>
  </si>
  <si>
    <t xml:space="preserve">REG FL  EPIS - 12 Retail Adj d </t>
  </si>
  <si>
    <t>REG FL: EPIS - 12 Retail Adj'd (Per End)</t>
  </si>
  <si>
    <t>#,##0.00000_);[Red](#,##0.00000);" "</t>
  </si>
  <si>
    <t>Reg FL: 2023-12 Attribute Overlay Case v1</t>
  </si>
  <si>
    <t xml:space="preserve">REG FL  EPIS - 13 Retail Adj d </t>
  </si>
  <si>
    <t>REG FL: EPIS - 13 Retail Adj'd (13 Mo Av)</t>
  </si>
  <si>
    <t>#,##0.000000_);[Red](#,##0.000000);" "</t>
  </si>
  <si>
    <t>2019 Entities to be Maintained Post 2021 02&amp;10</t>
  </si>
  <si>
    <t>REG FL  Accum Depr - 1 System P</t>
  </si>
  <si>
    <t>REG FL: Accum Depr - 1 System Per Books (Per End)</t>
  </si>
  <si>
    <t>#,##0%_);[Red](#,##0%);" "</t>
  </si>
  <si>
    <t>REG FL  Accum Depr - 2 System P</t>
  </si>
  <si>
    <t>REG FL: Accum Depr - 2 System Per Books (13 Mo Av)</t>
  </si>
  <si>
    <t>#,##0.0%_);[Red](#,##0.0%);" "</t>
  </si>
  <si>
    <t>REG FL  Accum Depr - 3 System A</t>
  </si>
  <si>
    <t>REG FL: Accum Depr - 3 System Adjs (Per End)</t>
  </si>
  <si>
    <t>REG FL  Accum Depr - 4 System A</t>
  </si>
  <si>
    <t>REG FL: Accum Depr - 4 System Adjs (13 Mo Av)</t>
  </si>
  <si>
    <t>#,##0.000%_);[Red](#,##0.000%);" "</t>
  </si>
  <si>
    <t>REG FL  Accum Depr - 5 System A</t>
  </si>
  <si>
    <t>REG FL: Accum Depr - 5 System Adj'd (Per End)</t>
  </si>
  <si>
    <t>#,##0.0000%_);[Red](#,##0.0000%);" "</t>
  </si>
  <si>
    <t>REG FL  Accum Depr - 6 System A</t>
  </si>
  <si>
    <t>REG FL: Accum Depr - 6 System Adj'd (13 Mo Av)</t>
  </si>
  <si>
    <t>#,##0.00000%_);[Red](#,##0.00000%);" "</t>
  </si>
  <si>
    <t>C:\CorpApps\UIPLAN~1\CALCUL~1.JAR</t>
  </si>
  <si>
    <t>REG FL  Accum Depr - 7 Juris Se</t>
  </si>
  <si>
    <t>REG FL: Accum Depr - 7 Juris Sep Fact</t>
  </si>
  <si>
    <t>#,##0.000000%_);[Red](#,##0.000000%);" "</t>
  </si>
  <si>
    <t>Reports with Actuals Date::</t>
  </si>
  <si>
    <t>C:\CorpApps\UIPlanner\temp</t>
  </si>
  <si>
    <t>REG FL  Accum Depr - 8 Retail P</t>
  </si>
  <si>
    <t>REG FL: Accum Depr - 8 Retail Per Books (Per End)</t>
  </si>
  <si>
    <t xml:space="preserve">   REG FL: O&amp;M - 7 Juris Sep Factor</t>
  </si>
  <si>
    <t>C:\PROGRA~1\Java\JRE18~1.0_3\bin\java.exe</t>
  </si>
  <si>
    <t>REG FL  Accum Depr - 9 Retail P</t>
  </si>
  <si>
    <t>REG FL: Accum Depr - 9 Retail Per Books (13 Mo Av)</t>
  </si>
  <si>
    <t>$#,##0.0_);[Red]($#,##0.0);" "</t>
  </si>
  <si>
    <t xml:space="preserve">REG FL  Accum Depr - 10 Retail </t>
  </si>
  <si>
    <t>REG FL: Accum Depr - 10 Retail Adjs (Per End)</t>
  </si>
  <si>
    <t>$#,##0.00_);[Red]($#,##0.00);" "</t>
  </si>
  <si>
    <t>Report Sequence Set:</t>
  </si>
  <si>
    <t>REG FL: Regulatory Sequence</t>
  </si>
  <si>
    <t xml:space="preserve">REG FL  Accum Depr - 11 Retail </t>
  </si>
  <si>
    <t>REG FL: Accum Depr - 11 Retail Adjs (13 Mo Av)</t>
  </si>
  <si>
    <t>$#,##0.000_);[Red]($#,##0.000);" "</t>
  </si>
  <si>
    <t>Report Sequence Sub-Set:</t>
  </si>
  <si>
    <t>None</t>
  </si>
  <si>
    <t xml:space="preserve">REG FL  Accum Depr - 12 Retail </t>
  </si>
  <si>
    <t>REG FL: Accum Depr - 12 Retail Adj'd (Per End)</t>
  </si>
  <si>
    <t>$#,##0.0000_);[Red]($#,##0.0000);" "</t>
  </si>
  <si>
    <t xml:space="preserve">REG FL  Accum Depr - 13 Retail </t>
  </si>
  <si>
    <t>REG FL: Accum Depr - 13 Retail Adj'd (13 Mo Av)</t>
  </si>
  <si>
    <t>$#,##0.00000_);[Red]($#,##0.00000);" "</t>
  </si>
  <si>
    <t xml:space="preserve">Related Scenarios: </t>
  </si>
  <si>
    <t>REG FL  Deprec Expense - 1 Syst</t>
  </si>
  <si>
    <t>REG FL: Deprec Expense - 1 System Per Books (Cur Mo)</t>
  </si>
  <si>
    <t>$#,##0.000000_);[Red]($#,##0.000000);" "</t>
  </si>
  <si>
    <t>REG FL  Deprec Expense - 2 Syst</t>
  </si>
  <si>
    <t>REG FL: Deprec Expense - 2 System Per Books (12 Mo End)</t>
  </si>
  <si>
    <t>#,##0_);[Red](#,##0);"0"</t>
  </si>
  <si>
    <t>REG FL  Deprec Expense - 3 Syst</t>
  </si>
  <si>
    <t>REG FL: Deprec Expense - 3 System Adjs (Cur Mo)</t>
  </si>
  <si>
    <t>#,##0.0_);[Red](#,##0.0);"0"</t>
  </si>
  <si>
    <t>REG FL  Deprec Expense - 4 Syst</t>
  </si>
  <si>
    <t>REG FL: Deprec Expense - 4 System Adjs (12 Mo End)</t>
  </si>
  <si>
    <t>#,##0.00_);[Red](#,##0.00);"0"</t>
  </si>
  <si>
    <t>REG FL  Deprec Expense - 5 Syst</t>
  </si>
  <si>
    <t>REG FL: Deprec Expense - 5 System Adj'd (Per End)</t>
  </si>
  <si>
    <t>#,##0.000_);[Red](#,##0.000);"0"</t>
  </si>
  <si>
    <t>REG FL  Deprec Expense - 6 Syst</t>
  </si>
  <si>
    <t>REG FL: Deprec Expense - 6 System Adj'd Total (12 Mo End)</t>
  </si>
  <si>
    <t>#,##0.0000_);[Red](#,##0.0000);"0"</t>
  </si>
  <si>
    <t xml:space="preserve">REG FL  Deprec Expense - 7 Jur </t>
  </si>
  <si>
    <t>REG FL: Deprec Expense - 7 Jur Sep Fact</t>
  </si>
  <si>
    <t>#,##0.00000_);[Red](#,##0.00000);"0"</t>
  </si>
  <si>
    <t>REG FL  Deprec Expense - 8 Reta</t>
  </si>
  <si>
    <t>REG FL: Deprec Expense - 8 Retail Per Books (Per End)</t>
  </si>
  <si>
    <t>#,##0.000000_);[Red](#,##0.000000);"0"</t>
  </si>
  <si>
    <t>REG FL  Deprec Expense - 9 Reta</t>
  </si>
  <si>
    <t>REG FL: Deprec Expense - 9 Retail Per Books (12 Mo End)</t>
  </si>
  <si>
    <t>#,##0_)</t>
  </si>
  <si>
    <t>REG FL  Deprec Expense - 10 Ret</t>
  </si>
  <si>
    <t>REG FL: Deprec Expense - 10 Retail Adj's (Per End)</t>
  </si>
  <si>
    <t>#,##0.0</t>
  </si>
  <si>
    <t>REG FL  Deprec Expense - 11 Ret</t>
  </si>
  <si>
    <t>REG FL: Deprec Expense - 11 Retail Adjs (12 Mo End)</t>
  </si>
  <si>
    <t>#,##0.00</t>
  </si>
  <si>
    <t>REG FL  Deprec Expense - 12 Ret</t>
  </si>
  <si>
    <t>REG FL: Deprec Expense - 12 Retail Adj'd (Per End)</t>
  </si>
  <si>
    <t>#,##0.000</t>
  </si>
  <si>
    <t>REG FL  Deprec Expense - 13 Ret</t>
  </si>
  <si>
    <t>REG FL: Deprec Expense - 13 Retail Adj'd (12 Mo End)</t>
  </si>
  <si>
    <t>#,##0.0000</t>
  </si>
  <si>
    <t>REG FL  CWIP - 1 System Per Boo</t>
  </si>
  <si>
    <t>REG FL: CWIP - 1 System Per Books (Per End)</t>
  </si>
  <si>
    <t>#,##0.00000</t>
  </si>
  <si>
    <t>REG FL  CWIP - 2 System Per Boo</t>
  </si>
  <si>
    <t>REG FL: CWIP - 2 System Per Books (13 Mo Avg)</t>
  </si>
  <si>
    <t>#,##0.000000</t>
  </si>
  <si>
    <t>REG FL  CWIP - 3 System Adjs (P</t>
  </si>
  <si>
    <t>REG FL: CWIP - 3 System Adjs (Per End)</t>
  </si>
  <si>
    <t>###0</t>
  </si>
  <si>
    <t>REG FL  CWIP - 4 System Adjs (1</t>
  </si>
  <si>
    <t>REG FL: CWIP - 4 System Adjs (13 Mo Av)</t>
  </si>
  <si>
    <t>MM/dd/yy</t>
  </si>
  <si>
    <t>REG FL  CWIP - 5 System Adj d (</t>
  </si>
  <si>
    <t>REG FL: CWIP - 5 System Adj'd (Per End)</t>
  </si>
  <si>
    <t>DDDD</t>
  </si>
  <si>
    <t>REG FL  CWIP - 6 System Adj d (</t>
  </si>
  <si>
    <t>REG FL: CWIP - 6 System Adj'd (13 Mo Av)</t>
  </si>
  <si>
    <t>#,##0_);[Red](#,##0);- ;_(@_)</t>
  </si>
  <si>
    <t>REG FL  CWIP - 7 Juris Sep Fact</t>
  </si>
  <si>
    <t>REG FL: CWIP - 7 Juris Sep Fact</t>
  </si>
  <si>
    <t>#,##0.0_);[Red](#,##0.0);- ;_(@_)</t>
  </si>
  <si>
    <t>REG FL  CWIP - 8 Retail Per Boo</t>
  </si>
  <si>
    <t>REG FL: CWIP - 8 Retail Per Books (Per End)</t>
  </si>
  <si>
    <t>#,##0.00_);[Red](#,##0.00);- ;_(@_)</t>
  </si>
  <si>
    <t>REG FL  CWIP - 9 Retail Per Boo</t>
  </si>
  <si>
    <t>REG FL: CWIP - 9 Retail Per Books (13 Mo Av)</t>
  </si>
  <si>
    <t>#,##0.000_);[Red](#,##0.000);- ;_(@_)</t>
  </si>
  <si>
    <t>REG FL  CWIP - 10 Retail Adjs (</t>
  </si>
  <si>
    <t>REG FL: CWIP - 10 Retail Adjs (Per End)</t>
  </si>
  <si>
    <t>#,##0.0000_);[Red](#,##0.0000);- ;_(@_)</t>
  </si>
  <si>
    <t>REG FL  CWIP - 11 Retail Adjs (</t>
  </si>
  <si>
    <t>REG FL: CWIP - 11 Retail Adjs (13 Mo Av)</t>
  </si>
  <si>
    <t>#,##0.00000_);[Red](#,##0.00000);- ;_(@_)</t>
  </si>
  <si>
    <t xml:space="preserve">REG FL  CWIP - 12 Retail Adj d </t>
  </si>
  <si>
    <t>REG FL: CWIP - 12 Retail Adj'd (Per End)</t>
  </si>
  <si>
    <t>$#,##0_);[Red]($#,##0);- ;_(@_)</t>
  </si>
  <si>
    <t xml:space="preserve">REG FL  CWIP - 13 Retail Adj d </t>
  </si>
  <si>
    <t>REG FL: CWIP - 13 Retail Adj'd (13 Mo Av)</t>
  </si>
  <si>
    <t>$#,##0.0_);[Red]($#,##0.0);- ;_(@_)</t>
  </si>
  <si>
    <t>REG FL  Import O&amp;M Details</t>
  </si>
  <si>
    <t>REG FL: Import O&amp;M Details</t>
  </si>
  <si>
    <t>$#,##0.00_);[Red]($#,##0.00);- ;_(@_)</t>
  </si>
  <si>
    <t>REG FL  O&amp;M - 1 System Per Book</t>
  </si>
  <si>
    <t>REG FL: O&amp;M - 1 System Per Books (Cur Mo)</t>
  </si>
  <si>
    <t>$#,##0.000_);[Red]($#,##0.000);- ;_(@_)</t>
  </si>
  <si>
    <t>REG FL  O&amp;M - 2 System Per Book</t>
  </si>
  <si>
    <t>REG FL: O&amp;M - 2 System Per Books (12 Mo Ended)</t>
  </si>
  <si>
    <t>$#,##0.0000_);[Red]($#,##0.0000);- ;_(@_)</t>
  </si>
  <si>
    <t>REG FL  O&amp;M - 3 System Adjs (Cu</t>
  </si>
  <si>
    <t>REG FL: O&amp;M - 3 System Adjs (Cur Mo)</t>
  </si>
  <si>
    <t>$#,##0.00000_);[Red]($#,##0.00000);- ;_(@_)</t>
  </si>
  <si>
    <t>REG FL  O&amp;M - 4 System Adjs (12</t>
  </si>
  <si>
    <t>REG FL: O&amp;M - 4 System Adjs (12 Mo End)</t>
  </si>
  <si>
    <t>DELETEA030117 #,##0_);(#,##0)</t>
  </si>
  <si>
    <t>REG FL  O&amp;M - 5 System Adj d (P</t>
  </si>
  <si>
    <t>REG FL: O&amp;M - 5 System Adj'd (Per End)</t>
  </si>
  <si>
    <t>DELETEB030117 #,##0_);(#,##0)</t>
  </si>
  <si>
    <t>REG FL  O&amp;M - 6 System Adj d (1</t>
  </si>
  <si>
    <t>REG FL: O&amp;M - 6 System Adj'd (12 Mo End)</t>
  </si>
  <si>
    <t>#,##0_);(#,##0)</t>
  </si>
  <si>
    <t>REG FL  O&amp;M - 7 Juris Sep Facto</t>
  </si>
  <si>
    <t>REG FL: O&amp;M - 7 Juris Sep Factor</t>
  </si>
  <si>
    <t>REG FL  O&amp;M - 8 Retail Per Book</t>
  </si>
  <si>
    <t>REG FL: O&amp;M - 8 Retail Per Books (Per End)</t>
  </si>
  <si>
    <t>REG FL  O&amp;M - 9 Retail Per Book</t>
  </si>
  <si>
    <t>REG FL: O&amp;M - 9 Retail Per Books (12 Mo End)</t>
  </si>
  <si>
    <t>REG FL  O&amp;M - 10 Retail Adj s (</t>
  </si>
  <si>
    <t>REG FL: O&amp;M - 10 Retail Adj's (Per End)</t>
  </si>
  <si>
    <t>REG FL  O&amp;M - 11 Retail Adjs (1</t>
  </si>
  <si>
    <t>REG FL: O&amp;M - 11 Retail Adjs (12 Mo End)</t>
  </si>
  <si>
    <t>REG FL  O&amp;M - 12 Retail Adj d (</t>
  </si>
  <si>
    <t>REG FL: O&amp;M - 12 Retail Adj'd (Per End)</t>
  </si>
  <si>
    <t>REG FL  O&amp;M - 13 Retail Adj d (</t>
  </si>
  <si>
    <t>REG FL: O&amp;M - 13 Retail Adj'd (12 Mo End)</t>
  </si>
  <si>
    <t>REG FL  Working Capital - 1 Sys</t>
  </si>
  <si>
    <t>REG FL: Working Capital - 1 System Per Books (Per End)</t>
  </si>
  <si>
    <t>REG FL  Working Capital - 2 Sys</t>
  </si>
  <si>
    <t>REG FL: Working Capital - 2 System Per Books (13 Mo Av)</t>
  </si>
  <si>
    <t>REG FL  Working Capital - 3 Sys</t>
  </si>
  <si>
    <t>REG FL: Working Capital - 3 System Adjs (Per End)</t>
  </si>
  <si>
    <t>REG FL  Working Capital - 4 Sys</t>
  </si>
  <si>
    <t>REG FL: Working Capital - 4 System Adjs (13 Mo Av)</t>
  </si>
  <si>
    <t>REG FL  Working Capital - 5 Sys</t>
  </si>
  <si>
    <t>REG FL: Working Capital - 5 System Adj'd (Per End)</t>
  </si>
  <si>
    <t>REG FL  Working Capital - 6 Sys</t>
  </si>
  <si>
    <t>REG FL: Working Capital - 6 System Adj'd (13 Mo Av)</t>
  </si>
  <si>
    <t>REG FL  Working Capital - 7 Jur</t>
  </si>
  <si>
    <t>REG FL: Working Capital - 7 Juris Sep Fact</t>
  </si>
  <si>
    <t>REG FL  Working Capital - 8 Ret</t>
  </si>
  <si>
    <t>REG FL: Working Capital - 8 Retail Per Books (Per End)</t>
  </si>
  <si>
    <t>REG FL  Working Capital - 9 Ret</t>
  </si>
  <si>
    <t>REG FL: Working Capital - 9 Retail Per Books (13 Mo Av)</t>
  </si>
  <si>
    <t>REG FL  Working Capital - 10 Re</t>
  </si>
  <si>
    <t>REG FL: Working Capital - 10 Retail Adjs (Per End)</t>
  </si>
  <si>
    <t>REG FL  Working Capital - 11 Re</t>
  </si>
  <si>
    <t>REG FL: Working Capital - 11 Retail Adjs (13 Mo Av)</t>
  </si>
  <si>
    <t>REG FL  Working Capital - 12 Re</t>
  </si>
  <si>
    <t>REG FL: Working Capital - 12 Retail Adj'd (Per End)</t>
  </si>
  <si>
    <t>REG FL  Working Capital - 13 Re</t>
  </si>
  <si>
    <t>REG FL: Working Capital - 13 Retail Adj'd (13 Mo Av)</t>
  </si>
  <si>
    <t xml:space="preserve">REG FL  Revenue - 1 System Per </t>
  </si>
  <si>
    <t>REG FL: Revenue - 1 System Per Books (Per End)</t>
  </si>
  <si>
    <t xml:space="preserve">REG FL  Revenue - 2 System Per </t>
  </si>
  <si>
    <t>REG FL: Revenue - 2 System Per Books (12 Mo End)</t>
  </si>
  <si>
    <t>REG FL  Revenue - 3 System Adjs</t>
  </si>
  <si>
    <t>REG FL: Revenue - 3 System Adjs (Per End)</t>
  </si>
  <si>
    <t>REG FL  Revenue - 4 System Adjs</t>
  </si>
  <si>
    <t>REG FL: Revenue - 4 System Adjs (12 Mo End)</t>
  </si>
  <si>
    <t xml:space="preserve">REG FL  Revenue - 5 System Adj </t>
  </si>
  <si>
    <t>REG FL: Revenue - 5 System Adj'd (Per End)</t>
  </si>
  <si>
    <t xml:space="preserve">REG FL  Revenue - 6 System Adj </t>
  </si>
  <si>
    <t>REG FL: Revenue - 6 System Adj'd (12 Mo End)</t>
  </si>
  <si>
    <t>REG FL  Revenue - 7 Jur Sep Fac</t>
  </si>
  <si>
    <t xml:space="preserve">REG FL: Revenue - 7 Jur Sep Fact </t>
  </si>
  <si>
    <t xml:space="preserve">REG FL  Revenue - 8 Retail Per </t>
  </si>
  <si>
    <t>REG FL: Revenue - 8 Retail Per Books (Per End)</t>
  </si>
  <si>
    <t xml:space="preserve">REG FL  Revenue - 9 Retail Per </t>
  </si>
  <si>
    <t>REG FL: Revenue - 9 Retail Per Books (12 Mo End)</t>
  </si>
  <si>
    <t>REG FL  Revenue - 10 Retail Adj</t>
  </si>
  <si>
    <t>REG FL: Revenue - 10 Retail Adj's (Per End)</t>
  </si>
  <si>
    <t>REG FL  Revenue - 11 Retail Adj</t>
  </si>
  <si>
    <t>REG FL: Revenue - 11 Retail Adjs (12 Mo End)</t>
  </si>
  <si>
    <t>REG FL  Revenue - 12 Retail Adj</t>
  </si>
  <si>
    <t>REG FL: Revenue - 12 Retail Adj'd (Per End)</t>
  </si>
  <si>
    <t>REG FL  Revenue - 13 Retail Adj</t>
  </si>
  <si>
    <t>REG FL: Revenue - 13 Retail Adj'd (12 Mo End)</t>
  </si>
  <si>
    <t>REG FL  Cap Str - Per Books (Pe</t>
  </si>
  <si>
    <t>REG FL: Cap Str - Per Books (Per End)</t>
  </si>
  <si>
    <t>REG FL  Cap Str - Per Books (13</t>
  </si>
  <si>
    <t>REG FL: Cap Str - Per Books (13 Mo Avg)</t>
  </si>
  <si>
    <t>REG FL  Cap Str - Pro Forma (Pe</t>
  </si>
  <si>
    <t>REG FL: Cap Str - Pro Forma (Per End)</t>
  </si>
  <si>
    <t>REG FL  Cap Str - Pro Forma (13</t>
  </si>
  <si>
    <t>REG FL: Cap Str - Pro Forma (13 Mo Avg)</t>
  </si>
  <si>
    <t>REG FL  Taxes Other  -  Per Boo</t>
  </si>
  <si>
    <t>REG FL: Taxes Other  -  Per Books</t>
  </si>
  <si>
    <t xml:space="preserve">REG FL  Taxes Other - 2 System </t>
  </si>
  <si>
    <t>REG FL: Taxes Other - 2 System Per Books (12 Mo End)</t>
  </si>
  <si>
    <t xml:space="preserve">REG FL  Taxes Other - 3 System </t>
  </si>
  <si>
    <t>REG FL: Taxes Other - 3 System Adjs (Cur Mo)</t>
  </si>
  <si>
    <t xml:space="preserve">REG FL  Taxes Other - 4 System </t>
  </si>
  <si>
    <t>REG FL: Taxes Other - 4 System Adjs (12 Mo End)</t>
  </si>
  <si>
    <t xml:space="preserve">REG FL  Taxes Other - 5 System </t>
  </si>
  <si>
    <t>REG FL: Taxes Other - 5 System Adj'd (Per End)</t>
  </si>
  <si>
    <t xml:space="preserve">REG FL  Taxes Other - 6 System </t>
  </si>
  <si>
    <t>REG FL: Taxes Other - 6 System Adj'd (12 Mo End)</t>
  </si>
  <si>
    <t>REG FL  Taxes Other - 7 Juris S</t>
  </si>
  <si>
    <t>REG FL: Taxes Other - 7 Juris Separation Factor</t>
  </si>
  <si>
    <t xml:space="preserve">REG FL  Taxes Other - 8 Retail </t>
  </si>
  <si>
    <t>REG FL: Taxes Other - 8 Retail Per Books (Per End)</t>
  </si>
  <si>
    <t xml:space="preserve">REG FL  Taxes Other - 9 Retail </t>
  </si>
  <si>
    <t>REG FL: Taxes Other - 9 Retail Per Books (12 Mo End)</t>
  </si>
  <si>
    <t>REG FL  Taxes Other - 10 Retail</t>
  </si>
  <si>
    <t>REG FL: Taxes Other - 10 Retail Adj's (Per End)</t>
  </si>
  <si>
    <t>REG FL  Taxes Other - 11 Retail</t>
  </si>
  <si>
    <t>REG FL: Taxes Other - 11 Retail Adjs (12 Mo End)</t>
  </si>
  <si>
    <t>REG FL  Taxes Other - 12 Retail</t>
  </si>
  <si>
    <t>REG FL: Taxes Other - 12 Retail Adj'd (Per End)</t>
  </si>
  <si>
    <t>REG FL  Taxes Other - 13 Retail</t>
  </si>
  <si>
    <t>REG FL: Taxes Other - 13 Retail Adj'd (12 Mo End)</t>
  </si>
  <si>
    <t>REG FL  Income Statement Import</t>
  </si>
  <si>
    <t>REG FL: Income Statement Import</t>
  </si>
  <si>
    <t>REG FL  FERC IS - 1  Import</t>
  </si>
  <si>
    <t>REG FL: FERC IS - 1  Import</t>
  </si>
  <si>
    <t>REG FL  FERC IS - 4 - 12 Mo End</t>
  </si>
  <si>
    <t>REG FL: FERC IS - 4 - 12 Mo Ended</t>
  </si>
  <si>
    <t>REG FL  Import Construction Dat</t>
  </si>
  <si>
    <t>REG FL: Import Construction Data</t>
  </si>
  <si>
    <t>REG FL  Import Capital Details</t>
  </si>
  <si>
    <t>REG FL: Import Capital Details</t>
  </si>
  <si>
    <t xml:space="preserve">REG FL  Import Misc Revenues &amp; </t>
  </si>
  <si>
    <t>REG FL: Import Misc Revenues &amp; Rollup Base &amp; Clause Revenues</t>
  </si>
  <si>
    <t>REG FL  Input &amp; Calc FPSC Adjus</t>
  </si>
  <si>
    <t>REG FL: Input &amp; Calc FPSC Adjustments</t>
  </si>
  <si>
    <t>REG FL  Balance Sheet Import</t>
  </si>
  <si>
    <t>REG FL: Balance Sheet Import</t>
  </si>
  <si>
    <t xml:space="preserve">REG FL  Misc Inputs - Planning </t>
  </si>
  <si>
    <t>REG FL: Misc Inputs - Planning Entity</t>
  </si>
  <si>
    <t>REG FL  Income Taxes Import</t>
  </si>
  <si>
    <t>REG FL: Income Taxes Import</t>
  </si>
  <si>
    <t xml:space="preserve">REG FL  Import Demand &amp; Energy </t>
  </si>
  <si>
    <t>REG FL: Import Demand &amp; Energy Separation Factors</t>
  </si>
  <si>
    <t>REG FL  FERC IS - 2  Adj s</t>
  </si>
  <si>
    <t>REG FL: FERC IS - 2  Adj's</t>
  </si>
  <si>
    <t>REG FL  Calc Demand &amp; Energy Se</t>
  </si>
  <si>
    <t>REG FL: Calc Demand &amp; Energy Separation Factors</t>
  </si>
  <si>
    <t>REG FL  FERC IS - 3 Adjusted</t>
  </si>
  <si>
    <t>REG FL: FERC IS - 3 Adjusted</t>
  </si>
  <si>
    <t>REG FL  Demand &amp; Energy Separat</t>
  </si>
  <si>
    <t>REG FL: Demand &amp; Energy Separation Factors</t>
  </si>
  <si>
    <t>REG FL  Generation &amp; Purchase P</t>
  </si>
  <si>
    <t>REG FL: Generation &amp; Purchase Pwr by Strat type</t>
  </si>
  <si>
    <t>REG FL  Jurisdictional Separati</t>
  </si>
  <si>
    <t>REG FL: Jurisdictional Separation Factors</t>
  </si>
  <si>
    <t>REG FL  CWIP Detail</t>
  </si>
  <si>
    <t>REG FL: CWIP Detail</t>
  </si>
  <si>
    <t>REG FL  Account Balance IS</t>
  </si>
  <si>
    <t>REG FL: Account Balance IS</t>
  </si>
  <si>
    <t>REG FL  BS - 1 Actual Balances</t>
  </si>
  <si>
    <t>REG FL: BS - 1 Actual Balances</t>
  </si>
  <si>
    <t>REG FL  BS - 2 Adjustment to Ac</t>
  </si>
  <si>
    <t>REG FL: BS - 2 Adjustment to Actual</t>
  </si>
  <si>
    <t xml:space="preserve">REG FL  Balance Sheet Import _x0013_ </t>
  </si>
  <si>
    <t>REG FL: Balance Sheet Import _x0013_ Monthly Activity</t>
  </si>
  <si>
    <t xml:space="preserve"> 100 #1.0#1.0#.75#.75#0.5#0.5#2#0#1###</t>
  </si>
  <si>
    <t>REG FL  BS - 3 Fcast Activity A</t>
  </si>
  <si>
    <t>REG FL: BS - 3 Fcast Activity Aligned</t>
  </si>
  <si>
    <t>REG FL  BS - 4 Results</t>
  </si>
  <si>
    <t>REG FL: BS - 4 Results</t>
  </si>
  <si>
    <t>REG FL  Balance Sheet FERC Summ</t>
  </si>
  <si>
    <t>REG FL: Balance Sheet FERC Summary</t>
  </si>
  <si>
    <t xml:space="preserve">REG FL  Summary - 1 System Per </t>
  </si>
  <si>
    <t>REG FL: Summary - 1 System Per Books (Per End)</t>
  </si>
  <si>
    <t xml:space="preserve">REG FL  Summary - 2 System Per </t>
  </si>
  <si>
    <t>REG FL: Summary - 2 System Per Books (13 Mo Av)</t>
  </si>
  <si>
    <t>REG FL  Summary - 3 System Adjs</t>
  </si>
  <si>
    <t>REG FL: Summary - 3 System Adjs (Per End)</t>
  </si>
  <si>
    <t>REG FL  Summary - 4 System Adjs</t>
  </si>
  <si>
    <t>REG FL: Summary - 4 System Adjs (13 Mo Av)</t>
  </si>
  <si>
    <t xml:space="preserve">REG FL  Summary - 5 System Adj </t>
  </si>
  <si>
    <t>REG FL: Summary - 5 System Adj'd (Per End)</t>
  </si>
  <si>
    <t xml:space="preserve">REG FL  Summary - 6 System Adj </t>
  </si>
  <si>
    <t>REG FL: Summary - 6 System Adj'd (13 Mo Av)</t>
  </si>
  <si>
    <t>REG FL  Summary - 7 Juris Separ</t>
  </si>
  <si>
    <t>REG FL: Summary - 7 Juris Separation Factor</t>
  </si>
  <si>
    <t xml:space="preserve">REG FL  Summary - 8 Retail Per </t>
  </si>
  <si>
    <t>REG FL: Summary - 8 Retail Per Books (Per End)</t>
  </si>
  <si>
    <t xml:space="preserve">REG FL  Summary - 9 Retail Per </t>
  </si>
  <si>
    <t>REG FL: Summary - 9 Retail Per Books (13 Mo Av)</t>
  </si>
  <si>
    <t>REG FL  Summary - 10 Retail Adj</t>
  </si>
  <si>
    <t>REG FL: Summary - 10 Retail Adjs (Per End)</t>
  </si>
  <si>
    <t>REG FL  Summary - 11 Retail Adj</t>
  </si>
  <si>
    <t>REG FL: Summary - 11 Retail Adjs (13 Mo Av)</t>
  </si>
  <si>
    <t>REG FL  Summary - 12 Retail Adj</t>
  </si>
  <si>
    <t>REG FL: Summary - 12 Retail Adj'd (Per End)</t>
  </si>
  <si>
    <t>REG FL  Summary - 13 Retail Adj</t>
  </si>
  <si>
    <t>REG FL: Summary - 13 Retail Adj'd (13 Mo Av)</t>
  </si>
  <si>
    <t>REG FL  Rate Base Summary</t>
  </si>
  <si>
    <t>REG FL: Rate Base Summary</t>
  </si>
  <si>
    <t>REG FL  Income Statement Summar</t>
  </si>
  <si>
    <t>REG FL: Income Statement Summary</t>
  </si>
  <si>
    <t>REG FL  Reconciliation Summary</t>
  </si>
  <si>
    <t>REG FL: Reconciliation Summary</t>
  </si>
  <si>
    <t>REG FL  B2 Sched-2.p1 Prep</t>
  </si>
  <si>
    <t>REG FL: B2 Sched-2.p1 Prep</t>
  </si>
  <si>
    <t>REG FL  B2 Sched-2.p2 Prep</t>
  </si>
  <si>
    <t>REG FL: B2 Sched-2.p2 Prep</t>
  </si>
  <si>
    <t>REG FL  B2 Sched-2.p3 Prep</t>
  </si>
  <si>
    <t>REG FL: B2 Sched-2.p3 Prep</t>
  </si>
  <si>
    <t>REG FL  B2 Sched-3.p1 Prep</t>
  </si>
  <si>
    <t>REG FL: B2 Sched-3.p1 Prep</t>
  </si>
  <si>
    <t>REG FL  B2 Sched-3.p2 Prep</t>
  </si>
  <si>
    <t>REG FL: B2 Sched-3.p2 Prep</t>
  </si>
  <si>
    <t>REG FL  B2 Sched-3.p3 Prep</t>
  </si>
  <si>
    <t>REG FL: B2 Sched-3.p3 Prep</t>
  </si>
  <si>
    <t>REG FL  B2 Sched-4.p1 Prep</t>
  </si>
  <si>
    <t>REG FL: B2 Sched-4.p1 Prep</t>
  </si>
  <si>
    <t>REG FL  B2 Sched-4.p2 Prep</t>
  </si>
  <si>
    <t>REG FL: B2 Sched-4.p2 Prep</t>
  </si>
  <si>
    <t>REG FL  B2 Sched-4.p3 Prep</t>
  </si>
  <si>
    <t>REG FL: B2 Sched-4.p3 Prep</t>
  </si>
  <si>
    <t>REG FL  B2 Sched-4.p4 Prep</t>
  </si>
  <si>
    <t>REG FL: B2 Sched-4.p4 Prep</t>
  </si>
  <si>
    <t>REG FL  Revenue Requirements</t>
  </si>
  <si>
    <t>REG FL: Revenue Requirements</t>
  </si>
  <si>
    <t>a-Dec 2022</t>
  </si>
  <si>
    <t>IJ:[Pro Rata Adj - Total]</t>
  </si>
  <si>
    <t>IK:[]</t>
  </si>
  <si>
    <t>OM:[end if]</t>
  </si>
  <si>
    <t>ON:[]</t>
  </si>
  <si>
    <t>OO:[]</t>
  </si>
  <si>
    <t xml:space="preserve">REG FL  Revenue By Retail Rate </t>
  </si>
  <si>
    <t>REG FL: Revenue By Retail Rate Class</t>
  </si>
  <si>
    <t>REG FL  Revenue By Revenue Clas</t>
  </si>
  <si>
    <t>REG FL: Revenue By Revenue Class</t>
  </si>
  <si>
    <t>Company Code</t>
  </si>
  <si>
    <t>Business Area</t>
  </si>
  <si>
    <t>ADID</t>
  </si>
  <si>
    <t>Total Dollar Amount Returned</t>
  </si>
  <si>
    <t>Total Dollar Amount Paid</t>
  </si>
  <si>
    <t>Net Activity</t>
  </si>
  <si>
    <t>Duke Energy Florida</t>
  </si>
  <si>
    <t>Florida</t>
  </si>
  <si>
    <t>Commercial Sales</t>
  </si>
  <si>
    <t>Industrial Service</t>
  </si>
  <si>
    <t>Residential Sales</t>
  </si>
  <si>
    <t>Other Sales to Public Authority</t>
  </si>
  <si>
    <t>Public Street &amp; Highway Lighting</t>
  </si>
  <si>
    <t>Row Labels</t>
  </si>
  <si>
    <t>Sum of Total Dollar Amount Paid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</si>
  <si>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</si>
  <si>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</si>
  <si>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</si>
  <si>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</si>
  <si>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</si>
  <si>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</si>
  <si>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</si>
  <si>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</si>
  <si>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</si>
  <si>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</si>
  <si>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</si>
  <si>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</si>
  <si>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</si>
  <si>
    <t>Supporting Schedules:</t>
  </si>
  <si>
    <t>Recap Schedules: D1a</t>
  </si>
  <si>
    <t>Expense (5) divided by</t>
  </si>
  <si>
    <t>Total Deposits (4)</t>
  </si>
  <si>
    <t>*[0235003  Customer Deposits Inactive]*</t>
  </si>
  <si>
    <t>AJ:[0439300  Adjustment Retained Earnings]</t>
  </si>
  <si>
    <t>AK:[0219001 Other Comprehensive Income]</t>
  </si>
  <si>
    <t>AL:[0219002 OCI - Rollup Account]</t>
  </si>
  <si>
    <t>AM:[0219005  OCI - Tax Effect Interest Rate]</t>
  </si>
  <si>
    <t>AN:[0219029 OCI - Grantor Unrealized GL]</t>
  </si>
  <si>
    <t>AO:[0219032 OCI - Rabbi Unreal GL]</t>
  </si>
  <si>
    <t>AP:[0219046 OCI - Int Rate Hedge Fed Tax]</t>
  </si>
  <si>
    <t>AQ:[0219047 OCI - Interest Rate]</t>
  </si>
  <si>
    <t>AR:[2191002 OCI - Rollup]</t>
  </si>
  <si>
    <t xml:space="preserve">     AS:[Common Equity Total]</t>
  </si>
  <si>
    <t>AT:[]</t>
  </si>
  <si>
    <t>AU:[Preferred Stock]</t>
  </si>
  <si>
    <t>AV:[]</t>
  </si>
  <si>
    <t>AW:[Long Term Debt:]</t>
  </si>
  <si>
    <t>AX:[0181  Unamortized Expense]</t>
  </si>
  <si>
    <t>AY:[0189  Unamortized Loss on Reacquired]</t>
  </si>
  <si>
    <t>AZ:[0221 Bonds]</t>
  </si>
  <si>
    <t>BA:[0224 Other LTD]</t>
  </si>
  <si>
    <t>BB:[0226 Unamort. Discount on LTD]</t>
  </si>
  <si>
    <t>BC:[0239 Current Portion of LTD]</t>
  </si>
  <si>
    <t xml:space="preserve">     BD:[Long Term Debt Total]</t>
  </si>
  <si>
    <t>BE:[]</t>
  </si>
  <si>
    <t>BF:[Long Term Debt Interest Expense:]</t>
  </si>
  <si>
    <t>BG:[Total LTD Interest Expenses from I.S.]</t>
  </si>
  <si>
    <t xml:space="preserve">     BH:[Long Term Debt Interest Expense Total]</t>
  </si>
  <si>
    <t xml:space="preserve">     BI:[Long Term Debt Interest Expense - 12 mos ended]</t>
  </si>
  <si>
    <t>BJ:[]</t>
  </si>
  <si>
    <t>BK:[Short Term Debt:]</t>
  </si>
  <si>
    <t>BL:[0233003 IC - LT Notes Pay]</t>
  </si>
  <si>
    <t>BM:[0233150  IC Moneypool ST Notes]</t>
  </si>
  <si>
    <t>BN:[0146006  IC Moneypool Int Rec'v]</t>
  </si>
  <si>
    <t>BO:[0145004  IC Moneypool ST Notes]</t>
  </si>
  <si>
    <t xml:space="preserve">     BP:[Short Term Debt Total]</t>
  </si>
  <si>
    <t>BQ:[]</t>
  </si>
  <si>
    <t>BR:[Short Term Debt Interest Expense:]</t>
  </si>
  <si>
    <t>BS:[Total STD Interest Expenses from I.S.]</t>
  </si>
  <si>
    <t>BT:[Total STD Interest Income from I.S.]</t>
  </si>
  <si>
    <t xml:space="preserve">     BU:[Short Term Debt Interest Expense Total]</t>
  </si>
  <si>
    <t xml:space="preserve">     BV:[Short Term Debt Interest Expense - 12 mos ended]</t>
  </si>
  <si>
    <t>BW:[]</t>
  </si>
  <si>
    <t>BX:[Customer Deposits:]</t>
  </si>
  <si>
    <t>BY:[0142250 - Accounts Rec OS Deposits]</t>
  </si>
  <si>
    <t>BZ:[0235002  Customer Deposits Active]</t>
  </si>
  <si>
    <t>CA:[0235003  Customer Deposits Inactive]</t>
  </si>
  <si>
    <t>CB:[0235110 Cust Dep For Srvc - Edp Billing]</t>
  </si>
  <si>
    <t xml:space="preserve">     CC:[Customer Deposits Total]</t>
  </si>
  <si>
    <t>CD:[]</t>
  </si>
  <si>
    <t>CE:[Customer Deposits Interest Expense:]</t>
  </si>
  <si>
    <t xml:space="preserve">     CF:[Total Customer Deposit Interest from I.S.]</t>
  </si>
  <si>
    <t xml:space="preserve">     CG:[Customer Deposits Interest Expense -12 mos ended]</t>
  </si>
  <si>
    <t>CH:[]</t>
  </si>
  <si>
    <t>CI:[Investment Tax Credit:]</t>
  </si>
  <si>
    <t>CJ:[0255  Accum Deferred ITC]</t>
  </si>
  <si>
    <t xml:space="preserve">     CK:[Investment Tax Credit Total]</t>
  </si>
  <si>
    <t>CL:[]</t>
  </si>
  <si>
    <t>CM:[Deferred Income Tax:]</t>
  </si>
  <si>
    <t>CN:[0190 Accum DIT (Asset)]</t>
  </si>
  <si>
    <t>CO:[0281  Accum DIT]</t>
  </si>
  <si>
    <t>CP:[0282  Accum DIT - Property]</t>
  </si>
  <si>
    <t>CQ:[0182320 FAS 109 Reg Asset]</t>
  </si>
  <si>
    <t>CR:[0254100  FAS 109 Reg Liab]</t>
  </si>
  <si>
    <t>CS:[0283  Accum DIT - Other]</t>
  </si>
  <si>
    <t>CT:[0254036 Reg Liab - Excess Fed ADIT]</t>
  </si>
  <si>
    <t>CU:[0254038 Excess ADIT Grossup LT]</t>
  </si>
  <si>
    <t>CV:[0254988 Current Regulatory Liability]</t>
  </si>
  <si>
    <t xml:space="preserve">     CW:[Deferred Income Tax Total]</t>
  </si>
  <si>
    <t>CX:[]</t>
  </si>
  <si>
    <t>CY:[FAS 109 DIT Net:]</t>
  </si>
  <si>
    <t xml:space="preserve">     CZ:[FAS 109 DIT Total]</t>
  </si>
  <si>
    <t>DA:[]</t>
  </si>
  <si>
    <t>DB:[SPECIFIC ADJUSTMENTS]</t>
  </si>
  <si>
    <t xml:space="preserve">          DD:[Specific Adj - Common Equity Non Utility Prop 121 (switch sign)]</t>
  </si>
  <si>
    <t xml:space="preserve">          DE:[Specific Adj - Common Equity Non Utility Prop 122 (switch sign)]</t>
  </si>
  <si>
    <t xml:space="preserve">          DF:[Specific Adj - Common Equity Non Utility Prop Total]</t>
  </si>
  <si>
    <t xml:space="preserve">          DG:[Specific Adj - Common Equity Imputed OBS]</t>
  </si>
  <si>
    <t xml:space="preserve">     DH:[Specific Adj - Common Equity - Subtotal]</t>
  </si>
  <si>
    <t xml:space="preserve">     DI:[Specific Adj - Preferred Stock Input]</t>
  </si>
  <si>
    <t xml:space="preserve">     DJ:[Specific Adj - Long Term Debt Input]</t>
  </si>
  <si>
    <t xml:space="preserve">     DK:[Specific Adj - Short Term Debt Input]</t>
  </si>
  <si>
    <t xml:space="preserve">     DL:[Specific Adj - Customer Deposits Active Input]</t>
  </si>
  <si>
    <t xml:space="preserve">     DM:[Specific Adj - Customer Deposits Inactive Input]</t>
  </si>
  <si>
    <t xml:space="preserve">     DN:[Specific Adj - Investment Tax Credits Input]</t>
  </si>
  <si>
    <t xml:space="preserve">          DR:[Specific Adj - DIT (Deprec Study EDIT Amort Impact)]</t>
  </si>
  <si>
    <t xml:space="preserve">     DS:[Specific Adj - DIT (ADIT Impact of Depr Study)]</t>
  </si>
  <si>
    <t xml:space="preserve">     DT:[Specific Adj - DIT (CR3 + Nuc Decom + Depr Study EDIT+ Rate Case DIT Adj) Retail]</t>
  </si>
  <si>
    <t>DX:[Rate Case DIT Specific Adjustment]</t>
  </si>
  <si>
    <t>DY:[]</t>
  </si>
  <si>
    <t>DZ:[TOTAL CAPITAL STRUCTURE SYNC TO RATE BASE]</t>
  </si>
  <si>
    <t>EA:[Total Capital - System per Books]</t>
  </si>
  <si>
    <t>EB:[Total Capital - Retail per Books]</t>
  </si>
  <si>
    <t>EC:[Total Capital - Retail Adjustments]</t>
  </si>
  <si>
    <t>ED:[Total Capital - Retail FPSC Adjusted]</t>
  </si>
  <si>
    <t>EE:[Total Capital - Retail Per Books as % of System Per Books]</t>
  </si>
  <si>
    <t>EF:[Total Capital - Specific Adjs]</t>
  </si>
  <si>
    <t>EG:[Total Capital - Pro Rata Adj (For Use in CR3 DIT Calc Only)]</t>
  </si>
  <si>
    <t>EH:[Total Capital - Pro Forma Adjusted]</t>
  </si>
  <si>
    <t>EI:[Total Capital - Rollup rpt 5 (Test)]</t>
  </si>
  <si>
    <t>EJ:[Total System Adjustments rpt 3 (Test)]</t>
  </si>
  <si>
    <t>EK:[]</t>
  </si>
  <si>
    <t>EL:[&lt;CALCULATION BEGINS HERE&gt;]</t>
  </si>
  <si>
    <t>EM:[Capital Structure Total:]</t>
  </si>
  <si>
    <t>EN:[System per Books - Common Equity]</t>
  </si>
  <si>
    <t>EO:[System per Books - Preferred Stock]</t>
  </si>
  <si>
    <t>EP:[System per Books - Long Term Debt]</t>
  </si>
  <si>
    <t>EQ:[System per Books - Short Term Debt]</t>
  </si>
  <si>
    <t>ER:[System per Books - Customer Deposits Active (net of 142250)]</t>
  </si>
  <si>
    <t>ES:[System per Books - Customer Deposits Inactive]</t>
  </si>
  <si>
    <t>ET:[System per Books - Investment Tax Credits]</t>
  </si>
  <si>
    <t>EU:[System per Books - Deferred Income Tax]</t>
  </si>
  <si>
    <t>EV:[System per Books - FAS 109]</t>
  </si>
  <si>
    <t>EW:[System per Books - Total Capital]</t>
  </si>
  <si>
    <t>EX:[]</t>
  </si>
  <si>
    <t>EY:[Retail Percent Excluding Customer Deposits]</t>
  </si>
  <si>
    <t>EZ:[]</t>
  </si>
  <si>
    <t>FA:[Cap Structure % Breakdown for Proration Adj]</t>
  </si>
  <si>
    <t>FB:[System per Books - Total Not Including DIT (Allocation Model)]</t>
  </si>
  <si>
    <t>FC:[System per Books - Common Equity %]</t>
  </si>
  <si>
    <t>FD:[System per Books - Preferred Stock %]</t>
  </si>
  <si>
    <t>FE:[System per Books - Long Term Debt %]</t>
  </si>
  <si>
    <t>FF:[System per Books - Short Term Debt %]</t>
  </si>
  <si>
    <t>FG:[System per Books - Customer Deposits Active %]</t>
  </si>
  <si>
    <t>FH:[System per Books - Customer Deposits Inactive %]</t>
  </si>
  <si>
    <t>FI:[System per Books - Investment Tax Credits %]</t>
  </si>
  <si>
    <t>FJ:[System per Books - FAS 109 %]</t>
  </si>
  <si>
    <t>FK:[]</t>
  </si>
  <si>
    <t>FL:[DIT Proration Amount (DIT to be Allocated)]</t>
  </si>
  <si>
    <t>FM:[]</t>
  </si>
  <si>
    <t>FN:[DIT Proration Adjustment]</t>
  </si>
  <si>
    <t>FO:[System per Books - Proration Adj - Common Equity]</t>
  </si>
  <si>
    <t>FP:[System per Books - Proration Adj - Preferred Stock]</t>
  </si>
  <si>
    <t>FQ:[System per Books - Proration Adj - Long Term Debt]</t>
  </si>
  <si>
    <t>FR:[System per Books - Proration Adj - Short Term Debt]</t>
  </si>
  <si>
    <t>FS:[System per Books - Proration Adj -  Customer Deposits Active]</t>
  </si>
  <si>
    <t>FT:[System per Books - Proration Adj - Customer Deposits Inactive]</t>
  </si>
  <si>
    <t>FU:[System per Books - Proration Adj - Investment Tax Credits]</t>
  </si>
  <si>
    <t>FV:[System per Books - Proration Adj - FAS 109]</t>
  </si>
  <si>
    <t>FW:[System per Books - Proration Adj - Deferred Income Tax]</t>
  </si>
  <si>
    <t>FX:[System per Books - Proration Adj - Total]</t>
  </si>
  <si>
    <t>FY:[]</t>
  </si>
  <si>
    <t>FZ:[Capital Structure System Total (with Proration Adjustment)]</t>
  </si>
  <si>
    <t>GA:[System per Books - Common Equity]</t>
  </si>
  <si>
    <t>GB:[System per Books - Preferred Stock]</t>
  </si>
  <si>
    <t>GC:[System per Books - Long Term Debt]</t>
  </si>
  <si>
    <t>GD:[System per Books - Short Term Debt]</t>
  </si>
  <si>
    <t>GE:[System per Books - Customer Deposits Active]</t>
  </si>
  <si>
    <t>GF:[System per Books - Customer Deposits Inactive]</t>
  </si>
  <si>
    <t>GG:[System per Books - Investment Tax Credits]</t>
  </si>
  <si>
    <t>GH:[System per Books - Deferred Income Tax]</t>
  </si>
  <si>
    <t>GI:[System per Books - FAS 109]</t>
  </si>
  <si>
    <t>GJ:[System per Books with Proration Total]</t>
  </si>
  <si>
    <t>GK:[]</t>
  </si>
  <si>
    <t>GL:[Retail Per Books:]</t>
  </si>
  <si>
    <t>GM:[Retail per Books - Common Equity]</t>
  </si>
  <si>
    <t>GN:[Retail per Books - Preferred Stock]</t>
  </si>
  <si>
    <t>GO:[Retail per Books - Long Term Debt]</t>
  </si>
  <si>
    <t>GP:[Retail per Books - Short Term Debt]</t>
  </si>
  <si>
    <t>GQ:[Retail per Books - Customer Deposits Active]</t>
  </si>
  <si>
    <t>GR:[Retail per Books - Customer Deposits Inactive]</t>
  </si>
  <si>
    <t>GS:[Retail per Books - Investment Tax Credits]</t>
  </si>
  <si>
    <t>GT:[Retail per Books - Deferred Income Tax]</t>
  </si>
  <si>
    <t>GU:[Retail per Books - FAS 109]</t>
  </si>
  <si>
    <t>GV:[Retail per Books - Total Capital]</t>
  </si>
  <si>
    <t>GW:[]</t>
  </si>
  <si>
    <t>GX:[Retail Per Books (with Specific Adjustments)]</t>
  </si>
  <si>
    <t>GY:[Retail per Books - Common Equity]</t>
  </si>
  <si>
    <t>GZ:[Retail per Books - Preferred Stock]</t>
  </si>
  <si>
    <t>HA:[Retail per Books - Long Term Debt]</t>
  </si>
  <si>
    <t>HB:[Retail per Books - Short Term Debt]</t>
  </si>
  <si>
    <t>HC:[Retail per Books - Customer Deposits Active]</t>
  </si>
  <si>
    <t>HD:[Retail per Books - Customer Deposits Inactive]</t>
  </si>
  <si>
    <t>HE:[Retail per Books - Investment Tax Credits]</t>
  </si>
  <si>
    <t>HF:[Retail per Books - Deferred Income Tax]</t>
  </si>
  <si>
    <t>HG:[Retail per Books - FAS 109]</t>
  </si>
  <si>
    <t>HH:[Retail per Books - Total Capital]</t>
  </si>
  <si>
    <t>HI:[]</t>
  </si>
  <si>
    <t>HJ:[Retail Percent (+Specific Adj) to Total Retail (+Specific Adj):]</t>
  </si>
  <si>
    <t>HK:[Retail per Books - Common Equity %]</t>
  </si>
  <si>
    <t>HL:[Retail per Books - Preferred Stock %]</t>
  </si>
  <si>
    <t>HM:[Retail per Books - Long Term Debt %]</t>
  </si>
  <si>
    <t>HN:[Retail per Books - Short Term Debt %]</t>
  </si>
  <si>
    <t>HO:[Retail per Books - Customer Deposits Active %]</t>
  </si>
  <si>
    <t>HP:[Retail per Books - Customer Deposits Inactive %]</t>
  </si>
  <si>
    <t>HQ:[Retail per Books - Investment Tax Credits %]</t>
  </si>
  <si>
    <t>HR:[Retail per Books - Deferred Income Tax %]</t>
  </si>
  <si>
    <t>HS:[Retail per Books - FAS 109 %]</t>
  </si>
  <si>
    <t>HT:[Retail per Books - Total Capital %]</t>
  </si>
  <si>
    <t>HU:[]</t>
  </si>
  <si>
    <t>HV:[Pro Rata Adj:]</t>
  </si>
  <si>
    <t>HW:[Pro Rata Adj - Common Equity]</t>
  </si>
  <si>
    <t>HX:[Pro Rata Adj - Preferred Stock]</t>
  </si>
  <si>
    <t>HY:[Pro Rata Adj - Long Term Debt]</t>
  </si>
  <si>
    <t>HZ:[Pro Rata Adj - Short Term Debt]</t>
  </si>
  <si>
    <t>IA:[Pro Rata Adj - Customer Deposits Active]</t>
  </si>
  <si>
    <t>IB:[Pro Rata Adj - Customer Deposits Inactive]</t>
  </si>
  <si>
    <t>IC:[Pro Rata Adj - Investment tax Credits]</t>
  </si>
  <si>
    <t>ID:[Pro Rata Adj - Deferred Income Tax]</t>
  </si>
  <si>
    <t>IE:[Pro Rata Adj - FAS 109]</t>
  </si>
  <si>
    <t>IG:[Pro Rata Adj - Total]</t>
  </si>
  <si>
    <t>IH:[]</t>
  </si>
  <si>
    <t>II:[Pro Rata Adj (For Calculation of DIT % Only)]</t>
  </si>
  <si>
    <t>IJ:[Pro Rata Adj - Deferred Income Tax]</t>
  </si>
  <si>
    <t>IK:[Pro Rata Adj - Total]</t>
  </si>
  <si>
    <t>IL:[]</t>
  </si>
  <si>
    <t>IM:[Specific Adj (System):]</t>
  </si>
  <si>
    <t>IN:[Specific Adj - Common Equity]</t>
  </si>
  <si>
    <t>IO:[Specific Adj - Preferred Stock]</t>
  </si>
  <si>
    <t>IP:[Specific Adj - Long Term Debt]</t>
  </si>
  <si>
    <t>IQ:[Specific Adj - Short Term Debt]</t>
  </si>
  <si>
    <t>IR:[Specific Adj - Customer Deposits Active]</t>
  </si>
  <si>
    <t>IS:[Specific Adj - Customer Deposits Inactive]</t>
  </si>
  <si>
    <t>IT:[Specific Adj - Investment Tax Credits]</t>
  </si>
  <si>
    <t>IU:[Specific Adj - Deferred Income Tax]</t>
  </si>
  <si>
    <t>IV:[Specific Adj - FAS 109]</t>
  </si>
  <si>
    <t>IW:[Specific Adj - Total Capital]</t>
  </si>
  <si>
    <t>IX:[]</t>
  </si>
  <si>
    <t>IY:[System Adjusted:]</t>
  </si>
  <si>
    <t>IZ:[System Adjusted - Common Equity]</t>
  </si>
  <si>
    <t>JA:[System Adjusted - Preferred Stock]</t>
  </si>
  <si>
    <t>JB:[System Adjusted - Long Term Debt]</t>
  </si>
  <si>
    <t>JC:[System Adjusted - Short Term Debt]</t>
  </si>
  <si>
    <t>JD:[System Adjusted - Customer Deposits Active]</t>
  </si>
  <si>
    <t>JE:[System Adjusted - Customer Deposits Inactive]</t>
  </si>
  <si>
    <t>JF:[System Adjusted - Investment Tax Credits]</t>
  </si>
  <si>
    <t>JG:[System Adjusted - Deferred Income Tax]</t>
  </si>
  <si>
    <t>JH:[System Adjusted - FAS 109]</t>
  </si>
  <si>
    <t>JI:[System Adjusted - Total Capital]</t>
  </si>
  <si>
    <t>JJ:[]</t>
  </si>
  <si>
    <t>JK:[Retail FPSC Adjusted % of Retail Per Books (excl. Cust Dep)]</t>
  </si>
  <si>
    <t>JL:[]</t>
  </si>
  <si>
    <t>JM:[Specific Adj. (Retail):]</t>
  </si>
  <si>
    <t>JN:[Specific Adj (Retail) - Common Equity]</t>
  </si>
  <si>
    <t>JO:[Specific Adj (Retail) - Preferred Stock]</t>
  </si>
  <si>
    <t>JP:[Specific Adj (Retail) - Long Term Debt]</t>
  </si>
  <si>
    <t>JQ:[Specific Adj (Retail) - Short Term Debt]</t>
  </si>
  <si>
    <t>JR:[Specific Adj (Retail) - Customer Deposits Active]</t>
  </si>
  <si>
    <t>JS:[Specific Adj (Retail) - Customer Deposits Inactive]</t>
  </si>
  <si>
    <t>JT:[Specific Adj (Retail) - Investment Tax Credits]</t>
  </si>
  <si>
    <t>JU:[Specific Adj (Retail) - Deferred Income Tax]</t>
  </si>
  <si>
    <t>JV:[Specific Adj (Retail) - FAS 109]</t>
  </si>
  <si>
    <t>JW:[Specific Adj (Retail) - Total Capital]</t>
  </si>
  <si>
    <t>JX:[]</t>
  </si>
  <si>
    <t>JY:[Specific Adj (Retail) - Common Equity (Surveillance Report Footer)]</t>
  </si>
  <si>
    <t>JZ:[Specific Adj (Retmail - Short Term Debt (Surveillance Report Footer)]</t>
  </si>
  <si>
    <t>KA:[]</t>
  </si>
  <si>
    <t>KB:[Adjust to 53% CE Begins Here]</t>
  </si>
  <si>
    <t xml:space="preserve">     KC:[Recalculate Retail per Books to Remove STD Specific Adj]</t>
  </si>
  <si>
    <t>KD:[Retail per Books - Common Equity]</t>
  </si>
  <si>
    <t>KE:[Retail per Books - Preferred Stock]</t>
  </si>
  <si>
    <t>KF:[Retail per Books - Long Term Debt]</t>
  </si>
  <si>
    <t>KG:[Retail per Books - Short Term Debt]</t>
  </si>
  <si>
    <t>KH:[Retail per Books - Total (CE, PS, LTD, STD)]</t>
  </si>
  <si>
    <t xml:space="preserve">     KI:[Calculate PS, LTD, STD Share of Remaining 47%]</t>
  </si>
  <si>
    <t>KJ:[Retail per Books - Preferred Stock as % of PS+LTD+STD]</t>
  </si>
  <si>
    <t>KK:[Retail per Books - Long Term Debt as % of PS+LTD+STD]</t>
  </si>
  <si>
    <t>KL:[Retail per Books - Short Term Debt as % of PS+LTD+STD]</t>
  </si>
  <si>
    <t xml:space="preserve">     KM:[Calculate Adjustments for Specific Adj Section (Line HO)]</t>
  </si>
  <si>
    <t>KN:[Retail per Books - Adjusted Common Equity @ 53%]</t>
  </si>
  <si>
    <t>KO:[Retail per Books - Adjusted Preferred Stock as Proportion of 47%]</t>
  </si>
  <si>
    <t>KP:[Retail per Books - Adjusted Long Term Debt as Proportion of 47%]</t>
  </si>
  <si>
    <t>KQ:[Retail per Books - Adjusted Short Term Debt as Proportion of 47%]</t>
  </si>
  <si>
    <t>KR:[Retail per Books - Adjusted Total (CE+PS+LTD+STD)]</t>
  </si>
  <si>
    <t>KS:[]</t>
  </si>
  <si>
    <t>KT:[Retail FPSC Adjusted:]</t>
  </si>
  <si>
    <t>KU:[Retail FPSC Adj'd - Common Equity]</t>
  </si>
  <si>
    <t>KV:[Retail FPSC Adj'd - Preferred Stock]</t>
  </si>
  <si>
    <t>KW:[Retail FPSC Adj'd - Long Term Debt]</t>
  </si>
  <si>
    <t>KX:[Retail FPSC Adj'd - Short Term Debt]</t>
  </si>
  <si>
    <t>KY:[Retail FPSC Adj'd - Customer Deposits Active]</t>
  </si>
  <si>
    <t>KZ:[Retail FPSC Adj'd - Customer Deposits Inactive]</t>
  </si>
  <si>
    <t>LA:[Retail FPSC Adj'd - Investment Tax Credits]</t>
  </si>
  <si>
    <t>LB:[Retail FPSC Adj'd - Deferred Income Tax]</t>
  </si>
  <si>
    <t>LC:[Retail FPSC Adj'd - FAS 109]</t>
  </si>
  <si>
    <t>LD:[Retail FPSC Adj'd - Total Capital]</t>
  </si>
  <si>
    <t>LE:[]</t>
  </si>
  <si>
    <t>LF:[Retail FPSC Adjusted Ratio:]</t>
  </si>
  <si>
    <t>LG:[Retail FPSC Adj'd - Common Equity Ratio]</t>
  </si>
  <si>
    <t>LH:[Retail FPSC Adj'd - Preferred Stock Ratio]</t>
  </si>
  <si>
    <t>LI:[Retail FPSC Adj'd - Long Term Debt Ratio]</t>
  </si>
  <si>
    <t>LJ:[Retail FPSC Adj'd - Short Term Debt Ratio]</t>
  </si>
  <si>
    <t>LK:[Retail FPSC Adj'd - Customer Deposits Active Ratio]</t>
  </si>
  <si>
    <t>LL:[Retail FPSC Adj'd - Customer Deposits Inactive Ratio]</t>
  </si>
  <si>
    <t>LM:[Retail FPSC Adj'd - Investment Tax Credits Ratio]</t>
  </si>
  <si>
    <t>LN:[Retail FPSC Adj'd - Deferred Income Tax Ratio]</t>
  </si>
  <si>
    <t>LO:[Retail FPSC Adj'd - FAS 109 Ratio]</t>
  </si>
  <si>
    <t>LP:[Retail FPSC Adj'd - Total Capital Ratio]</t>
  </si>
  <si>
    <t>LQ:[]</t>
  </si>
  <si>
    <t>LR:[Cost Rates:]</t>
  </si>
  <si>
    <t>LS:[Used to calculate ITC Cost Rate Below]</t>
  </si>
  <si>
    <t>LT:[Cost of CE + Pref Stock + LT Debt (Low Point)]</t>
  </si>
  <si>
    <t>LU:[Cost of CE+ Pref Stock + LT Debt (Mid Point)]</t>
  </si>
  <si>
    <t>LV:[Cost of CE + Pref Stock + LT Debt (High Point)]</t>
  </si>
  <si>
    <t>LW:[Total CE + Pref Stock + LT Debt]</t>
  </si>
  <si>
    <t>LX:[Weighted Avg Cost of CE + Pref Stock + LT Debt (Low Point)]</t>
  </si>
  <si>
    <t>LY:[Weighted Avg Cost of CE+ Pref Stock + LT Debt (Mid Point)]</t>
  </si>
  <si>
    <t>LZ:[Weighted Avg Cost of CE + Pref Stock + LT Debt (High Point)]</t>
  </si>
  <si>
    <t>MA:[All Other Cost Rates]</t>
  </si>
  <si>
    <t>MB:[Cost Rate - Common Equity]</t>
  </si>
  <si>
    <t>MC:[Cost Rate - Preferred Stock]</t>
  </si>
  <si>
    <t>MD:[Cost Rate - Long Term Debt]</t>
  </si>
  <si>
    <t>ME:[Cost Rate - Short Term Debt]</t>
  </si>
  <si>
    <t>MF:[Cost Rate - Customer Deposits Active]</t>
  </si>
  <si>
    <t>MG:[Cost Rate - Customer Deposits Inactive]</t>
  </si>
  <si>
    <t>MH:[Cost Rate - Investment Tax Credits]</t>
  </si>
  <si>
    <t>MI:[Cost Rate - Deferred Income Tax]</t>
  </si>
  <si>
    <t>MJ:[Cost Rate - FAS 109]</t>
  </si>
  <si>
    <t>MK:[]</t>
  </si>
  <si>
    <t>ML:[Weighted Cost:]</t>
  </si>
  <si>
    <t>MM:[Weighted Cost - Common Equity]</t>
  </si>
  <si>
    <t>MN:[Weighted Cost - Preferred Stock]</t>
  </si>
  <si>
    <t>MO:[Weighted Cost - Long Term Debt - Calculation]</t>
  </si>
  <si>
    <t>MP:[Weighted Cost - Short Term Debt]</t>
  </si>
  <si>
    <t>MQ:[Weighted Cost - Customer Deposits Active]</t>
  </si>
  <si>
    <t>MR:[Weighted Cost - Customer Deposits Inactive]</t>
  </si>
  <si>
    <t>MS:[Weighted Cost - Investment Tax Credits]</t>
  </si>
  <si>
    <t>MT:[Weighted Cost - Deferred Income Tax]</t>
  </si>
  <si>
    <t>MU:[Weighted Cost - FAS 109]</t>
  </si>
  <si>
    <t>MV:[Weighted Cost - Total Capital]</t>
  </si>
  <si>
    <t>MW:[]</t>
  </si>
  <si>
    <t>MX:[Pre-Tax Weighted Average Cost of Capital]</t>
  </si>
  <si>
    <t>MY:[]</t>
  </si>
  <si>
    <t>MZ:[Weighted Cost - Low Point:]</t>
  </si>
  <si>
    <t>NA:[Weighted Cost (Low) - Common Equity]</t>
  </si>
  <si>
    <t>NB:[Weighted Cost (Low) - Preferred Stock]</t>
  </si>
  <si>
    <t>NC:[Weighted Cost (Low) - Long Term Debt]</t>
  </si>
  <si>
    <t>ND:[Weighted Cost (Low) - Short Term Debt]</t>
  </si>
  <si>
    <t>NE:[Weighted Cost (Low) - Customer Deposits Active]</t>
  </si>
  <si>
    <t>NF:[Weighted Cost (Low) - Customer Deposits Inactive]</t>
  </si>
  <si>
    <t>NG:[Weighted Cost (Low) - Investment Tax Credits]</t>
  </si>
  <si>
    <t>NH:[Weighted Cost (Low) - Deferred Income Tax]</t>
  </si>
  <si>
    <t>NI:[Weighted Cost (Low) - FAS 109]</t>
  </si>
  <si>
    <t>NJ:[Weighted Cost (Low) - Total Capital]</t>
  </si>
  <si>
    <t>NK:[]</t>
  </si>
  <si>
    <t>NL:[Weighted Cost - High Point:]</t>
  </si>
  <si>
    <t>NM:[Weighted Cost (High) - Common Equity]</t>
  </si>
  <si>
    <t>NN:[Weighted Cost (High) - Preferred Stock]</t>
  </si>
  <si>
    <t>NO:[Weighted Cost (High) - Long Term Debt]</t>
  </si>
  <si>
    <t>NP:[Weighted Cost (High) - Short Term Debt]</t>
  </si>
  <si>
    <t>NQ:[Weighted Cost (High) - Customer Deposits Active]</t>
  </si>
  <si>
    <t>NR:[Weighted Cost (High) - Customer Deposits Inactive]</t>
  </si>
  <si>
    <t>NS:[Weighted Cost (High) - Investment Tax Credits]</t>
  </si>
  <si>
    <t>NT:[Weighted Cost (High) - Deferred Income Tax]</t>
  </si>
  <si>
    <t>NU:[Weighted Cost (High) - FAS 109]</t>
  </si>
  <si>
    <t>NV:[Weighted Cost (High) - Total Capital]</t>
  </si>
  <si>
    <t>NW:[]</t>
  </si>
  <si>
    <t>NX:[Return on Common Equity:]</t>
  </si>
  <si>
    <t>NY:[Net Operating Income - Retail Adjusted]</t>
  </si>
  <si>
    <t>NZ:[Rate Base - Retail Adjusted]</t>
  </si>
  <si>
    <t>OA:[Rate of Return]</t>
  </si>
  <si>
    <t xml:space="preserve">     OB:[Weighted Cost of LTD]</t>
  </si>
  <si>
    <t xml:space="preserve">     OC:[Weighted Cost of STD]</t>
  </si>
  <si>
    <t xml:space="preserve">     OD:[Weighted Cost of Cust Deposits]</t>
  </si>
  <si>
    <t>OE:[Weighted Cost of Debt]</t>
  </si>
  <si>
    <t>OF:[Weighted Cost of ITC]</t>
  </si>
  <si>
    <t>OG:[Subtotal Weighted Cost of Debt &amp; ITC]</t>
  </si>
  <si>
    <t>OH:[Return Available for Common Equity]</t>
  </si>
  <si>
    <t>OI:[Divide by Common Equity Ratio]</t>
  </si>
  <si>
    <t>OJ:[Return on Common Equity]</t>
  </si>
  <si>
    <t>OK:[]</t>
  </si>
  <si>
    <t>OL:[EndMethodCalls]</t>
  </si>
  <si>
    <t>ON:[end if]</t>
  </si>
  <si>
    <t>OP:[]</t>
  </si>
  <si>
    <t xml:space="preserve">          DC:[Specific Adj - Common Equity Input]</t>
  </si>
  <si>
    <t xml:space="preserve">          DO:[Specific Adj - DIT (CR3) 100% Retail]</t>
  </si>
  <si>
    <t xml:space="preserve">          DP:[Specific Adj - DIT (Nuc Decom) System]</t>
  </si>
  <si>
    <t xml:space="preserve">          DQ:[Specific Adj - DIT (Nuc Decom) Retail]</t>
  </si>
  <si>
    <t>DEC Consolidated</t>
  </si>
  <si>
    <t>Prior Year Ended</t>
  </si>
  <si>
    <t>REG FL: 2023-12</t>
  </si>
  <si>
    <t>a-Jan 2023</t>
  </si>
  <si>
    <t>a-Feb 2023</t>
  </si>
  <si>
    <t>a-Mar 2023</t>
  </si>
  <si>
    <t>a-Apr 2023</t>
  </si>
  <si>
    <t>a-May 2023</t>
  </si>
  <si>
    <t>a-Jun 2023</t>
  </si>
  <si>
    <t>a-Jul 2023</t>
  </si>
  <si>
    <t>a-Aug 2023</t>
  </si>
  <si>
    <t>a-Sep 2023</t>
  </si>
  <si>
    <t>a-Oct 2023</t>
  </si>
  <si>
    <t>a-Nov 2023</t>
  </si>
  <si>
    <t>a-Dec 2023</t>
  </si>
  <si>
    <t>DS:[Specific Adj - DIT (ADIT Impact of Depr Study)]</t>
  </si>
  <si>
    <t> February 14, 2024 13:43:52</t>
  </si>
  <si>
    <t>Base Year: 202201.0</t>
  </si>
  <si>
    <t>Years run monthly: 8</t>
  </si>
  <si>
    <t>Scenario Actuals Date: 202312</t>
  </si>
  <si>
    <t>Updated 2024.02.13-14:53 Attribute</t>
  </si>
  <si>
    <t>2023 12&amp;00 Base Attribute Case v2 REG FL</t>
  </si>
  <si>
    <t>Updated 2024.02.05-15:35 Attribute</t>
  </si>
  <si>
    <t>Updated 2023.09.28-08:28 Attribute</t>
  </si>
  <si>
    <t>Updated 2024.02.13-08:14 Formula</t>
  </si>
  <si>
    <t>2023 12&amp;00 Reg FL Formula Case (Updated 12-18-23)</t>
  </si>
  <si>
    <t>Updated 2024.02.14-12:35 Overlay</t>
  </si>
  <si>
    <t>REG FL: 2023-12 Actual Manual Inputs v1</t>
  </si>
  <si>
    <t>Updated 2024.01.26-14:06 Actuals</t>
  </si>
  <si>
    <t>2023 12&amp;00 B2: Actuals Ledger Case v1 BUDGET</t>
  </si>
  <si>
    <t>REG FL: 2023-12 B2 FIHUB</t>
  </si>
  <si>
    <t>REG FL: 2023 Monthly - Based 2023 12x00 v1</t>
  </si>
  <si>
    <t>2023 12&amp;00 B2: Capital v1 REPORTING</t>
  </si>
  <si>
    <t>2023 12&amp;00 B2: O&amp;M v1 REPORTING</t>
  </si>
  <si>
    <t>REG FL: 2022 Forecast - Based on 2022 12&amp;00 FL 2024 Rate Case</t>
  </si>
  <si>
    <t>FZ:[DIT Proration - Customer Deposit (Juridictionalized)]</t>
  </si>
  <si>
    <t>GA:[Difference between System and Retail Impacts for Pro Rata Adjustment]</t>
  </si>
  <si>
    <t>GB:[]</t>
  </si>
  <si>
    <t>GC:[Capital Structure System Total (with Proration Adjustment)]</t>
  </si>
  <si>
    <t>GD:[System per Books - Common Equity]</t>
  </si>
  <si>
    <t>GE:[System per Books - Preferred Stock]</t>
  </si>
  <si>
    <t>GF:[System per Books - Long Term Debt]</t>
  </si>
  <si>
    <t>GG:[System per Books - Short Term Debt]</t>
  </si>
  <si>
    <t>GH:[System per Books - Customer Deposits Active]</t>
  </si>
  <si>
    <t>GI:[System per Books - Customer Deposits Inactive]</t>
  </si>
  <si>
    <t>GJ:[System per Books - Investment Tax Credits]</t>
  </si>
  <si>
    <t>GK:[System per Books - Deferred Income Tax]</t>
  </si>
  <si>
    <t>GL:[System per Books - FAS 109]</t>
  </si>
  <si>
    <t>GM:[System per Books with Proration Total]</t>
  </si>
  <si>
    <t>GN:[]</t>
  </si>
  <si>
    <t>GO:[Retail Per Books:]</t>
  </si>
  <si>
    <t>GP:[Retail per Books - Common Equity]</t>
  </si>
  <si>
    <t>GQ:[Retail per Books - Preferred Stock]</t>
  </si>
  <si>
    <t>GR:[Retail per Books - Long Term Debt]</t>
  </si>
  <si>
    <t>GS:[Retail per Books - Short Term Debt]</t>
  </si>
  <si>
    <t>GT:[Retail per Books - Customer Deposits Active]</t>
  </si>
  <si>
    <t>GU:[Retail per Books - Customer Deposits Inactive]</t>
  </si>
  <si>
    <t>GV:[Retail per Books - Investment Tax Credits]</t>
  </si>
  <si>
    <t>GW:[Retail per Books - Deferred Income Tax]</t>
  </si>
  <si>
    <t>GX:[Retail per Books - FAS 109]</t>
  </si>
  <si>
    <t>GY:[Retail per Books - Total Capital]</t>
  </si>
  <si>
    <t>GZ:[]</t>
  </si>
  <si>
    <t>HA:[Retail Per Books (with Specific Adjustments)]</t>
  </si>
  <si>
    <t>HB:[Retail per Books - Common Equity]</t>
  </si>
  <si>
    <t>HC:[Retail per Books - Preferred Stock]</t>
  </si>
  <si>
    <t>HD:[Retail per Books - Long Term Debt]</t>
  </si>
  <si>
    <t>HE:[Retail per Books - Short Term Debt]</t>
  </si>
  <si>
    <t>HF:[Retail per Books - Customer Deposits Active]</t>
  </si>
  <si>
    <t>HG:[Retail per Books - Customer Deposits Inactive]</t>
  </si>
  <si>
    <t>HH:[Retail per Books - Investment Tax Credits]</t>
  </si>
  <si>
    <t>HI:[Retail per Books - Deferred Income Tax]</t>
  </si>
  <si>
    <t>HJ:[Retail per Books - FAS 109]</t>
  </si>
  <si>
    <t>HK:[Retail per Books - Total Capital]</t>
  </si>
  <si>
    <t>HL:[]</t>
  </si>
  <si>
    <t>HM:[Retail Percent (+Specific Adj) to Total Retail (+Specific Adj):]</t>
  </si>
  <si>
    <t>HN:[Retail per Books - Common Equity %]</t>
  </si>
  <si>
    <t>HO:[Retail per Books - Preferred Stock %]</t>
  </si>
  <si>
    <t>HP:[Retail per Books - Long Term Debt %]</t>
  </si>
  <si>
    <t>HQ:[Retail per Books - Short Term Debt %]</t>
  </si>
  <si>
    <t>HR:[Retail per Books - Customer Deposits Active %]</t>
  </si>
  <si>
    <t>HS:[Retail per Books - Customer Deposits Inactive %]</t>
  </si>
  <si>
    <t>HT:[Retail per Books - Investment Tax Credits %]</t>
  </si>
  <si>
    <t>HU:[Retail per Books - Deferred Income Tax %]</t>
  </si>
  <si>
    <t>HV:[Retail per Books - FAS 109 %]</t>
  </si>
  <si>
    <t>HW:[Retail per Books - Total Capital %]</t>
  </si>
  <si>
    <t>HX:[]</t>
  </si>
  <si>
    <t>HY:[Pro Rata Adj:]</t>
  </si>
  <si>
    <t>HZ:[Pro Rata Adj - Common Equity]</t>
  </si>
  <si>
    <t>IA:[Pro Rata Adj - Preferred Stock]</t>
  </si>
  <si>
    <t>IB:[Pro Rata Adj - Long Term Debt]</t>
  </si>
  <si>
    <t>IC:[Pro Rata Adj - Short Term Debt]</t>
  </si>
  <si>
    <t>ID:[Pro Rata Adj - Customer Deposits Active]</t>
  </si>
  <si>
    <t>IE:[Pro Rata Adj - Customer Deposits Inactive]</t>
  </si>
  <si>
    <t>IG:[Pro Rata Adj - Investment tax Credits]</t>
  </si>
  <si>
    <t>IH:[Pro Rata Adj - Deferred Income Tax]</t>
  </si>
  <si>
    <t>II:[Pro Rata Adj - FAS 109]</t>
  </si>
  <si>
    <t>IL:[Pro Rata Adj (For Calculation of DIT % Only)]</t>
  </si>
  <si>
    <t>IM:[Pro Rata Adj - Deferred Income Tax]</t>
  </si>
  <si>
    <t>IN:[Pro Rata Adj - Total]</t>
  </si>
  <si>
    <t>IO:[]</t>
  </si>
  <si>
    <t>IP:[Specific Adj (System):]</t>
  </si>
  <si>
    <t>IQ:[Specific Adj - Common Equity]</t>
  </si>
  <si>
    <t>IR:[Specific Adj - Preferred Stock]</t>
  </si>
  <si>
    <t>IS:[Specific Adj - Long Term Debt]</t>
  </si>
  <si>
    <t>IT:[Specific Adj - Short Term Debt]</t>
  </si>
  <si>
    <t>IU:[Specific Adj - Customer Deposits Active]</t>
  </si>
  <si>
    <t>IV:[Specific Adj - Customer Deposits Inactive]</t>
  </si>
  <si>
    <t>IW:[Specific Adj - Investment Tax Credits]</t>
  </si>
  <si>
    <t>IX:[Specific Adj - Deferred Income Tax]</t>
  </si>
  <si>
    <t>IY:[Specific Adj - FAS 109]</t>
  </si>
  <si>
    <t>IZ:[Specific Adj - Total Capital]</t>
  </si>
  <si>
    <t>JA:[]</t>
  </si>
  <si>
    <t>JB:[System Adjusted:]</t>
  </si>
  <si>
    <t>JC:[System Adjusted - Common Equity]</t>
  </si>
  <si>
    <t>JD:[System Adjusted - Preferred Stock]</t>
  </si>
  <si>
    <t>JE:[System Adjusted - Long Term Debt]</t>
  </si>
  <si>
    <t>JF:[System Adjusted - Short Term Debt]</t>
  </si>
  <si>
    <t>JG:[System Adjusted - Customer Deposits Active]</t>
  </si>
  <si>
    <t>JH:[System Adjusted - Customer Deposits Inactive]</t>
  </si>
  <si>
    <t>JI:[System Adjusted - Investment Tax Credits]</t>
  </si>
  <si>
    <t>JJ:[System Adjusted - Deferred Income Tax]</t>
  </si>
  <si>
    <t>JK:[System Adjusted - FAS 109]</t>
  </si>
  <si>
    <t>JL:[System Adjusted - Total Capital]</t>
  </si>
  <si>
    <t>JM:[]</t>
  </si>
  <si>
    <t>JN:[Retail FPSC Adjusted % of Retail Per Books (excl. Cust Dep)]</t>
  </si>
  <si>
    <t>JO:[]</t>
  </si>
  <si>
    <t>JP:[Specific Adj. (Retail):]</t>
  </si>
  <si>
    <t>JQ:[Specific Adj (Retail) - Common Equity]</t>
  </si>
  <si>
    <t>JR:[Specific Adj (Retail) - Preferred Stock]</t>
  </si>
  <si>
    <t>JS:[Specific Adj (Retail) - Long Term Debt]</t>
  </si>
  <si>
    <t>JT:[Specific Adj (Retail) - Short Term Debt]</t>
  </si>
  <si>
    <t>JU:[Specific Adj (Retail) - Customer Deposits Active]</t>
  </si>
  <si>
    <t>JV:[Specific Adj (Retail) - Customer Deposits Inactive]</t>
  </si>
  <si>
    <t>JW:[Specific Adj (Retail) - Investment Tax Credits]</t>
  </si>
  <si>
    <t>JX:[Specific Adj (Retail) - Deferred Income Tax]</t>
  </si>
  <si>
    <t>JY:[Specific Adj (Retail) - FAS 109]</t>
  </si>
  <si>
    <t>JZ:[Specific Adj (Retail) - Total Capital]</t>
  </si>
  <si>
    <t>KB:[Specific Adj (Retail) - Common Equity (Surveillance Report Footer)]</t>
  </si>
  <si>
    <t>KC:[Specific Adj (Retmail - Short Term Debt (Surveillance Report Footer)]</t>
  </si>
  <si>
    <t>KD:[]</t>
  </si>
  <si>
    <t>KE:[Adjust to 53% CE Begins Here]</t>
  </si>
  <si>
    <t xml:space="preserve">     KF:[Recalculate Retail per Books to Remove STD Specific Adj]</t>
  </si>
  <si>
    <t>KG:[Retail per Books - Common Equity]</t>
  </si>
  <si>
    <t>KH:[Retail per Books - Preferred Stock]</t>
  </si>
  <si>
    <t>KI:[Retail per Books - Long Term Debt]</t>
  </si>
  <si>
    <t>KJ:[Retail per Books - Short Term Debt]</t>
  </si>
  <si>
    <t>KK:[Retail per Books - Total (CE, PS, LTD, STD)]</t>
  </si>
  <si>
    <t xml:space="preserve">     KL:[Calculate PS, LTD, STD Share of Remaining 47%]</t>
  </si>
  <si>
    <t>KM:[Retail per Books - Preferred Stock as % of PS+LTD+STD]</t>
  </si>
  <si>
    <t>KN:[Retail per Books - Long Term Debt as % of PS+LTD+STD]</t>
  </si>
  <si>
    <t>KO:[Retail per Books - Short Term Debt as % of PS+LTD+STD]</t>
  </si>
  <si>
    <t xml:space="preserve">     KP:[Calculate Adjustments for Specific Adj Section (Line HO)]</t>
  </si>
  <si>
    <t>KQ:[Retail per Books - Adjusted Common Equity @ 53%]</t>
  </si>
  <si>
    <t>KR:[Retail per Books - Adjusted Preferred Stock as Proportion of 47%]</t>
  </si>
  <si>
    <t>KS:[Retail per Books - Adjusted Long Term Debt as Proportion of 47%]</t>
  </si>
  <si>
    <t>KT:[Retail per Books - Adjusted Short Term Debt as Proportion of 47%]</t>
  </si>
  <si>
    <t>KU:[Retail per Books - Adjusted Total (CE+PS+LTD+STD)]</t>
  </si>
  <si>
    <t>KV:[]</t>
  </si>
  <si>
    <t>KW:[Retail FPSC Adjusted:]</t>
  </si>
  <si>
    <t>KX:[Retail FPSC Adj'd - Common Equity]</t>
  </si>
  <si>
    <t>KY:[Retail FPSC Adj'd - Preferred Stock]</t>
  </si>
  <si>
    <t>KZ:[Retail FPSC Adj'd - Long Term Debt]</t>
  </si>
  <si>
    <t>LA:[Retail FPSC Adj'd - Short Term Debt]</t>
  </si>
  <si>
    <t>LB:[Retail FPSC Adj'd - Customer Deposits Active]</t>
  </si>
  <si>
    <t>LC:[Retail FPSC Adj'd - Customer Deposits Inactive]</t>
  </si>
  <si>
    <t>LD:[Retail FPSC Adj'd - Investment Tax Credits]</t>
  </si>
  <si>
    <t>LE:[Retail FPSC Adj'd - Deferred Income Tax]</t>
  </si>
  <si>
    <t>LF:[Retail FPSC Adj'd - FAS 109]</t>
  </si>
  <si>
    <t>LG:[Retail FPSC Adj'd - Total Capital]</t>
  </si>
  <si>
    <t>LH:[]</t>
  </si>
  <si>
    <t>LI:[Retail FPSC Adjusted Ratio:]</t>
  </si>
  <si>
    <t>LJ:[Retail FPSC Adj'd - Common Equity Ratio]</t>
  </si>
  <si>
    <t>LK:[Retail FPSC Adj'd - Preferred Stock Ratio]</t>
  </si>
  <si>
    <t>LL:[Retail FPSC Adj'd - Long Term Debt Ratio]</t>
  </si>
  <si>
    <t>LM:[Retail FPSC Adj'd - Short Term Debt Ratio]</t>
  </si>
  <si>
    <t>LN:[Retail FPSC Adj'd - Customer Deposits Active Ratio]</t>
  </si>
  <si>
    <t>LO:[Retail FPSC Adj'd - Customer Deposits Inactive Ratio]</t>
  </si>
  <si>
    <t>LP:[Retail FPSC Adj'd - Investment Tax Credits Ratio]</t>
  </si>
  <si>
    <t>LQ:[Retail FPSC Adj'd - Deferred Income Tax Ratio]</t>
  </si>
  <si>
    <t>LR:[Retail FPSC Adj'd - FAS 109 Ratio]</t>
  </si>
  <si>
    <t>LS:[Retail FPSC Adj'd - Total Capital Ratio]</t>
  </si>
  <si>
    <t>LT:[]</t>
  </si>
  <si>
    <t>LU:[Cost Rates:]</t>
  </si>
  <si>
    <t>LV:[Used to calculate ITC Cost Rate Below]</t>
  </si>
  <si>
    <t>LW:[Cost of CE + Pref Stock + LT Debt (Low Point)]</t>
  </si>
  <si>
    <t>LX:[Cost of CE+ Pref Stock + LT Debt (Mid Point)]</t>
  </si>
  <si>
    <t>LY:[Cost of CE + Pref Stock + LT Debt (High Point)]</t>
  </si>
  <si>
    <t>LZ:[Total CE + Pref Stock + LT Debt]</t>
  </si>
  <si>
    <t>MA:[Weighted Avg Cost of CE + Pref Stock + LT Debt (Low Point)]</t>
  </si>
  <si>
    <t>MB:[Weighted Avg Cost of CE+ Pref Stock + LT Debt (Mid Point)]</t>
  </si>
  <si>
    <t>MC:[Weighted Avg Cost of CE + Pref Stock + LT Debt (High Point)]</t>
  </si>
  <si>
    <t>MD:[All Other Cost Rates]</t>
  </si>
  <si>
    <t>ME:[Cost Rate - Common Equity]</t>
  </si>
  <si>
    <t>MF:[Cost Rate - Preferred Stock]</t>
  </si>
  <si>
    <t>MG:[Cost Rate - Long Term Debt]</t>
  </si>
  <si>
    <t>MH:[Cost Rate - Short Term Debt]</t>
  </si>
  <si>
    <t>MI:[Cost Rate - Customer Deposits Active]</t>
  </si>
  <si>
    <t>MJ:[Cost Rate - Customer Deposits Inactive]</t>
  </si>
  <si>
    <t>MK:[Cost Rate - Investment Tax Credits]</t>
  </si>
  <si>
    <t>ML:[Cost Rate - Deferred Income Tax]</t>
  </si>
  <si>
    <t>MM:[Cost Rate - FAS 109]</t>
  </si>
  <si>
    <t>MN:[]</t>
  </si>
  <si>
    <t>MO:[Weighted Cost:]</t>
  </si>
  <si>
    <t>MP:[Weighted Cost - Common Equity]</t>
  </si>
  <si>
    <t>MQ:[Weighted Cost - Preferred Stock]</t>
  </si>
  <si>
    <t>MR:[Weighted Cost - Long Term Debt - Calculation]</t>
  </si>
  <si>
    <t>MS:[Weighted Cost - Short Term Debt]</t>
  </si>
  <si>
    <t>MT:[Weighted Cost - Customer Deposits Active]</t>
  </si>
  <si>
    <t>MU:[Weighted Cost - Customer Deposits Inactive]</t>
  </si>
  <si>
    <t>MV:[Weighted Cost - Investment Tax Credits]</t>
  </si>
  <si>
    <t>MW:[Weighted Cost - Deferred Income Tax]</t>
  </si>
  <si>
    <t>MX:[Weighted Cost - FAS 109]</t>
  </si>
  <si>
    <t>MY:[Weighted Cost - Total Capital]</t>
  </si>
  <si>
    <t>MZ:[]</t>
  </si>
  <si>
    <t>NA:[Pre-Tax Weighted Average Cost of Capital]</t>
  </si>
  <si>
    <t>NB:[]</t>
  </si>
  <si>
    <t>NC:[Weighted Cost - Low Point:]</t>
  </si>
  <si>
    <t>ND:[Weighted Cost (Low) - Common Equity]</t>
  </si>
  <si>
    <t>NE:[Weighted Cost (Low) - Preferred Stock]</t>
  </si>
  <si>
    <t>NF:[Weighted Cost (Low) - Long Term Debt]</t>
  </si>
  <si>
    <t>NG:[Weighted Cost (Low) - Short Term Debt]</t>
  </si>
  <si>
    <t>NH:[Weighted Cost (Low) - Customer Deposits Active]</t>
  </si>
  <si>
    <t>NI:[Weighted Cost (Low) - Customer Deposits Inactive]</t>
  </si>
  <si>
    <t>NJ:[Weighted Cost (Low) - Investment Tax Credits]</t>
  </si>
  <si>
    <t>NK:[Weighted Cost (Low) - Deferred Income Tax]</t>
  </si>
  <si>
    <t>NL:[Weighted Cost (Low) - FAS 109]</t>
  </si>
  <si>
    <t>NM:[Weighted Cost (Low) - Total Capital]</t>
  </si>
  <si>
    <t>NN:[]</t>
  </si>
  <si>
    <t>NO:[Weighted Cost - High Point:]</t>
  </si>
  <si>
    <t>NP:[Weighted Cost (High) - Common Equity]</t>
  </si>
  <si>
    <t>NQ:[Weighted Cost (High) - Preferred Stock]</t>
  </si>
  <si>
    <t>NR:[Weighted Cost (High) - Long Term Debt]</t>
  </si>
  <si>
    <t>NS:[Weighted Cost (High) - Short Term Debt]</t>
  </si>
  <si>
    <t>NT:[Weighted Cost (High) - Customer Deposits Active]</t>
  </si>
  <si>
    <t>NU:[Weighted Cost (High) - Customer Deposits Inactive]</t>
  </si>
  <si>
    <t>NV:[Weighted Cost (High) - Investment Tax Credits]</t>
  </si>
  <si>
    <t>NW:[Weighted Cost (High) - Deferred Income Tax]</t>
  </si>
  <si>
    <t>NX:[Weighted Cost (High) - FAS 109]</t>
  </si>
  <si>
    <t>NY:[Weighted Cost (High) - Total Capital]</t>
  </si>
  <si>
    <t>NZ:[]</t>
  </si>
  <si>
    <t>OA:[Return on Common Equity:]</t>
  </si>
  <si>
    <t>OB:[Net Operating Income - Retail Adjusted]</t>
  </si>
  <si>
    <t>OC:[Rate Base - Retail Adjusted]</t>
  </si>
  <si>
    <t>OD:[Rate of Return]</t>
  </si>
  <si>
    <t xml:space="preserve">     OE:[Weighted Cost of LTD]</t>
  </si>
  <si>
    <t xml:space="preserve">     OF:[Weighted Cost of STD]</t>
  </si>
  <si>
    <t xml:space="preserve">     OG:[Weighted Cost of Cust Deposits]</t>
  </si>
  <si>
    <t>OH:[Weighted Cost of Debt]</t>
  </si>
  <si>
    <t>OI:[Weighted Cost of ITC]</t>
  </si>
  <si>
    <t>OJ:[Subtotal Weighted Cost of Debt &amp; ITC]</t>
  </si>
  <si>
    <t>OK:[Return Available for Common Equity]</t>
  </si>
  <si>
    <t>OL:[Divide by Common Equity Ratio]</t>
  </si>
  <si>
    <t>OM:[Return on Common Equity]</t>
  </si>
  <si>
    <t>OO:[EndMethodCalls]</t>
  </si>
  <si>
    <t>OP:[end if]</t>
  </si>
  <si>
    <t>OQ:[end if]</t>
  </si>
  <si>
    <t>OS:[]</t>
  </si>
  <si>
    <t>OT:[]</t>
  </si>
  <si>
    <t>Quick</t>
  </si>
  <si>
    <t>20240025-EI</t>
  </si>
  <si>
    <t>Security Deposit Report Receipts and Refunds</t>
  </si>
  <si>
    <r>
      <rPr>
        <b/>
        <sz val="10"/>
        <color rgb="FF000000"/>
        <rFont val="Segoe UI"/>
        <family val="2"/>
      </rPr>
      <t xml:space="preserve">Company Code: </t>
    </r>
    <r>
      <rPr>
        <sz val="10"/>
        <color rgb="FF000000"/>
        <rFont val="Segoe UI"/>
        <family val="2"/>
      </rPr>
      <t>Duke Energy Florida</t>
    </r>
    <r>
      <rPr>
        <sz val="10"/>
        <color rgb="FF000000"/>
        <rFont val="Segoe UI"/>
        <family val="2"/>
      </rPr>
      <t xml:space="preserve">     </t>
    </r>
  </si>
  <si>
    <r>
      <rPr>
        <b/>
        <sz val="10"/>
        <color rgb="FF000000"/>
        <rFont val="Segoe UI"/>
        <family val="2"/>
      </rPr>
      <t>Business Area:</t>
    </r>
    <r>
      <rPr>
        <sz val="10"/>
        <color rgb="FF000000"/>
        <rFont val="Segoe UI"/>
        <family val="2"/>
      </rPr>
      <t xml:space="preserve"> </t>
    </r>
    <r>
      <rPr>
        <sz val="10"/>
        <color rgb="FF000000"/>
        <rFont val="Segoe UI"/>
        <family val="2"/>
      </rPr>
      <t>Florida</t>
    </r>
  </si>
  <si>
    <r>
      <rPr>
        <b/>
        <sz val="10"/>
        <color rgb="FF000000"/>
        <rFont val="Segoe UI"/>
        <family val="2"/>
      </rPr>
      <t>ADID:</t>
    </r>
    <r>
      <rPr>
        <sz val="10"/>
        <color rgb="FF000000"/>
        <rFont val="Segoe UI"/>
        <family val="2"/>
      </rPr>
      <t xml:space="preserve"> </t>
    </r>
    <r>
      <rPr>
        <sz val="10"/>
        <color rgb="FF000000"/>
        <rFont val="Segoe UI"/>
        <family val="2"/>
      </rPr>
      <t>Commercial Sales,Industrial Service,Other Sales to Public Authority,Public Street &amp; Highway Lighting,Residential Sales</t>
    </r>
  </si>
  <si>
    <t>Security Deposit Activity</t>
  </si>
  <si>
    <t xml:space="preserve">Month </t>
  </si>
  <si>
    <t>No of Accounts Returned</t>
  </si>
  <si>
    <t>No of Accounts Paid</t>
  </si>
  <si>
    <r>
      <t>Start Date:</t>
    </r>
    <r>
      <rPr>
        <sz val="10"/>
        <color rgb="FF000000"/>
        <rFont val="Segoe UI"/>
        <family val="2"/>
      </rPr>
      <t xml:space="preserve">  01/01/2023                                                                                     </t>
    </r>
    <r>
      <rPr>
        <b/>
        <sz val="10"/>
        <color rgb="FF000000"/>
        <rFont val="Segoe UI"/>
        <family val="2"/>
      </rPr>
      <t>End Date:</t>
    </r>
    <r>
      <rPr>
        <sz val="10"/>
        <color rgb="FF000000"/>
        <rFont val="Segoe UI"/>
        <family val="2"/>
      </rPr>
      <t xml:space="preserve">  12/31/2023                </t>
    </r>
  </si>
  <si>
    <t>Month</t>
  </si>
  <si>
    <t>and</t>
  </si>
  <si>
    <t>Year</t>
  </si>
  <si>
    <t>Expense *</t>
  </si>
  <si>
    <t>* Interest Expense for 2023 is an estimate and differs from the general ledger due to a reporting change in DEF's billing system.</t>
  </si>
  <si>
    <t>($000s)</t>
  </si>
  <si>
    <t>Page 1 of 5</t>
  </si>
  <si>
    <t>Page 2 of 5</t>
  </si>
  <si>
    <t>Page 3 of 5</t>
  </si>
  <si>
    <t>Page 4 of 5</t>
  </si>
  <si>
    <t>Page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</si>
</sst>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3" formatCode="_(* #,##0.00_);_(* \(#,##0.00\);_(* &quot;-&quot;??_);_(@_)"/>
    <numFmt numFmtId="164" formatCode="#,##0_);[Red]\(#,##0\);&quot; &quot;"/>
    <numFmt numFmtId="165" formatCode="#,##0.00%_);[Red]\(#,##0.00%\);&quot; &quot;"/>
    <numFmt numFmtId="166" formatCode="&quot;$&quot;#,##0_);[Red]\(&quot;$&quot;#,##0\);&quot; &quot;"/>
    <numFmt numFmtId="167" formatCode="_(* #,##0.000_);_(* \(#,##0.000\);_(* &quot;-&quot;??_);_(@_)"/>
    <numFmt numFmtId="168" formatCode="_(* #,##0_);_(* \(#,##0\);_(* &quot;-&quot;??_);_(@_)"/>
    <numFmt numFmtId="169" formatCode="&quot;$&quot;#,##0"/>
    <numFmt numFmtId="170" formatCode="#,##0.000000%_);[Red]\(#,##0.000000%\);&quot; &quot;"/>
    <numFmt numFmtId="171" formatCode="[$-10409]#,##0;\(#,##0\)"/>
    <numFmt numFmtId="172" formatCode="[$-10409]&quot;$&quot;#,##0.00;\(&quot;$&quot;#,##0.00\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name val="Calibri"/>
      <family val="2"/>
    </font>
    <font>
      <b/>
      <sz val="18"/>
      <color rgb="FF005984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Arial"/>
      <family val="2"/>
    </font>
    <font>
      <b/>
      <sz val="10"/>
      <color rgb="FFFFFFFF"/>
      <name val="Segoe UI"/>
      <family val="2"/>
    </font>
    <font>
      <sz val="10"/>
      <color rgb="FF000000"/>
      <name val="Arial"/>
      <family val="2"/>
    </font>
    <font>
      <b/>
      <i/>
      <u/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5984"/>
        <bgColor rgb="FF00598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33">
    <xf numFmtId="0" fontId="0" fillId="0" borderId="0" xfId="0"/>
    <xf numFmtId="49" fontId="18" fillId="0" borderId="0" xfId="0" applyNumberFormat="1" applyFont="1" applyAlignment="1">
      <alignment horizontal="right" wrapText="1"/>
    </xf>
    <xf numFmtId="14" fontId="21" fillId="0" borderId="0" xfId="45" applyNumberFormat="1" applyFont="1" applyAlignment="1">
      <alignment horizontal="left"/>
    </xf>
    <xf numFmtId="0" fontId="21" fillId="0" borderId="0" xfId="45" applyFont="1" applyAlignment="1">
      <alignment horizontal="left"/>
    </xf>
    <xf numFmtId="14" fontId="21" fillId="0" borderId="0" xfId="45" applyNumberFormat="1" applyFont="1" applyAlignment="1">
      <alignment horizontal="center"/>
    </xf>
    <xf numFmtId="0" fontId="25" fillId="0" borderId="0" xfId="48" applyFont="1"/>
    <xf numFmtId="0" fontId="25" fillId="0" borderId="0" xfId="48" applyFont="1" applyAlignment="1">
      <alignment wrapText="1"/>
    </xf>
    <xf numFmtId="0" fontId="21" fillId="0" borderId="0" xfId="45" applyFont="1"/>
    <xf numFmtId="0" fontId="26" fillId="0" borderId="0" xfId="48" applyFont="1"/>
    <xf numFmtId="0" fontId="25" fillId="0" borderId="0" xfId="48" applyFont="1" applyAlignment="1">
      <alignment horizontal="right"/>
    </xf>
    <xf numFmtId="0" fontId="25" fillId="0" borderId="0" xfId="48" applyFont="1" applyAlignment="1">
      <alignment horizontal="centerContinuous" wrapText="1"/>
    </xf>
    <xf numFmtId="0" fontId="28" fillId="0" borderId="0" xfId="49" applyFont="1" applyAlignment="1">
      <alignment horizontal="right"/>
    </xf>
    <xf numFmtId="0" fontId="29" fillId="0" borderId="0" xfId="49" applyFont="1"/>
    <xf numFmtId="0" fontId="29" fillId="0" borderId="0" xfId="45" applyFont="1" applyAlignment="1">
      <alignment horizontal="center" vertical="center"/>
    </xf>
    <xf numFmtId="0" fontId="29" fillId="0" borderId="0" xfId="45" quotePrefix="1" applyFont="1" applyAlignment="1">
      <alignment horizontal="center" vertical="center"/>
    </xf>
    <xf numFmtId="0" fontId="29" fillId="0" borderId="11" xfId="45" applyFont="1" applyBorder="1" applyAlignment="1">
      <alignment horizontal="center" vertical="center"/>
    </xf>
    <xf numFmtId="0" fontId="29" fillId="0" borderId="0" xfId="48" applyFont="1" applyAlignment="1">
      <alignment horizontal="center" vertical="center"/>
    </xf>
    <xf numFmtId="3" fontId="29" fillId="0" borderId="0" xfId="48" applyNumberFormat="1" applyFont="1" applyAlignment="1">
      <alignment vertical="center"/>
    </xf>
    <xf numFmtId="0" fontId="21" fillId="0" borderId="0" xfId="50" applyFont="1"/>
    <xf numFmtId="14" fontId="29" fillId="0" borderId="0" xfId="48" applyNumberFormat="1" applyFont="1" applyAlignment="1">
      <alignment vertical="center"/>
    </xf>
    <xf numFmtId="37" fontId="29" fillId="0" borderId="0" xfId="48" applyNumberFormat="1" applyFont="1" applyAlignment="1">
      <alignment vertical="center"/>
    </xf>
    <xf numFmtId="37" fontId="21" fillId="0" borderId="0" xfId="45" applyNumberFormat="1" applyFont="1" applyAlignment="1">
      <alignment vertical="center"/>
    </xf>
    <xf numFmtId="0" fontId="29" fillId="0" borderId="0" xfId="48" applyFont="1" applyAlignment="1">
      <alignment horizontal="left" vertical="center"/>
    </xf>
    <xf numFmtId="3" fontId="21" fillId="0" borderId="0" xfId="50" applyNumberFormat="1" applyFont="1"/>
    <xf numFmtId="37" fontId="21" fillId="0" borderId="0" xfId="50" applyNumberFormat="1" applyFont="1"/>
    <xf numFmtId="37" fontId="21" fillId="0" borderId="0" xfId="48" applyNumberFormat="1" applyFont="1" applyAlignment="1">
      <alignment vertical="center"/>
    </xf>
    <xf numFmtId="37" fontId="29" fillId="0" borderId="0" xfId="48" applyNumberFormat="1" applyFont="1" applyAlignment="1">
      <alignment horizontal="left" vertical="center"/>
    </xf>
    <xf numFmtId="0" fontId="21" fillId="0" borderId="0" xfId="45" applyFont="1" applyAlignment="1">
      <alignment horizontal="right"/>
    </xf>
    <xf numFmtId="0" fontId="21" fillId="0" borderId="0" xfId="50" applyFont="1" applyAlignment="1">
      <alignment horizontal="left"/>
    </xf>
    <xf numFmtId="14" fontId="21" fillId="0" borderId="0" xfId="45" applyNumberFormat="1" applyFont="1"/>
    <xf numFmtId="0" fontId="30" fillId="0" borderId="0" xfId="49" applyFont="1"/>
    <xf numFmtId="0" fontId="21" fillId="0" borderId="0" xfId="50" applyFont="1" applyAlignment="1">
      <alignment horizontal="center"/>
    </xf>
    <xf numFmtId="0" fontId="1" fillId="0" borderId="0" xfId="58"/>
    <xf numFmtId="167" fontId="1" fillId="0" borderId="0" xfId="58" applyNumberFormat="1"/>
    <xf numFmtId="0" fontId="0" fillId="0" borderId="0" xfId="58" applyFont="1" applyAlignment="1">
      <alignment horizontal="center"/>
    </xf>
    <xf numFmtId="0" fontId="22" fillId="0" borderId="11" xfId="58" applyFont="1" applyBorder="1" applyAlignment="1">
      <alignment horizontal="center"/>
    </xf>
    <xf numFmtId="0" fontId="22" fillId="0" borderId="11" xfId="44" applyFont="1" applyBorder="1" applyAlignment="1">
      <alignment horizontal="center"/>
    </xf>
    <xf numFmtId="0" fontId="1" fillId="0" borderId="0" xfId="58" applyAlignment="1">
      <alignment horizontal="right"/>
    </xf>
    <xf numFmtId="0" fontId="17" fillId="33" borderId="0" xfId="58" applyFont="1" applyFill="1" applyAlignment="1">
      <alignment horizontal="center"/>
    </xf>
    <xf numFmtId="0" fontId="0" fillId="0" borderId="0" xfId="58" applyFont="1"/>
    <xf numFmtId="168" fontId="0" fillId="0" borderId="0" xfId="59" applyNumberFormat="1" applyFont="1" applyFill="1"/>
    <xf numFmtId="168" fontId="0" fillId="0" borderId="0" xfId="59" applyNumberFormat="1" applyFont="1"/>
    <xf numFmtId="0" fontId="1" fillId="0" borderId="0" xfId="58" applyAlignment="1">
      <alignment horizontal="center"/>
    </xf>
    <xf numFmtId="0" fontId="17" fillId="33" borderId="0" xfId="58" applyFont="1" applyFill="1"/>
    <xf numFmtId="14" fontId="21" fillId="0" borderId="0" xfId="45" applyNumberFormat="1" applyFont="1" applyAlignment="1">
      <alignment horizontal="right"/>
    </xf>
    <xf numFmtId="167" fontId="0" fillId="0" borderId="0" xfId="59" applyNumberFormat="1" applyFont="1" applyFill="1"/>
    <xf numFmtId="168" fontId="22" fillId="0" borderId="0" xfId="59" applyNumberFormat="1" applyFont="1" applyFill="1"/>
    <xf numFmtId="0" fontId="23" fillId="0" borderId="0" xfId="60"/>
    <xf numFmtId="0" fontId="1" fillId="0" borderId="0" xfId="58" quotePrefix="1"/>
    <xf numFmtId="0" fontId="1" fillId="0" borderId="10" xfId="58" quotePrefix="1" applyBorder="1"/>
    <xf numFmtId="0" fontId="17" fillId="33" borderId="10" xfId="58" applyFont="1" applyFill="1" applyBorder="1"/>
    <xf numFmtId="0" fontId="1" fillId="0" borderId="11" xfId="58" applyBorder="1"/>
    <xf numFmtId="168" fontId="0" fillId="0" borderId="0" xfId="59" applyNumberFormat="1" applyFont="1" applyFill="1" applyBorder="1"/>
    <xf numFmtId="0" fontId="29" fillId="0" borderId="0" xfId="45" applyFont="1" applyAlignment="1">
      <alignment vertical="center"/>
    </xf>
    <xf numFmtId="168" fontId="29" fillId="0" borderId="0" xfId="61" applyNumberFormat="1" applyFont="1" applyAlignment="1">
      <alignment horizontal="left" vertical="center"/>
    </xf>
    <xf numFmtId="5" fontId="29" fillId="0" borderId="0" xfId="48" applyNumberFormat="1" applyFont="1" applyAlignment="1">
      <alignment vertical="center"/>
    </xf>
    <xf numFmtId="10" fontId="28" fillId="0" borderId="0" xfId="48" applyNumberFormat="1" applyFont="1" applyAlignment="1">
      <alignment vertical="center"/>
    </xf>
    <xf numFmtId="37" fontId="21" fillId="0" borderId="0" xfId="45" applyNumberFormat="1" applyFont="1"/>
    <xf numFmtId="37" fontId="28" fillId="0" borderId="0" xfId="48" applyNumberFormat="1" applyFont="1" applyAlignment="1">
      <alignment vertical="center"/>
    </xf>
    <xf numFmtId="10" fontId="21" fillId="0" borderId="0" xfId="50" applyNumberFormat="1" applyFont="1"/>
    <xf numFmtId="10" fontId="21" fillId="0" borderId="0" xfId="45" applyNumberFormat="1" applyFont="1"/>
    <xf numFmtId="5" fontId="29" fillId="0" borderId="12" xfId="48" applyNumberFormat="1" applyFont="1" applyBorder="1" applyAlignment="1">
      <alignment vertical="center"/>
    </xf>
    <xf numFmtId="0" fontId="29" fillId="0" borderId="0" xfId="48" applyFont="1" applyAlignment="1">
      <alignment horizontal="left" vertical="center" indent="1"/>
    </xf>
    <xf numFmtId="0" fontId="28" fillId="0" borderId="0" xfId="48" applyFont="1" applyAlignment="1">
      <alignment horizontal="left" vertical="center"/>
    </xf>
    <xf numFmtId="0" fontId="29" fillId="0" borderId="0" xfId="48" applyFont="1" applyAlignment="1">
      <alignment vertical="center" wrapText="1"/>
    </xf>
    <xf numFmtId="10" fontId="29" fillId="0" borderId="13" xfId="62" applyNumberFormat="1" applyFont="1" applyFill="1" applyBorder="1" applyAlignment="1">
      <alignment vertical="center" wrapText="1"/>
    </xf>
    <xf numFmtId="22" fontId="0" fillId="0" borderId="0" xfId="0" applyNumberFormat="1"/>
    <xf numFmtId="0" fontId="17" fillId="33" borderId="0" xfId="42" applyFont="1" applyFill="1" applyAlignment="1">
      <alignment horizontal="center"/>
    </xf>
    <xf numFmtId="0" fontId="17" fillId="33" borderId="0" xfId="43" applyFont="1" applyFill="1" applyAlignment="1">
      <alignment horizontal="center"/>
    </xf>
    <xf numFmtId="0" fontId="17" fillId="33" borderId="0" xfId="44" applyFont="1" applyFill="1" applyAlignment="1">
      <alignment horizontal="center"/>
    </xf>
    <xf numFmtId="0" fontId="29" fillId="0" borderId="0" xfId="49" quotePrefix="1" applyFont="1" applyAlignment="1">
      <alignment horizontal="center"/>
    </xf>
    <xf numFmtId="37" fontId="29" fillId="0" borderId="0" xfId="45" quotePrefix="1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164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164" fontId="19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left"/>
    </xf>
    <xf numFmtId="164" fontId="20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 applyAlignment="1">
      <alignment horizontal="left"/>
    </xf>
    <xf numFmtId="170" fontId="18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165" fontId="19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/>
    </xf>
    <xf numFmtId="164" fontId="0" fillId="0" borderId="0" xfId="0" applyNumberFormat="1"/>
    <xf numFmtId="0" fontId="26" fillId="0" borderId="11" xfId="48" applyFont="1" applyBorder="1"/>
    <xf numFmtId="0" fontId="21" fillId="0" borderId="11" xfId="45" applyFont="1" applyBorder="1"/>
    <xf numFmtId="0" fontId="29" fillId="0" borderId="11" xfId="49" quotePrefix="1" applyFont="1" applyBorder="1" applyAlignment="1">
      <alignment horizontal="center"/>
    </xf>
    <xf numFmtId="0" fontId="28" fillId="0" borderId="11" xfId="49" applyFont="1" applyBorder="1" applyAlignment="1">
      <alignment horizontal="right"/>
    </xf>
    <xf numFmtId="0" fontId="29" fillId="0" borderId="11" xfId="49" applyFont="1" applyBorder="1"/>
    <xf numFmtId="14" fontId="21" fillId="0" borderId="11" xfId="45" applyNumberFormat="1" applyFont="1" applyBorder="1"/>
    <xf numFmtId="0" fontId="29" fillId="0" borderId="14" xfId="48" applyFont="1" applyBorder="1" applyAlignment="1">
      <alignment horizontal="left" vertical="center"/>
    </xf>
    <xf numFmtId="37" fontId="29" fillId="0" borderId="14" xfId="48" applyNumberFormat="1" applyFont="1" applyBorder="1" applyAlignment="1">
      <alignment vertical="center"/>
    </xf>
    <xf numFmtId="3" fontId="29" fillId="0" borderId="14" xfId="48" applyNumberFormat="1" applyFont="1" applyBorder="1" applyAlignment="1">
      <alignment vertical="center"/>
    </xf>
    <xf numFmtId="0" fontId="21" fillId="0" borderId="14" xfId="45" applyFont="1" applyBorder="1"/>
    <xf numFmtId="0" fontId="21" fillId="0" borderId="14" xfId="45" applyFont="1" applyBorder="1" applyAlignment="1">
      <alignment horizontal="right"/>
    </xf>
    <xf numFmtId="0" fontId="32" fillId="0" borderId="0" xfId="0" applyFont="1"/>
    <xf numFmtId="0" fontId="37" fillId="35" borderId="16" xfId="0" applyFont="1" applyFill="1" applyBorder="1" applyAlignment="1">
      <alignment horizontal="center" vertical="top" wrapText="1" readingOrder="1"/>
    </xf>
    <xf numFmtId="0" fontId="36" fillId="35" borderId="16" xfId="0" applyFont="1" applyFill="1" applyBorder="1" applyAlignment="1">
      <alignment horizontal="center" vertical="top" wrapText="1" readingOrder="1"/>
    </xf>
    <xf numFmtId="17" fontId="35" fillId="0" borderId="16" xfId="0" applyNumberFormat="1" applyFont="1" applyBorder="1" applyAlignment="1">
      <alignment vertical="top" wrapText="1" readingOrder="1"/>
    </xf>
    <xf numFmtId="0" fontId="35" fillId="0" borderId="16" xfId="0" applyFont="1" applyBorder="1" applyAlignment="1">
      <alignment vertical="top" wrapText="1" readingOrder="1"/>
    </xf>
    <xf numFmtId="0" fontId="38" fillId="0" borderId="16" xfId="0" applyFont="1" applyBorder="1" applyAlignment="1">
      <alignment vertical="top" wrapText="1" readingOrder="1"/>
    </xf>
    <xf numFmtId="171" fontId="38" fillId="0" borderId="16" xfId="0" applyNumberFormat="1" applyFont="1" applyBorder="1" applyAlignment="1">
      <alignment vertical="top" wrapText="1" readingOrder="1"/>
    </xf>
    <xf numFmtId="172" fontId="38" fillId="0" borderId="16" xfId="0" applyNumberFormat="1" applyFont="1" applyBorder="1" applyAlignment="1">
      <alignment vertical="top" wrapText="1" readingOrder="1"/>
    </xf>
    <xf numFmtId="5" fontId="0" fillId="0" borderId="0" xfId="0" applyNumberFormat="1"/>
    <xf numFmtId="169" fontId="21" fillId="0" borderId="0" xfId="45" applyNumberFormat="1" applyFont="1" applyAlignment="1">
      <alignment vertical="center"/>
    </xf>
    <xf numFmtId="5" fontId="29" fillId="0" borderId="0" xfId="48" applyNumberFormat="1" applyFont="1" applyFill="1" applyAlignment="1">
      <alignment horizontal="right" vertical="center"/>
    </xf>
    <xf numFmtId="0" fontId="25" fillId="0" borderId="11" xfId="48" applyFont="1" applyBorder="1" applyAlignment="1">
      <alignment horizontal="left" vertical="top"/>
    </xf>
    <xf numFmtId="0" fontId="25" fillId="0" borderId="0" xfId="48" applyFont="1" applyAlignment="1">
      <alignment horizontal="left" vertical="top"/>
    </xf>
    <xf numFmtId="37" fontId="29" fillId="0" borderId="0" xfId="45" applyNumberFormat="1" applyFont="1" applyAlignment="1">
      <alignment horizontal="center" vertical="center"/>
    </xf>
    <xf numFmtId="0" fontId="39" fillId="0" borderId="0" xfId="48" applyFont="1"/>
    <xf numFmtId="49" fontId="21" fillId="0" borderId="0" xfId="0" applyNumberFormat="1" applyFont="1" applyAlignment="1">
      <alignment horizontal="right" wrapText="1"/>
    </xf>
    <xf numFmtId="0" fontId="21" fillId="0" borderId="0" xfId="0" applyFont="1"/>
    <xf numFmtId="0" fontId="21" fillId="0" borderId="0" xfId="50" applyFont="1" applyAlignment="1">
      <alignment horizontal="left" indent="4"/>
    </xf>
    <xf numFmtId="0" fontId="29" fillId="0" borderId="0" xfId="48" applyFont="1" applyAlignment="1">
      <alignment horizontal="left" vertical="center" wrapText="1" indent="1"/>
    </xf>
    <xf numFmtId="0" fontId="29" fillId="0" borderId="14" xfId="48" applyFont="1" applyBorder="1" applyAlignment="1">
      <alignment vertical="center" wrapText="1"/>
    </xf>
    <xf numFmtId="0" fontId="25" fillId="0" borderId="0" xfId="48" applyFont="1" applyAlignment="1">
      <alignment horizontal="center"/>
    </xf>
    <xf numFmtId="0" fontId="25" fillId="0" borderId="0" xfId="48" applyFont="1" applyAlignment="1">
      <alignment horizontal="left" vertical="top" wrapText="1"/>
    </xf>
    <xf numFmtId="0" fontId="36" fillId="35" borderId="0" xfId="0" applyFont="1" applyFill="1" applyAlignment="1">
      <alignment horizontal="center" vertical="top" wrapText="1" readingOrder="1"/>
    </xf>
    <xf numFmtId="0" fontId="36" fillId="35" borderId="15" xfId="0" applyFont="1" applyFill="1" applyBorder="1" applyAlignment="1">
      <alignment horizontal="center" vertical="top" wrapText="1" readingOrder="1"/>
    </xf>
    <xf numFmtId="0" fontId="33" fillId="34" borderId="0" xfId="0" applyFont="1" applyFill="1" applyAlignment="1">
      <alignment horizontal="center" vertical="top" wrapText="1" readingOrder="1"/>
    </xf>
    <xf numFmtId="0" fontId="32" fillId="0" borderId="0" xfId="0" applyFont="1"/>
    <xf numFmtId="0" fontId="34" fillId="0" borderId="0" xfId="0" applyFont="1" applyAlignment="1">
      <alignment vertical="top" wrapText="1" readingOrder="1"/>
    </xf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1" xr:uid="{50773946-7BD7-449F-9A1D-E4453C6A63BA}"/>
    <cellStyle name="Comma 2 3" xfId="59" xr:uid="{010EC43F-9212-4115-8A1B-53076AEC22F1}"/>
    <cellStyle name="Comma 3" xfId="57" xr:uid="{2F47B7B0-7900-4EE5-B8D1-6A68DB5BE14C}"/>
    <cellStyle name="Comma 4" xfId="61" xr:uid="{B9A0B278-B319-4291-A63E-043F8A425DFB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 xr:uid="{EADAD883-4455-4B1B-B38B-7CAC11CD0D7C}"/>
    <cellStyle name="Normal 2 10" xfId="45" xr:uid="{C8F4D22C-72CF-42A7-B25E-AF494374CEC6}"/>
    <cellStyle name="Normal 2 10 2" xfId="55" xr:uid="{C4F512F0-2F91-400F-BB70-AD9D3ED90F47}"/>
    <cellStyle name="Normal 2 10 3" xfId="46" xr:uid="{DBC6EFDA-6BDC-4C90-BC6B-4635EC4B6AD8}"/>
    <cellStyle name="Normal 2 2 2 2" xfId="50" xr:uid="{A8F8DB8A-8397-46E0-A24B-8A735A09FBB4}"/>
    <cellStyle name="Normal 2 3 3" xfId="52" xr:uid="{A98A0BB9-1947-4FBC-A69F-215D1A9D594F}"/>
    <cellStyle name="Normal 2 3 3 2" xfId="53" xr:uid="{6AB7420F-328F-45AD-A20F-284CFB528E54}"/>
    <cellStyle name="Normal 2 4 2" xfId="60" xr:uid="{DFBF7530-46A8-44D5-941E-E2F46DE2A7A8}"/>
    <cellStyle name="Normal 3" xfId="42" xr:uid="{171DEEFD-5542-4321-9BED-5337309BC685}"/>
    <cellStyle name="Normal 3 2" xfId="43" xr:uid="{012C38B4-EF47-433B-A32C-33CD6E423627}"/>
    <cellStyle name="Normal 3 2 2" xfId="58" xr:uid="{99671953-F3E1-4CFB-BD07-AB0FB514ED4D}"/>
    <cellStyle name="Normal 3 3" xfId="44" xr:uid="{671430AB-DC21-40AD-B9B5-2CF7FFACC87D}"/>
    <cellStyle name="Normal 303" xfId="48" xr:uid="{0259C065-F9AD-4432-ACA4-D606C8E8A61B}"/>
    <cellStyle name="Normal 5" xfId="49" xr:uid="{2F8C8142-7913-4DA0-AF63-617EDCA98901}"/>
    <cellStyle name="Normal 6" xfId="56" xr:uid="{7A502BB3-AF58-4D2E-8E5E-17BEEE1A1493}"/>
    <cellStyle name="Note" xfId="15" builtinId="10" customBuiltin="1"/>
    <cellStyle name="Output" xfId="10" builtinId="21" customBuiltin="1"/>
    <cellStyle name="Percent 2" xfId="54" xr:uid="{1FDCC790-1D73-4615-B4DE-3ECEF3914BE8}"/>
    <cellStyle name="Percent 3" xfId="62" xr:uid="{91EBA13E-4EA7-48F2-87E5-2B977C21ED2A}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alignment horizontal="center"/>
    </dxf>
    <dxf>
      <alignment wrapText="1"/>
    </dxf>
    <dxf>
      <numFmt numFmtId="9" formatCode="&quot;$&quot;#,##0_);\(&quot;$&quot;#,##0\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AA2A2"/>
      <rgbColor rgb="003399FF"/>
      <rgbColor rgb="00FF8080"/>
      <rgbColor rgb="00FFCC00"/>
      <rgbColor rgb="00FFFF99"/>
      <rgbColor rgb="00FF0000"/>
      <rgbColor rgb="00FFCC66"/>
      <rgbColor rgb="00969696"/>
      <rgbColor rgb="0099FF99"/>
      <rgbColor rgb="0099CCFF"/>
      <rgbColor rgb="00FF99CC"/>
      <rgbColor rgb="00FFCC99"/>
      <rgbColor rgb="0066FF33"/>
      <rgbColor rgb="00CCFFCC"/>
      <rgbColor rgb="00C0C0C0"/>
      <rgbColor rgb="0033FF00"/>
      <rgbColor rgb="00FF9900"/>
      <rgbColor rgb="00FFFF00"/>
      <rgbColor rgb="0066FF66"/>
      <rgbColor rgb="0033FF33"/>
    </indexedColors>
    <mruColors>
      <color rgb="FFFF4F4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385A93-2DE1-47A1-9171-253977F4EDC0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D32372-E16B-40AB-8A29-E5B7CAB86ACE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53EE2B4-AA38-4697-B802-C03C6E428F74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D28B74-43C4-493E-8502-6F12AFC8CEC8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FF34AD-E7CE-441C-9CB6-18FC70474AA0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136A1E-E1D4-49B3-AB8D-ED1CFAA65BCE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B1DC97-18F4-4CCD-BB1C-FA7895C280AC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816B69-3503-46BF-B912-86750BB1971F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B9D1881-58C7-4B90-A4B4-DAC8E34D2F12}"/>
            </a:ext>
          </a:extLst>
        </xdr:cNvPr>
        <xdr:cNvSpPr txBox="1"/>
      </xdr:nvSpPr>
      <xdr:spPr>
        <a:xfrm>
          <a:off x="11049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54B30A-867E-47D2-B75F-B2343749C3BC}"/>
            </a:ext>
          </a:extLst>
        </xdr:cNvPr>
        <xdr:cNvSpPr txBox="1"/>
      </xdr:nvSpPr>
      <xdr:spPr>
        <a:xfrm>
          <a:off x="13287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2F5C36-CA91-4AC4-84D9-F7058A394A38}"/>
            </a:ext>
          </a:extLst>
        </xdr:cNvPr>
        <xdr:cNvSpPr txBox="1"/>
      </xdr:nvSpPr>
      <xdr:spPr>
        <a:xfrm>
          <a:off x="13287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2155636-7E4F-4D4C-BB48-AD266ECA22FD}"/>
            </a:ext>
          </a:extLst>
        </xdr:cNvPr>
        <xdr:cNvSpPr txBox="1"/>
      </xdr:nvSpPr>
      <xdr:spPr>
        <a:xfrm>
          <a:off x="13287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50CE15A-7E44-4F84-86E7-3401A8548427}"/>
            </a:ext>
          </a:extLst>
        </xdr:cNvPr>
        <xdr:cNvSpPr txBox="1"/>
      </xdr:nvSpPr>
      <xdr:spPr>
        <a:xfrm>
          <a:off x="108489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974845-85E1-441C-87D0-561826D6AC22}"/>
            </a:ext>
          </a:extLst>
        </xdr:cNvPr>
        <xdr:cNvSpPr txBox="1"/>
      </xdr:nvSpPr>
      <xdr:spPr>
        <a:xfrm>
          <a:off x="108489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E4CD61-D5AC-4A65-AAB3-310A15A2AD43}"/>
            </a:ext>
          </a:extLst>
        </xdr:cNvPr>
        <xdr:cNvSpPr txBox="1"/>
      </xdr:nvSpPr>
      <xdr:spPr>
        <a:xfrm>
          <a:off x="108489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1212673</xdr:colOff>
      <xdr:row>0</xdr:row>
      <xdr:rowOff>494670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E42B5-6438-4922-AFF3-47CA5AAFFA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212673" cy="4946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ng, Christopher" refreshedDate="45350.580753703704" createdVersion="8" refreshedVersion="8" minRefreshableVersion="3" recordCount="51" xr:uid="{F321AABE-C1EA-4F1D-BFCC-163EF5974012}">
  <cacheSource type="worksheet">
    <worksheetSource ref="A7:I58" sheet="Interest&amp;Bill Credits (2023)"/>
  </cacheSource>
  <cacheFields count="10">
    <cacheField name="Month " numFmtId="17">
      <sharedItems containsSemiMixedTypes="0" containsNonDate="0" containsDate="1" containsString="0" minDate="2023-01-01T00:00:00" maxDate="2023-12-02T00:00:00" count="1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9" base="0">
        <rangePr groupBy="days" startDate="2023-01-01T00:00:00" endDate="2023-12-02T00:00:00"/>
        <groupItems count="368">
          <s v="&lt;1/1/202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/2023"/>
        </groupItems>
      </fieldGroup>
    </cacheField>
    <cacheField name="Company Code" numFmtId="0">
      <sharedItems/>
    </cacheField>
    <cacheField name="Business Area" numFmtId="0">
      <sharedItems/>
    </cacheField>
    <cacheField name="ADID" numFmtId="0">
      <sharedItems/>
    </cacheField>
    <cacheField name="No of Accounts Returned" numFmtId="0">
      <sharedItems containsSemiMixedTypes="0" containsString="0" containsNumber="1" containsInteger="1" minValue="0" maxValue="166458"/>
    </cacheField>
    <cacheField name="No of Accounts Paid" numFmtId="0">
      <sharedItems containsSemiMixedTypes="0" containsString="0" containsNumber="1" containsInteger="1" minValue="0" maxValue="179544"/>
    </cacheField>
    <cacheField name="Total Dollar Amount Returned" numFmtId="0">
      <sharedItems containsSemiMixedTypes="0" containsString="0" containsNumber="1" minValue="0" maxValue="4184346.07"/>
    </cacheField>
    <cacheField name="Total Dollar Amount Paid" numFmtId="0">
      <sharedItems containsSemiMixedTypes="0" containsString="0" containsNumber="1" minValue="-6299641.9699999997" maxValue="10.26"/>
    </cacheField>
    <cacheField name="Net Activity" numFmtId="0">
      <sharedItems containsSemiMixedTypes="0" containsString="0" containsNumber="1" minValue="-2115295.9" maxValue="161711.79"/>
    </cacheField>
    <cacheField name="Months" numFmtId="0" databaseField="0">
      <fieldGroup base="0">
        <rangePr groupBy="months" startDate="2023-01-01T00:00:00" endDate="2023-12-02T00:00:00"/>
        <groupItems count="14">
          <s v="&lt;1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s v="Duke Energy Florida"/>
    <s v="Florida"/>
    <s v="Commercial Sales"/>
    <n v="806"/>
    <n v="1101"/>
    <n v="12090.62"/>
    <n v="-10040.19"/>
    <n v="2050.4299999999998"/>
  </r>
  <r>
    <x v="0"/>
    <s v="Duke Energy Florida"/>
    <s v="Florida"/>
    <s v="Industrial Service"/>
    <n v="5"/>
    <n v="5"/>
    <n v="204.42"/>
    <n v="-63.46"/>
    <n v="140.96"/>
  </r>
  <r>
    <x v="0"/>
    <s v="Duke Energy Florida"/>
    <s v="Florida"/>
    <s v="Other Sales to Public Authority"/>
    <n v="1"/>
    <n v="1"/>
    <n v="1.0900000000000001"/>
    <n v="-1.0900000000000001"/>
    <n v="0"/>
  </r>
  <r>
    <x v="0"/>
    <s v="Duke Energy Florida"/>
    <s v="Florida"/>
    <s v="Public Street &amp; Highway Lighting"/>
    <n v="3"/>
    <n v="2"/>
    <n v="6.86"/>
    <n v="-0.96"/>
    <n v="5.9"/>
  </r>
  <r>
    <x v="0"/>
    <s v="Duke Energy Florida"/>
    <s v="Florida"/>
    <s v="Residential Sales"/>
    <n v="5633"/>
    <n v="6136"/>
    <n v="13759.85"/>
    <n v="-16137.84"/>
    <n v="-2377.9899999999998"/>
  </r>
  <r>
    <x v="1"/>
    <s v="Duke Energy Florida"/>
    <s v="Florida"/>
    <s v="Commercial Sales"/>
    <n v="686"/>
    <n v="794"/>
    <n v="10928.81"/>
    <n v="-8166.3"/>
    <n v="2762.51"/>
  </r>
  <r>
    <x v="1"/>
    <s v="Duke Energy Florida"/>
    <s v="Florida"/>
    <s v="Industrial Service"/>
    <n v="3"/>
    <n v="3"/>
    <n v="93.67"/>
    <n v="-24.5"/>
    <n v="69.17"/>
  </r>
  <r>
    <x v="1"/>
    <s v="Duke Energy Florida"/>
    <s v="Florida"/>
    <s v="Public Street &amp; Highway Lighting"/>
    <n v="1"/>
    <n v="0"/>
    <n v="0.38"/>
    <n v="0"/>
    <n v="0.38"/>
  </r>
  <r>
    <x v="1"/>
    <s v="Duke Energy Florida"/>
    <s v="Florida"/>
    <s v="Residential Sales"/>
    <n v="5236"/>
    <n v="6811"/>
    <n v="13822.77"/>
    <n v="-19473.39"/>
    <n v="-5650.62"/>
  </r>
  <r>
    <x v="2"/>
    <s v="Duke Energy Florida"/>
    <s v="Florida"/>
    <s v="Commercial Sales"/>
    <n v="669"/>
    <n v="860"/>
    <n v="7720.1"/>
    <n v="-8726.4500000000007"/>
    <n v="-1006.35"/>
  </r>
  <r>
    <x v="2"/>
    <s v="Duke Energy Florida"/>
    <s v="Florida"/>
    <s v="Industrial Service"/>
    <n v="2"/>
    <n v="6"/>
    <n v="10.41"/>
    <n v="-385.91"/>
    <n v="-375.5"/>
  </r>
  <r>
    <x v="2"/>
    <s v="Duke Energy Florida"/>
    <s v="Florida"/>
    <s v="Residential Sales"/>
    <n v="6360"/>
    <n v="7732"/>
    <n v="18385.93"/>
    <n v="-24544.26"/>
    <n v="-6158.33"/>
  </r>
  <r>
    <x v="3"/>
    <s v="Duke Energy Florida"/>
    <s v="Florida"/>
    <s v="Commercial Sales"/>
    <n v="938"/>
    <n v="891"/>
    <n v="9543.24"/>
    <n v="-9266.4"/>
    <n v="276.83999999999997"/>
  </r>
  <r>
    <x v="3"/>
    <s v="Duke Energy Florida"/>
    <s v="Florida"/>
    <s v="Industrial Service"/>
    <n v="8"/>
    <n v="3"/>
    <n v="341.46"/>
    <n v="-24.21"/>
    <n v="317.25"/>
  </r>
  <r>
    <x v="3"/>
    <s v="Duke Energy Florida"/>
    <s v="Florida"/>
    <s v="Other Sales to Public Authority"/>
    <n v="1"/>
    <n v="3"/>
    <n v="23.47"/>
    <n v="-57.21"/>
    <n v="-33.74"/>
  </r>
  <r>
    <x v="3"/>
    <s v="Duke Energy Florida"/>
    <s v="Florida"/>
    <s v="Residential Sales"/>
    <n v="6686"/>
    <n v="5902"/>
    <n v="22349.01"/>
    <n v="-20886.05"/>
    <n v="1462.96"/>
  </r>
  <r>
    <x v="4"/>
    <s v="Duke Energy Florida"/>
    <s v="Florida"/>
    <s v="Commercial Sales"/>
    <n v="937"/>
    <n v="926"/>
    <n v="11585.98"/>
    <n v="-10823.11"/>
    <n v="762.87"/>
  </r>
  <r>
    <x v="4"/>
    <s v="Duke Energy Florida"/>
    <s v="Florida"/>
    <s v="Industrial Service"/>
    <n v="3"/>
    <n v="4"/>
    <n v="87.09"/>
    <n v="-108.85"/>
    <n v="-21.76"/>
  </r>
  <r>
    <x v="4"/>
    <s v="Duke Energy Florida"/>
    <s v="Florida"/>
    <s v="Other Sales to Public Authority"/>
    <n v="1"/>
    <n v="0"/>
    <n v="8.35"/>
    <n v="0"/>
    <n v="8.35"/>
  </r>
  <r>
    <x v="4"/>
    <s v="Duke Energy Florida"/>
    <s v="Florida"/>
    <s v="Residential Sales"/>
    <n v="6139"/>
    <n v="5812"/>
    <n v="22822.639999999999"/>
    <n v="-23276.81"/>
    <n v="-454.17"/>
  </r>
  <r>
    <x v="5"/>
    <s v="Duke Energy Florida"/>
    <s v="Florida"/>
    <s v="Commercial Sales"/>
    <n v="61490"/>
    <n v="83411"/>
    <n v="4184346.07"/>
    <n v="-6299641.9699999997"/>
    <n v="-2115295.9"/>
  </r>
  <r>
    <x v="5"/>
    <s v="Duke Energy Florida"/>
    <s v="Florida"/>
    <s v="Industrial Service"/>
    <n v="441"/>
    <n v="477"/>
    <n v="197548.22"/>
    <n v="-206361.99"/>
    <n v="-8813.77"/>
  </r>
  <r>
    <x v="5"/>
    <s v="Duke Energy Florida"/>
    <s v="Florida"/>
    <s v="Other Sales to Public Authority"/>
    <n v="168"/>
    <n v="201"/>
    <n v="7166.59"/>
    <n v="-7955.3"/>
    <n v="-788.71"/>
  </r>
  <r>
    <x v="5"/>
    <s v="Duke Energy Florida"/>
    <s v="Florida"/>
    <s v="Public Street &amp; Highway Lighting"/>
    <n v="258"/>
    <n v="298"/>
    <n v="2651.42"/>
    <n v="-3513.88"/>
    <n v="-862.46"/>
  </r>
  <r>
    <x v="5"/>
    <s v="Duke Energy Florida"/>
    <s v="Florida"/>
    <s v="Residential Sales"/>
    <n v="166458"/>
    <n v="179544"/>
    <n v="868821.37"/>
    <n v="-933755.9"/>
    <n v="-64934.53"/>
  </r>
  <r>
    <x v="6"/>
    <s v="Duke Energy Florida"/>
    <s v="Florida"/>
    <s v="Commercial Sales"/>
    <n v="7460"/>
    <n v="902"/>
    <n v="162325.56"/>
    <n v="-613.77"/>
    <n v="161711.79"/>
  </r>
  <r>
    <x v="6"/>
    <s v="Duke Energy Florida"/>
    <s v="Florida"/>
    <s v="Industrial Service"/>
    <n v="50"/>
    <n v="2"/>
    <n v="8802.49"/>
    <n v="10.26"/>
    <n v="8812.75"/>
  </r>
  <r>
    <x v="6"/>
    <s v="Duke Energy Florida"/>
    <s v="Florida"/>
    <s v="Other Sales to Public Authority"/>
    <n v="32"/>
    <n v="0"/>
    <n v="758.33"/>
    <n v="0"/>
    <n v="758.33"/>
  </r>
  <r>
    <x v="6"/>
    <s v="Duke Energy Florida"/>
    <s v="Florida"/>
    <s v="Public Street &amp; Highway Lighting"/>
    <n v="43"/>
    <n v="0"/>
    <n v="854.11"/>
    <n v="0"/>
    <n v="854.11"/>
  </r>
  <r>
    <x v="6"/>
    <s v="Duke Energy Florida"/>
    <s v="Florida"/>
    <s v="Residential Sales"/>
    <n v="18049"/>
    <n v="6927"/>
    <n v="59700.959999999999"/>
    <n v="-2770.23"/>
    <n v="56930.73"/>
  </r>
  <r>
    <x v="7"/>
    <s v="Duke Energy Florida"/>
    <s v="Florida"/>
    <s v="Commercial Sales"/>
    <n v="1331"/>
    <n v="1183"/>
    <n v="235612.04"/>
    <n v="-440293.15"/>
    <n v="-204681.11"/>
  </r>
  <r>
    <x v="7"/>
    <s v="Duke Energy Florida"/>
    <s v="Florida"/>
    <s v="Industrial Service"/>
    <n v="24"/>
    <n v="24"/>
    <n v="57893.34"/>
    <n v="-59353.75"/>
    <n v="-1460.41"/>
  </r>
  <r>
    <x v="7"/>
    <s v="Duke Energy Florida"/>
    <s v="Florida"/>
    <s v="Other Sales to Public Authority"/>
    <n v="0"/>
    <n v="1"/>
    <n v="0"/>
    <n v="-0.95"/>
    <n v="-0.95"/>
  </r>
  <r>
    <x v="7"/>
    <s v="Duke Energy Florida"/>
    <s v="Florida"/>
    <s v="Residential Sales"/>
    <n v="7151"/>
    <n v="6978"/>
    <n v="7883.51"/>
    <n v="-5257.17"/>
    <n v="2626.34"/>
  </r>
  <r>
    <x v="8"/>
    <s v="Duke Energy Florida"/>
    <s v="Florida"/>
    <s v="Commercial Sales"/>
    <n v="902"/>
    <n v="814"/>
    <n v="11292.21"/>
    <n v="-5885.6"/>
    <n v="5406.61"/>
  </r>
  <r>
    <x v="8"/>
    <s v="Duke Energy Florida"/>
    <s v="Florida"/>
    <s v="Industrial Service"/>
    <n v="3"/>
    <n v="1"/>
    <n v="1660.59"/>
    <n v="-0.51"/>
    <n v="1660.08"/>
  </r>
  <r>
    <x v="8"/>
    <s v="Duke Energy Florida"/>
    <s v="Florida"/>
    <s v="Other Sales to Public Authority"/>
    <n v="1"/>
    <n v="0"/>
    <n v="0.95"/>
    <n v="0"/>
    <n v="0.95"/>
  </r>
  <r>
    <x v="8"/>
    <s v="Duke Energy Florida"/>
    <s v="Florida"/>
    <s v="Residential Sales"/>
    <n v="5726"/>
    <n v="5841"/>
    <n v="8215.01"/>
    <n v="-7818.21"/>
    <n v="396.8"/>
  </r>
  <r>
    <x v="9"/>
    <s v="Duke Energy Florida"/>
    <s v="Florida"/>
    <s v="Commercial Sales"/>
    <n v="623"/>
    <n v="788"/>
    <n v="21433.34"/>
    <n v="-10714.5"/>
    <n v="10718.84"/>
  </r>
  <r>
    <x v="9"/>
    <s v="Duke Energy Florida"/>
    <s v="Florida"/>
    <s v="Public Street &amp; Highway Lighting"/>
    <n v="1"/>
    <n v="0"/>
    <n v="1.19"/>
    <n v="0"/>
    <n v="1.19"/>
  </r>
  <r>
    <x v="9"/>
    <s v="Duke Energy Florida"/>
    <s v="Florida"/>
    <s v="Residential Sales"/>
    <n v="4723"/>
    <n v="6098"/>
    <n v="9557.2800000000007"/>
    <n v="-12591.15"/>
    <n v="-3033.87"/>
  </r>
  <r>
    <x v="10"/>
    <s v="Duke Energy Florida"/>
    <s v="Florida"/>
    <s v="Commercial Sales"/>
    <n v="15861"/>
    <n v="25765"/>
    <n v="70795.839999999997"/>
    <n v="-122829.18"/>
    <n v="-52033.34"/>
  </r>
  <r>
    <x v="10"/>
    <s v="Duke Energy Florida"/>
    <s v="Florida"/>
    <s v="Industrial Service"/>
    <n v="151"/>
    <n v="189"/>
    <n v="1337.81"/>
    <n v="-1764.12"/>
    <n v="-426.31"/>
  </r>
  <r>
    <x v="10"/>
    <s v="Duke Energy Florida"/>
    <s v="Florida"/>
    <s v="Other Sales to Public Authority"/>
    <n v="37"/>
    <n v="53"/>
    <n v="116.75"/>
    <n v="-170.65"/>
    <n v="-53.9"/>
  </r>
  <r>
    <x v="10"/>
    <s v="Duke Energy Florida"/>
    <s v="Florida"/>
    <s v="Public Street &amp; Highway Lighting"/>
    <n v="146"/>
    <n v="208"/>
    <n v="459.78"/>
    <n v="-761.85"/>
    <n v="-302.07"/>
  </r>
  <r>
    <x v="10"/>
    <s v="Duke Energy Florida"/>
    <s v="Florida"/>
    <s v="Residential Sales"/>
    <n v="26228"/>
    <n v="50507"/>
    <n v="44500.61"/>
    <n v="-96561.29"/>
    <n v="-52060.68"/>
  </r>
  <r>
    <x v="11"/>
    <s v="Duke Energy Florida"/>
    <s v="Florida"/>
    <s v="Commercial Sales"/>
    <n v="7619"/>
    <n v="664"/>
    <n v="46357.3"/>
    <n v="-7941.23"/>
    <n v="38416.07"/>
  </r>
  <r>
    <x v="11"/>
    <s v="Duke Energy Florida"/>
    <s v="Florida"/>
    <s v="Industrial Service"/>
    <n v="29"/>
    <n v="1"/>
    <n v="318.86"/>
    <n v="-42.59"/>
    <n v="276.27"/>
  </r>
  <r>
    <x v="11"/>
    <s v="Duke Energy Florida"/>
    <s v="Florida"/>
    <s v="Other Sales to Public Authority"/>
    <n v="12"/>
    <n v="0"/>
    <n v="44.87"/>
    <n v="0"/>
    <n v="44.87"/>
  </r>
  <r>
    <x v="11"/>
    <s v="Duke Energy Florida"/>
    <s v="Florida"/>
    <s v="Public Street &amp; Highway Lighting"/>
    <n v="49"/>
    <n v="0"/>
    <n v="213.85"/>
    <n v="0"/>
    <n v="213.85"/>
  </r>
  <r>
    <x v="11"/>
    <s v="Duke Energy Florida"/>
    <s v="Florida"/>
    <s v="Residential Sales"/>
    <n v="20122"/>
    <n v="10576"/>
    <n v="41221.39"/>
    <n v="-25861.29"/>
    <n v="15360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0303C3-8255-4552-AFAD-E01D2B5DAA0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7:M20" firstHeaderRow="1" firstDataRow="1" firstDataCol="1"/>
  <pivotFields count="10">
    <pivotField axis="axisRow" numFmtId="17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numFmtId="171" showAll="0"/>
    <pivotField numFmtId="171" showAll="0"/>
    <pivotField numFmtId="172" showAll="0"/>
    <pivotField dataField="1" numFmtId="172" showAll="0"/>
    <pivotField numFmtId="172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9"/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Dollar Amount Paid" fld="7" baseField="0" baseItem="0"/>
  </dataFields>
  <formats count="3"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57BF-6607-4332-B00D-F6E1E29B4AC4}">
  <sheetPr>
    <tabColor theme="5" tint="-0.499984740745262"/>
  </sheetPr>
  <dimension ref="B1:O82"/>
  <sheetViews>
    <sheetView tabSelected="1" workbookViewId="0">
      <selection activeCell="D5" sqref="D5"/>
    </sheetView>
  </sheetViews>
  <sheetFormatPr defaultColWidth="9.109375" defaultRowHeight="14.4" x14ac:dyDescent="0.3"/>
  <cols>
    <col min="1" max="1" width="9.109375" style="32"/>
    <col min="2" max="2" width="22.44140625" style="32" customWidth="1"/>
    <col min="3" max="7" width="13.6640625" style="32" customWidth="1"/>
    <col min="8" max="8" width="10.33203125" style="32" customWidth="1"/>
    <col min="9" max="9" width="20.44140625" style="32" customWidth="1"/>
    <col min="10" max="14" width="11.88671875" style="32" customWidth="1"/>
    <col min="15" max="16" width="10.5546875" style="32" bestFit="1" customWidth="1"/>
    <col min="17" max="17" width="9" style="32" bestFit="1" customWidth="1"/>
    <col min="18" max="18" width="9.88671875" style="32" bestFit="1" customWidth="1"/>
    <col min="19" max="19" width="8.6640625" style="32" bestFit="1" customWidth="1"/>
    <col min="20" max="20" width="9.109375" style="32"/>
    <col min="21" max="21" width="41.33203125" style="32" bestFit="1" customWidth="1"/>
    <col min="22" max="23" width="10.5546875" style="32" bestFit="1" customWidth="1"/>
    <col min="24" max="24" width="8.44140625" style="32" bestFit="1" customWidth="1"/>
    <col min="25" max="25" width="9.88671875" style="32" bestFit="1" customWidth="1"/>
    <col min="26" max="26" width="8.6640625" style="32" bestFit="1" customWidth="1"/>
    <col min="27" max="16384" width="9.109375" style="32"/>
  </cols>
  <sheetData>
    <row r="1" spans="2:14" x14ac:dyDescent="0.3">
      <c r="J1" s="33"/>
    </row>
    <row r="2" spans="2:14" x14ac:dyDescent="0.3">
      <c r="J2" s="34" t="s">
        <v>0</v>
      </c>
      <c r="K2" s="34" t="s">
        <v>1</v>
      </c>
      <c r="L2" s="34" t="s">
        <v>2</v>
      </c>
      <c r="M2" s="34" t="s">
        <v>3</v>
      </c>
      <c r="N2" s="34" t="s">
        <v>4</v>
      </c>
    </row>
    <row r="3" spans="2:14" x14ac:dyDescent="0.3">
      <c r="J3" s="35" t="str">
        <f>C13</f>
        <v>Year 2022</v>
      </c>
      <c r="K3" s="35" t="str">
        <f>C11</f>
        <v>Year 2024</v>
      </c>
      <c r="L3" s="35" t="str">
        <f>C10</f>
        <v>Year 2025</v>
      </c>
      <c r="M3" s="35" t="str">
        <f>C9</f>
        <v>Year 2026</v>
      </c>
      <c r="N3" s="36" t="str">
        <f>C8</f>
        <v>Year 2027</v>
      </c>
    </row>
    <row r="4" spans="2:14" x14ac:dyDescent="0.3">
      <c r="C4" s="37" t="s">
        <v>5</v>
      </c>
      <c r="D4" s="38" t="s">
        <v>1224</v>
      </c>
      <c r="G4" s="39"/>
      <c r="H4" s="39"/>
      <c r="I4" s="39"/>
      <c r="J4" s="40"/>
      <c r="K4" s="40"/>
      <c r="L4" s="40"/>
      <c r="M4" s="40"/>
      <c r="N4" s="40"/>
    </row>
    <row r="5" spans="2:14" x14ac:dyDescent="0.3">
      <c r="H5" s="39"/>
      <c r="I5" s="39"/>
      <c r="J5" s="40"/>
      <c r="K5" s="40"/>
      <c r="L5" s="40"/>
      <c r="M5" s="40"/>
      <c r="N5" s="40"/>
    </row>
    <row r="6" spans="2:14" x14ac:dyDescent="0.3">
      <c r="G6" s="39"/>
      <c r="H6" s="39"/>
      <c r="I6" s="39"/>
      <c r="J6" s="40"/>
      <c r="K6" s="41"/>
      <c r="L6" s="41"/>
      <c r="M6" s="41"/>
      <c r="N6" s="41"/>
    </row>
    <row r="7" spans="2:14" x14ac:dyDescent="0.3">
      <c r="C7" s="32" t="s">
        <v>6</v>
      </c>
      <c r="D7" s="32" t="s">
        <v>6</v>
      </c>
      <c r="F7" s="42"/>
      <c r="G7" s="39"/>
      <c r="H7" s="39"/>
      <c r="I7" s="39"/>
      <c r="J7" s="40"/>
      <c r="K7" s="40"/>
      <c r="L7" s="41"/>
      <c r="M7" s="41"/>
      <c r="N7" s="41"/>
    </row>
    <row r="8" spans="2:14" x14ac:dyDescent="0.3">
      <c r="B8" s="43" t="s">
        <v>7</v>
      </c>
      <c r="C8" s="67" t="s">
        <v>8</v>
      </c>
      <c r="D8" s="44">
        <f>VLOOKUP(C8,$B$21:$C$34,2,FALSE)</f>
        <v>46752</v>
      </c>
      <c r="E8" s="27">
        <f>VLOOKUP(C8,$B$21:$D$34,3,FALSE)</f>
        <v>2027</v>
      </c>
      <c r="G8" s="39"/>
      <c r="H8" s="39"/>
      <c r="I8" s="39"/>
      <c r="J8" s="40"/>
      <c r="K8" s="40"/>
      <c r="L8" s="40"/>
      <c r="M8" s="40"/>
      <c r="N8" s="40"/>
    </row>
    <row r="9" spans="2:14" x14ac:dyDescent="0.3">
      <c r="B9" s="43" t="s">
        <v>9</v>
      </c>
      <c r="C9" s="67" t="s">
        <v>10</v>
      </c>
      <c r="D9" s="44">
        <f t="shared" ref="D9:D13" si="0">VLOOKUP(C9,$B$21:$C$34,2,FALSE)</f>
        <v>46387</v>
      </c>
      <c r="E9" s="27">
        <f t="shared" ref="E9:E13" si="1">VLOOKUP(C9,$B$21:$D$34,3,FALSE)</f>
        <v>2026</v>
      </c>
      <c r="G9" s="39"/>
      <c r="H9" s="39"/>
      <c r="I9" s="39"/>
      <c r="J9" s="40"/>
      <c r="K9" s="40"/>
      <c r="L9" s="41"/>
      <c r="M9" s="41"/>
      <c r="N9" s="41"/>
    </row>
    <row r="10" spans="2:14" x14ac:dyDescent="0.3">
      <c r="B10" s="43" t="s">
        <v>11</v>
      </c>
      <c r="C10" s="68" t="s">
        <v>12</v>
      </c>
      <c r="D10" s="44">
        <f t="shared" si="0"/>
        <v>46022</v>
      </c>
      <c r="E10" s="27">
        <f t="shared" si="1"/>
        <v>2025</v>
      </c>
      <c r="J10" s="45"/>
      <c r="K10" s="41"/>
      <c r="L10" s="41"/>
      <c r="M10" s="41"/>
      <c r="N10" s="41"/>
    </row>
    <row r="11" spans="2:14" x14ac:dyDescent="0.3">
      <c r="B11" s="43" t="s">
        <v>966</v>
      </c>
      <c r="C11" s="68" t="s">
        <v>13</v>
      </c>
      <c r="D11" s="44">
        <f t="shared" si="0"/>
        <v>45657</v>
      </c>
      <c r="E11" s="27">
        <f t="shared" si="1"/>
        <v>2024</v>
      </c>
      <c r="G11" s="39"/>
      <c r="J11" s="40"/>
      <c r="K11" s="41"/>
      <c r="L11" s="41"/>
      <c r="M11" s="41"/>
      <c r="N11" s="41"/>
    </row>
    <row r="12" spans="2:14" x14ac:dyDescent="0.3">
      <c r="B12" s="43" t="s">
        <v>15</v>
      </c>
      <c r="C12" s="69" t="s">
        <v>14</v>
      </c>
      <c r="D12" s="44">
        <f t="shared" ref="D12" si="2">VLOOKUP(C12,$B$21:$C$34,2,FALSE)</f>
        <v>45291</v>
      </c>
      <c r="E12" s="27">
        <f t="shared" ref="E12" si="3">VLOOKUP(C12,$B$21:$D$34,3,FALSE)</f>
        <v>2023</v>
      </c>
      <c r="G12" s="39"/>
      <c r="J12" s="40"/>
      <c r="K12" s="41"/>
      <c r="L12" s="41"/>
      <c r="M12" s="41"/>
      <c r="N12" s="41"/>
    </row>
    <row r="13" spans="2:14" x14ac:dyDescent="0.3">
      <c r="B13" s="43"/>
      <c r="C13" s="69" t="s">
        <v>16</v>
      </c>
      <c r="D13" s="44">
        <f t="shared" si="0"/>
        <v>44926</v>
      </c>
      <c r="E13" s="27">
        <f t="shared" si="1"/>
        <v>2022</v>
      </c>
      <c r="G13" s="39"/>
      <c r="J13" s="40"/>
      <c r="K13" s="41"/>
      <c r="L13" s="41"/>
      <c r="M13" s="41"/>
      <c r="N13" s="41"/>
    </row>
    <row r="14" spans="2:14" x14ac:dyDescent="0.3">
      <c r="E14" s="3"/>
      <c r="G14" s="39"/>
      <c r="J14" s="46"/>
      <c r="K14" s="41"/>
      <c r="L14" s="40"/>
      <c r="M14" s="41"/>
      <c r="N14" s="41"/>
    </row>
    <row r="15" spans="2:14" x14ac:dyDescent="0.3">
      <c r="B15" s="47"/>
      <c r="C15" s="47"/>
      <c r="D15" s="47"/>
      <c r="G15" s="39"/>
      <c r="J15" s="46"/>
      <c r="K15" s="40"/>
      <c r="L15" s="40"/>
      <c r="M15" s="41"/>
      <c r="N15" s="41"/>
    </row>
    <row r="16" spans="2:14" x14ac:dyDescent="0.3">
      <c r="B16" s="48"/>
      <c r="C16" s="4" t="s">
        <v>17</v>
      </c>
      <c r="D16" s="42" t="s">
        <v>18</v>
      </c>
      <c r="E16" s="42" t="s">
        <v>19</v>
      </c>
      <c r="J16" s="40"/>
      <c r="K16" s="41"/>
      <c r="L16" s="41"/>
      <c r="M16" s="41"/>
      <c r="N16" s="41"/>
    </row>
    <row r="17" spans="2:14" x14ac:dyDescent="0.3">
      <c r="B17" s="49" t="s">
        <v>20</v>
      </c>
      <c r="C17" s="50" t="s">
        <v>1223</v>
      </c>
      <c r="D17" s="50"/>
      <c r="E17" s="50"/>
      <c r="J17" s="40"/>
      <c r="K17" s="41"/>
      <c r="L17" s="41"/>
      <c r="M17" s="41"/>
      <c r="N17" s="41"/>
    </row>
    <row r="18" spans="2:14" x14ac:dyDescent="0.3">
      <c r="J18" s="40"/>
      <c r="K18" s="41"/>
      <c r="L18" s="41"/>
      <c r="M18" s="41"/>
      <c r="N18" s="41"/>
    </row>
    <row r="19" spans="2:14" x14ac:dyDescent="0.3">
      <c r="J19" s="40"/>
      <c r="K19" s="41"/>
      <c r="L19" s="41"/>
      <c r="M19" s="41"/>
      <c r="N19" s="41"/>
    </row>
    <row r="20" spans="2:14" x14ac:dyDescent="0.3">
      <c r="B20" s="51" t="s">
        <v>21</v>
      </c>
      <c r="C20" s="51"/>
      <c r="D20" s="51"/>
      <c r="J20" s="40"/>
      <c r="K20" s="41"/>
      <c r="L20" s="41"/>
      <c r="M20" s="41"/>
      <c r="N20" s="41"/>
    </row>
    <row r="21" spans="2:14" x14ac:dyDescent="0.3">
      <c r="B21" s="39" t="s">
        <v>22</v>
      </c>
      <c r="C21" s="2">
        <v>48579</v>
      </c>
      <c r="D21" s="32">
        <v>2032</v>
      </c>
      <c r="J21" s="40"/>
      <c r="K21" s="41"/>
      <c r="L21" s="41"/>
      <c r="M21" s="41"/>
      <c r="N21" s="41"/>
    </row>
    <row r="22" spans="2:14" x14ac:dyDescent="0.3">
      <c r="B22" s="39" t="s">
        <v>23</v>
      </c>
      <c r="C22" s="2">
        <v>48213</v>
      </c>
      <c r="D22" s="32">
        <v>2031</v>
      </c>
      <c r="J22" s="40"/>
      <c r="K22" s="41"/>
      <c r="L22" s="41"/>
      <c r="M22" s="41"/>
      <c r="N22" s="41"/>
    </row>
    <row r="23" spans="2:14" x14ac:dyDescent="0.3">
      <c r="B23" s="39" t="s">
        <v>24</v>
      </c>
      <c r="C23" s="2">
        <v>47848</v>
      </c>
      <c r="D23" s="32">
        <v>2030</v>
      </c>
      <c r="J23" s="40"/>
      <c r="K23" s="41"/>
      <c r="L23" s="41"/>
      <c r="M23" s="41"/>
      <c r="N23" s="41"/>
    </row>
    <row r="24" spans="2:14" x14ac:dyDescent="0.3">
      <c r="B24" s="39" t="s">
        <v>25</v>
      </c>
      <c r="C24" s="2">
        <v>47483</v>
      </c>
      <c r="D24" s="32">
        <v>2029</v>
      </c>
      <c r="J24" s="40"/>
      <c r="K24" s="41"/>
      <c r="L24" s="41"/>
      <c r="M24" s="41"/>
      <c r="N24" s="41"/>
    </row>
    <row r="25" spans="2:14" x14ac:dyDescent="0.3">
      <c r="B25" s="39" t="s">
        <v>26</v>
      </c>
      <c r="C25" s="2">
        <v>47118</v>
      </c>
      <c r="D25" s="32">
        <v>2028</v>
      </c>
      <c r="J25" s="40"/>
      <c r="K25" s="41"/>
      <c r="L25" s="41"/>
      <c r="M25" s="41"/>
      <c r="N25" s="41"/>
    </row>
    <row r="26" spans="2:14" x14ac:dyDescent="0.3">
      <c r="B26" s="39" t="s">
        <v>8</v>
      </c>
      <c r="C26" s="2">
        <v>46752</v>
      </c>
      <c r="D26" s="32">
        <v>2027</v>
      </c>
      <c r="J26" s="40"/>
      <c r="K26" s="41"/>
      <c r="L26" s="41"/>
      <c r="M26" s="41"/>
      <c r="N26" s="41"/>
    </row>
    <row r="27" spans="2:14" x14ac:dyDescent="0.3">
      <c r="B27" s="32" t="s">
        <v>10</v>
      </c>
      <c r="C27" s="2">
        <v>46387</v>
      </c>
      <c r="D27" s="32">
        <v>2026</v>
      </c>
      <c r="J27" s="40"/>
      <c r="K27" s="41"/>
      <c r="L27" s="41"/>
      <c r="M27" s="41"/>
      <c r="N27" s="41"/>
    </row>
    <row r="28" spans="2:14" x14ac:dyDescent="0.3">
      <c r="B28" s="32" t="s">
        <v>12</v>
      </c>
      <c r="C28" s="2">
        <v>46022</v>
      </c>
      <c r="D28" s="32">
        <v>2025</v>
      </c>
      <c r="J28" s="40"/>
      <c r="K28" s="41"/>
      <c r="L28" s="41"/>
      <c r="M28" s="41"/>
      <c r="N28" s="41"/>
    </row>
    <row r="29" spans="2:14" x14ac:dyDescent="0.3">
      <c r="B29" s="32" t="s">
        <v>13</v>
      </c>
      <c r="C29" s="2">
        <v>45657</v>
      </c>
      <c r="D29" s="32">
        <v>2024</v>
      </c>
      <c r="J29" s="40"/>
      <c r="K29" s="40"/>
      <c r="L29" s="40"/>
      <c r="M29" s="40"/>
      <c r="N29" s="40"/>
    </row>
    <row r="30" spans="2:14" x14ac:dyDescent="0.3">
      <c r="B30" s="32" t="s">
        <v>14</v>
      </c>
      <c r="C30" s="2">
        <v>45291</v>
      </c>
      <c r="D30" s="32">
        <v>2023</v>
      </c>
      <c r="J30" s="40"/>
      <c r="K30" s="41"/>
      <c r="L30" s="41"/>
      <c r="M30" s="41"/>
      <c r="N30" s="41"/>
    </row>
    <row r="31" spans="2:14" x14ac:dyDescent="0.3">
      <c r="B31" s="32" t="s">
        <v>16</v>
      </c>
      <c r="C31" s="2">
        <v>44926</v>
      </c>
      <c r="D31" s="32">
        <v>2022</v>
      </c>
      <c r="J31" s="40"/>
      <c r="K31" s="41"/>
      <c r="L31" s="41"/>
      <c r="M31" s="41"/>
      <c r="N31" s="41"/>
    </row>
    <row r="32" spans="2:14" x14ac:dyDescent="0.3">
      <c r="B32" s="32" t="s">
        <v>27</v>
      </c>
      <c r="C32" s="2">
        <v>44561</v>
      </c>
      <c r="D32" s="32">
        <v>2021</v>
      </c>
      <c r="J32" s="40"/>
      <c r="K32" s="41"/>
      <c r="L32" s="41"/>
      <c r="M32" s="41"/>
      <c r="N32" s="41"/>
    </row>
    <row r="33" spans="2:14" x14ac:dyDescent="0.3">
      <c r="B33" s="32" t="s">
        <v>28</v>
      </c>
      <c r="C33" s="2">
        <v>44196</v>
      </c>
      <c r="D33" s="32">
        <v>2020</v>
      </c>
      <c r="J33" s="40"/>
      <c r="K33" s="41"/>
      <c r="L33" s="41"/>
      <c r="M33" s="41"/>
      <c r="N33" s="41"/>
    </row>
    <row r="34" spans="2:14" x14ac:dyDescent="0.3">
      <c r="B34" s="32" t="s">
        <v>29</v>
      </c>
      <c r="C34" s="2">
        <v>43830</v>
      </c>
      <c r="D34" s="32">
        <v>2019</v>
      </c>
      <c r="J34" s="40"/>
      <c r="K34" s="41"/>
      <c r="L34" s="41"/>
      <c r="M34" s="41"/>
      <c r="N34" s="41"/>
    </row>
    <row r="35" spans="2:14" x14ac:dyDescent="0.3">
      <c r="J35" s="40"/>
      <c r="K35" s="41"/>
      <c r="L35" s="41"/>
      <c r="M35" s="41"/>
      <c r="N35" s="41"/>
    </row>
    <row r="36" spans="2:14" x14ac:dyDescent="0.3">
      <c r="J36" s="40"/>
      <c r="K36" s="41"/>
      <c r="L36" s="41"/>
      <c r="M36" s="41"/>
      <c r="N36" s="41"/>
    </row>
    <row r="37" spans="2:14" x14ac:dyDescent="0.3">
      <c r="J37" s="40"/>
      <c r="K37" s="41"/>
      <c r="L37" s="41"/>
      <c r="M37" s="41"/>
      <c r="N37" s="41"/>
    </row>
    <row r="38" spans="2:14" x14ac:dyDescent="0.3">
      <c r="J38" s="40"/>
      <c r="K38" s="40"/>
      <c r="L38" s="40"/>
      <c r="M38" s="40"/>
      <c r="N38" s="40"/>
    </row>
    <row r="39" spans="2:14" x14ac:dyDescent="0.3">
      <c r="J39" s="52"/>
      <c r="K39" s="41"/>
      <c r="L39" s="41"/>
      <c r="M39" s="41"/>
      <c r="N39" s="41"/>
    </row>
    <row r="40" spans="2:14" x14ac:dyDescent="0.3">
      <c r="J40" s="52"/>
      <c r="K40" s="41"/>
      <c r="L40" s="41"/>
      <c r="M40" s="41"/>
      <c r="N40" s="41"/>
    </row>
    <row r="41" spans="2:14" x14ac:dyDescent="0.3">
      <c r="J41" s="52"/>
      <c r="K41" s="41"/>
      <c r="L41" s="41"/>
      <c r="M41" s="41"/>
      <c r="N41" s="41"/>
    </row>
    <row r="42" spans="2:14" x14ac:dyDescent="0.3">
      <c r="J42" s="40"/>
      <c r="K42" s="41"/>
      <c r="L42" s="41"/>
      <c r="M42" s="41"/>
      <c r="N42" s="41"/>
    </row>
    <row r="43" spans="2:14" x14ac:dyDescent="0.3">
      <c r="J43" s="40"/>
      <c r="K43" s="41"/>
      <c r="L43" s="41"/>
      <c r="M43" s="41"/>
      <c r="N43" s="41"/>
    </row>
    <row r="44" spans="2:14" x14ac:dyDescent="0.3">
      <c r="G44" s="39"/>
      <c r="J44" s="40"/>
      <c r="K44" s="40"/>
      <c r="L44" s="40"/>
      <c r="M44" s="40"/>
      <c r="N44" s="40"/>
    </row>
    <row r="45" spans="2:14" x14ac:dyDescent="0.3">
      <c r="G45" s="39"/>
      <c r="J45" s="40"/>
      <c r="K45" s="41"/>
      <c r="L45" s="41"/>
      <c r="M45" s="41"/>
      <c r="N45" s="41"/>
    </row>
    <row r="46" spans="2:14" x14ac:dyDescent="0.3">
      <c r="G46" s="39"/>
      <c r="J46" s="40"/>
      <c r="K46" s="41"/>
      <c r="L46" s="41"/>
      <c r="M46" s="41"/>
      <c r="N46" s="41"/>
    </row>
    <row r="47" spans="2:14" x14ac:dyDescent="0.3">
      <c r="J47" s="40"/>
      <c r="K47" s="41"/>
      <c r="L47" s="41"/>
      <c r="M47" s="41"/>
      <c r="N47" s="41"/>
    </row>
    <row r="48" spans="2:14" x14ac:dyDescent="0.3">
      <c r="G48" s="39"/>
      <c r="J48" s="40"/>
      <c r="K48" s="41"/>
      <c r="L48" s="41"/>
      <c r="M48" s="41"/>
      <c r="N48" s="41"/>
    </row>
    <row r="49" spans="7:15" x14ac:dyDescent="0.3">
      <c r="G49" s="39"/>
      <c r="J49" s="40"/>
      <c r="K49" s="41"/>
      <c r="L49" s="41"/>
      <c r="M49" s="41"/>
      <c r="N49" s="41"/>
    </row>
    <row r="50" spans="7:15" x14ac:dyDescent="0.3">
      <c r="G50" s="39"/>
      <c r="J50" s="41"/>
      <c r="K50" s="41"/>
      <c r="L50" s="41"/>
      <c r="M50" s="41"/>
      <c r="N50" s="41"/>
    </row>
    <row r="51" spans="7:15" x14ac:dyDescent="0.3">
      <c r="J51" s="40"/>
      <c r="K51" s="41"/>
      <c r="L51" s="41"/>
      <c r="M51" s="41"/>
      <c r="N51" s="41"/>
    </row>
    <row r="52" spans="7:15" x14ac:dyDescent="0.3">
      <c r="J52" s="40"/>
      <c r="K52" s="41"/>
      <c r="L52" s="41"/>
      <c r="M52" s="41"/>
      <c r="N52" s="41"/>
    </row>
    <row r="53" spans="7:15" x14ac:dyDescent="0.3">
      <c r="J53" s="40"/>
      <c r="K53" s="41"/>
      <c r="L53" s="41"/>
      <c r="M53" s="41"/>
      <c r="N53" s="41"/>
    </row>
    <row r="54" spans="7:15" x14ac:dyDescent="0.3">
      <c r="G54" s="39"/>
      <c r="J54" s="40"/>
      <c r="K54" s="40"/>
      <c r="L54" s="40"/>
      <c r="M54" s="40"/>
      <c r="N54" s="40"/>
    </row>
    <row r="55" spans="7:15" x14ac:dyDescent="0.3">
      <c r="J55" s="40"/>
      <c r="K55" s="41"/>
      <c r="L55" s="41"/>
      <c r="M55" s="41"/>
      <c r="N55" s="41"/>
    </row>
    <row r="56" spans="7:15" x14ac:dyDescent="0.3">
      <c r="J56" s="40"/>
      <c r="K56" s="41"/>
      <c r="L56" s="41"/>
      <c r="M56" s="41"/>
      <c r="N56" s="41"/>
    </row>
    <row r="57" spans="7:15" x14ac:dyDescent="0.3">
      <c r="J57" s="40"/>
      <c r="K57" s="41"/>
      <c r="L57" s="41"/>
      <c r="M57" s="41"/>
      <c r="N57" s="41"/>
    </row>
    <row r="58" spans="7:15" x14ac:dyDescent="0.3">
      <c r="J58" s="40"/>
      <c r="K58" s="41"/>
      <c r="L58" s="41"/>
      <c r="M58" s="41"/>
      <c r="N58" s="41"/>
    </row>
    <row r="59" spans="7:15" x14ac:dyDescent="0.3">
      <c r="J59" s="40"/>
      <c r="K59" s="40"/>
      <c r="L59" s="40"/>
      <c r="M59" s="40"/>
      <c r="N59" s="40"/>
    </row>
    <row r="60" spans="7:15" x14ac:dyDescent="0.3">
      <c r="J60" s="40"/>
      <c r="K60" s="41"/>
      <c r="L60" s="41"/>
      <c r="M60" s="41"/>
      <c r="N60" s="41"/>
    </row>
    <row r="61" spans="7:15" x14ac:dyDescent="0.3">
      <c r="J61" s="40"/>
      <c r="K61" s="41"/>
      <c r="L61" s="41"/>
      <c r="M61" s="41"/>
      <c r="N61" s="41"/>
    </row>
    <row r="62" spans="7:15" x14ac:dyDescent="0.3">
      <c r="J62" s="40"/>
      <c r="K62" s="41"/>
      <c r="L62" s="41"/>
      <c r="M62" s="41"/>
      <c r="N62" s="41"/>
    </row>
    <row r="63" spans="7:15" x14ac:dyDescent="0.3">
      <c r="J63" s="40"/>
      <c r="K63" s="41"/>
      <c r="L63" s="41"/>
      <c r="M63" s="41"/>
      <c r="N63" s="41"/>
    </row>
    <row r="64" spans="7:15" x14ac:dyDescent="0.3">
      <c r="G64" s="39"/>
      <c r="J64" s="40"/>
      <c r="K64" s="40"/>
      <c r="L64" s="40"/>
      <c r="M64" s="40"/>
      <c r="N64" s="40"/>
      <c r="O64" s="40"/>
    </row>
    <row r="65" spans="7:14" x14ac:dyDescent="0.3">
      <c r="J65" s="40"/>
      <c r="K65" s="41"/>
      <c r="L65" s="41"/>
      <c r="M65" s="41"/>
      <c r="N65" s="41"/>
    </row>
    <row r="66" spans="7:14" x14ac:dyDescent="0.3">
      <c r="J66" s="45"/>
      <c r="K66" s="41"/>
      <c r="L66" s="41"/>
      <c r="M66" s="41"/>
      <c r="N66" s="41"/>
    </row>
    <row r="67" spans="7:14" x14ac:dyDescent="0.3">
      <c r="J67" s="45"/>
      <c r="K67" s="41"/>
      <c r="L67" s="41"/>
      <c r="M67" s="41"/>
      <c r="N67" s="41"/>
    </row>
    <row r="68" spans="7:14" x14ac:dyDescent="0.3">
      <c r="J68" s="45"/>
      <c r="K68" s="41"/>
      <c r="L68" s="41"/>
      <c r="M68" s="41"/>
      <c r="N68" s="41"/>
    </row>
    <row r="69" spans="7:14" x14ac:dyDescent="0.3">
      <c r="G69" s="39"/>
      <c r="J69" s="45"/>
      <c r="K69" s="40"/>
      <c r="L69" s="40"/>
      <c r="M69" s="40"/>
      <c r="N69" s="40"/>
    </row>
    <row r="70" spans="7:14" x14ac:dyDescent="0.3">
      <c r="J70" s="40"/>
      <c r="K70" s="41"/>
      <c r="L70" s="41"/>
      <c r="M70" s="41"/>
      <c r="N70" s="41"/>
    </row>
    <row r="71" spans="7:14" x14ac:dyDescent="0.3">
      <c r="J71" s="40"/>
      <c r="K71" s="41"/>
      <c r="L71" s="41"/>
      <c r="M71" s="41"/>
      <c r="N71" s="41"/>
    </row>
    <row r="72" spans="7:14" x14ac:dyDescent="0.3">
      <c r="J72" s="40"/>
      <c r="K72" s="41"/>
      <c r="L72" s="41"/>
      <c r="M72" s="41"/>
      <c r="N72" s="41"/>
    </row>
    <row r="73" spans="7:14" x14ac:dyDescent="0.3">
      <c r="J73" s="40"/>
      <c r="K73" s="41"/>
      <c r="L73" s="41"/>
      <c r="M73" s="41"/>
      <c r="N73" s="41"/>
    </row>
    <row r="74" spans="7:14" x14ac:dyDescent="0.3">
      <c r="G74" s="39"/>
      <c r="J74" s="40"/>
      <c r="K74" s="40"/>
      <c r="L74" s="40"/>
      <c r="M74" s="40"/>
      <c r="N74" s="40"/>
    </row>
    <row r="75" spans="7:14" x14ac:dyDescent="0.3">
      <c r="J75" s="40"/>
      <c r="K75" s="41"/>
      <c r="L75" s="41"/>
      <c r="M75" s="41"/>
      <c r="N75" s="41"/>
    </row>
    <row r="76" spans="7:14" x14ac:dyDescent="0.3">
      <c r="J76" s="40"/>
      <c r="K76" s="41"/>
      <c r="L76" s="41"/>
      <c r="M76" s="41"/>
      <c r="N76" s="41"/>
    </row>
    <row r="77" spans="7:14" x14ac:dyDescent="0.3">
      <c r="J77" s="40"/>
      <c r="K77" s="41"/>
      <c r="L77" s="41"/>
      <c r="M77" s="41"/>
      <c r="N77" s="41"/>
    </row>
    <row r="78" spans="7:14" x14ac:dyDescent="0.3">
      <c r="J78" s="40"/>
      <c r="K78" s="41"/>
      <c r="L78" s="41"/>
      <c r="M78" s="41"/>
      <c r="N78" s="41"/>
    </row>
    <row r="79" spans="7:14" x14ac:dyDescent="0.3">
      <c r="G79" s="39"/>
      <c r="J79" s="40"/>
      <c r="K79" s="40"/>
      <c r="L79" s="40"/>
      <c r="M79" s="40"/>
      <c r="N79" s="40"/>
    </row>
    <row r="80" spans="7:14" x14ac:dyDescent="0.3">
      <c r="J80" s="40"/>
      <c r="K80" s="41"/>
      <c r="L80" s="41"/>
      <c r="M80" s="41"/>
      <c r="N80" s="41"/>
    </row>
    <row r="81" spans="10:14" x14ac:dyDescent="0.3">
      <c r="J81" s="40"/>
      <c r="K81" s="41"/>
      <c r="L81" s="41"/>
      <c r="M81" s="41"/>
      <c r="N81" s="41"/>
    </row>
    <row r="82" spans="10:14" x14ac:dyDescent="0.3">
      <c r="J82" s="40"/>
      <c r="K82" s="41"/>
      <c r="L82" s="41"/>
      <c r="M82" s="41"/>
      <c r="N82" s="41"/>
    </row>
  </sheetData>
  <pageMargins left="0.7" right="0.7" top="0.75" bottom="0.75" header="0.3" footer="0.3"/>
  <pageSetup orientation="portrait" r:id="rId1"/>
  <headerFooter>
    <oddHeader xml:space="preserve">&amp;RDEF’s Response to OPC POD 1 (1-26)
Q7
Page &amp;P of &amp;N
</oddHeader>
    <oddFooter>&amp;R20240025-OPCPOD1-00004280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54B5-2CAD-4BE6-9D3C-CBD4239B3B26}">
  <dimension ref="A1:O60"/>
  <sheetViews>
    <sheetView tabSelected="1" topLeftCell="B1" workbookViewId="0">
      <selection activeCell="D5" sqref="D5"/>
    </sheetView>
  </sheetViews>
  <sheetFormatPr defaultColWidth="9.109375" defaultRowHeight="14.4" x14ac:dyDescent="0.3"/>
  <cols>
    <col min="1" max="1" width="9.109375" style="106"/>
    <col min="2" max="2" width="19.109375" style="106" customWidth="1"/>
    <col min="3" max="3" width="16.44140625" style="106" customWidth="1"/>
    <col min="4" max="4" width="18.44140625" style="106" customWidth="1"/>
    <col min="5" max="5" width="17.5546875" style="106" customWidth="1"/>
    <col min="6" max="6" width="19.5546875" style="106" customWidth="1"/>
    <col min="7" max="7" width="21.33203125" style="106" customWidth="1"/>
    <col min="8" max="8" width="25.6640625" style="106" customWidth="1"/>
    <col min="9" max="9" width="13.6640625" style="106" customWidth="1"/>
    <col min="10" max="10" width="0" style="106" hidden="1" customWidth="1"/>
    <col min="11" max="11" width="9.109375" style="106"/>
    <col min="12" max="12" width="13.109375" style="106" bestFit="1" customWidth="1"/>
    <col min="13" max="13" width="30.33203125" style="106" bestFit="1" customWidth="1"/>
    <col min="14" max="14" width="34.88671875" style="106" bestFit="1" customWidth="1"/>
    <col min="15" max="15" width="18.33203125" style="106" bestFit="1" customWidth="1"/>
    <col min="16" max="16384" width="9.109375" style="106"/>
  </cols>
  <sheetData>
    <row r="1" spans="1:15" ht="39.450000000000003" customHeight="1" x14ac:dyDescent="0.3">
      <c r="C1" s="130" t="s">
        <v>1225</v>
      </c>
      <c r="D1" s="131"/>
      <c r="E1" s="131"/>
      <c r="F1" s="131"/>
      <c r="G1" s="131"/>
      <c r="H1" s="131"/>
      <c r="I1" s="131"/>
    </row>
    <row r="2" spans="1:15" ht="25.2" customHeight="1" x14ac:dyDescent="0.3">
      <c r="B2" s="132" t="s">
        <v>1226</v>
      </c>
      <c r="C2" s="131"/>
      <c r="D2" s="131"/>
      <c r="E2" s="131"/>
      <c r="F2" s="131"/>
      <c r="G2" s="131"/>
      <c r="H2" s="131"/>
      <c r="I2" s="131"/>
    </row>
    <row r="3" spans="1:15" ht="25.2" customHeight="1" x14ac:dyDescent="0.3">
      <c r="B3" s="132" t="s">
        <v>1227</v>
      </c>
      <c r="C3" s="131"/>
      <c r="D3" s="131"/>
      <c r="E3" s="131"/>
      <c r="F3" s="131"/>
      <c r="G3" s="131"/>
      <c r="H3" s="131"/>
      <c r="I3" s="131"/>
    </row>
    <row r="4" spans="1:15" ht="50.4" customHeight="1" x14ac:dyDescent="0.3">
      <c r="B4" s="132" t="s">
        <v>1228</v>
      </c>
      <c r="C4" s="131"/>
      <c r="D4" s="131"/>
      <c r="E4" s="131"/>
      <c r="F4" s="131"/>
      <c r="G4" s="131"/>
      <c r="H4" s="131"/>
      <c r="I4" s="131"/>
    </row>
    <row r="5" spans="1:15" ht="19.95" customHeight="1" x14ac:dyDescent="0.3">
      <c r="B5" s="132" t="s">
        <v>1233</v>
      </c>
      <c r="C5" s="131"/>
      <c r="D5" s="131"/>
      <c r="E5" s="131"/>
      <c r="F5" s="131"/>
      <c r="G5" s="131"/>
      <c r="H5" s="131"/>
      <c r="I5" s="131"/>
    </row>
    <row r="6" spans="1:15" ht="18" customHeight="1" x14ac:dyDescent="0.3">
      <c r="A6" s="128" t="s">
        <v>1229</v>
      </c>
      <c r="B6" s="128"/>
      <c r="C6" s="128"/>
      <c r="D6" s="128"/>
      <c r="E6" s="128"/>
      <c r="F6" s="128"/>
      <c r="G6" s="128"/>
      <c r="H6" s="128"/>
      <c r="I6" s="129"/>
    </row>
    <row r="7" spans="1:15" ht="26.4" x14ac:dyDescent="0.3">
      <c r="A7" s="107" t="s">
        <v>1230</v>
      </c>
      <c r="B7" s="107" t="s">
        <v>567</v>
      </c>
      <c r="C7" s="108" t="s">
        <v>568</v>
      </c>
      <c r="D7" s="108" t="s">
        <v>569</v>
      </c>
      <c r="E7" s="108" t="s">
        <v>1231</v>
      </c>
      <c r="F7" s="108" t="s">
        <v>1232</v>
      </c>
      <c r="G7" s="108" t="s">
        <v>570</v>
      </c>
      <c r="H7" s="108" t="s">
        <v>571</v>
      </c>
      <c r="I7" s="108" t="s">
        <v>572</v>
      </c>
      <c r="L7" s="75" t="s">
        <v>580</v>
      </c>
      <c r="M7" t="s">
        <v>581</v>
      </c>
      <c r="N7"/>
      <c r="O7"/>
    </row>
    <row r="8" spans="1:15" ht="15" x14ac:dyDescent="0.3">
      <c r="A8" s="109">
        <v>44927</v>
      </c>
      <c r="B8" t="s">
        <v>573</v>
      </c>
      <c r="C8" t="s">
        <v>574</v>
      </c>
      <c r="D8" t="s">
        <v>575</v>
      </c>
      <c r="E8">
        <v>806</v>
      </c>
      <c r="F8" s="73">
        <v>1101</v>
      </c>
      <c r="G8" s="72">
        <v>12090.62</v>
      </c>
      <c r="H8" s="72">
        <v>-10040.19</v>
      </c>
      <c r="I8" s="72">
        <v>2050.4299999999998</v>
      </c>
      <c r="L8" s="74" t="s">
        <v>582</v>
      </c>
      <c r="M8" s="114">
        <v>-26243.54</v>
      </c>
      <c r="N8"/>
      <c r="O8"/>
    </row>
    <row r="9" spans="1:15" ht="15" x14ac:dyDescent="0.3">
      <c r="A9" s="109">
        <v>44927</v>
      </c>
      <c r="B9" t="s">
        <v>573</v>
      </c>
      <c r="C9" t="s">
        <v>574</v>
      </c>
      <c r="D9" t="s">
        <v>576</v>
      </c>
      <c r="E9">
        <v>5</v>
      </c>
      <c r="F9">
        <v>5</v>
      </c>
      <c r="G9">
        <v>204.42</v>
      </c>
      <c r="H9">
        <v>-63.46</v>
      </c>
      <c r="I9">
        <v>140.96</v>
      </c>
      <c r="L9" s="74" t="s">
        <v>583</v>
      </c>
      <c r="M9" s="114">
        <v>-27664.19</v>
      </c>
      <c r="N9"/>
      <c r="O9"/>
    </row>
    <row r="10" spans="1:15" ht="15" x14ac:dyDescent="0.3">
      <c r="A10" s="109">
        <v>44927</v>
      </c>
      <c r="B10" t="s">
        <v>573</v>
      </c>
      <c r="C10" t="s">
        <v>574</v>
      </c>
      <c r="D10" t="s">
        <v>578</v>
      </c>
      <c r="E10">
        <v>1</v>
      </c>
      <c r="F10">
        <v>1</v>
      </c>
      <c r="G10">
        <v>1.0900000000000001</v>
      </c>
      <c r="H10">
        <v>-1.0900000000000001</v>
      </c>
      <c r="I10">
        <v>0</v>
      </c>
      <c r="L10" s="74" t="s">
        <v>584</v>
      </c>
      <c r="M10" s="114">
        <v>-33656.619999999995</v>
      </c>
      <c r="N10"/>
      <c r="O10"/>
    </row>
    <row r="11" spans="1:15" ht="15" x14ac:dyDescent="0.3">
      <c r="A11" s="109">
        <v>44927</v>
      </c>
      <c r="B11" t="s">
        <v>573</v>
      </c>
      <c r="C11" t="s">
        <v>574</v>
      </c>
      <c r="D11" t="s">
        <v>579</v>
      </c>
      <c r="E11">
        <v>3</v>
      </c>
      <c r="F11">
        <v>2</v>
      </c>
      <c r="G11">
        <v>6.86</v>
      </c>
      <c r="H11">
        <v>-0.96</v>
      </c>
      <c r="I11">
        <v>5.9</v>
      </c>
      <c r="L11" s="74" t="s">
        <v>585</v>
      </c>
      <c r="M11" s="114">
        <v>-30233.869999999995</v>
      </c>
      <c r="N11"/>
      <c r="O11"/>
    </row>
    <row r="12" spans="1:15" ht="15" x14ac:dyDescent="0.3">
      <c r="A12" s="109">
        <v>44927</v>
      </c>
      <c r="B12" t="s">
        <v>573</v>
      </c>
      <c r="C12" t="s">
        <v>574</v>
      </c>
      <c r="D12" t="s">
        <v>577</v>
      </c>
      <c r="E12" s="73">
        <v>5633</v>
      </c>
      <c r="F12" s="73">
        <v>6136</v>
      </c>
      <c r="G12" s="72">
        <v>13759.85</v>
      </c>
      <c r="H12" s="72">
        <v>-16137.84</v>
      </c>
      <c r="I12" s="72">
        <v>-2377.9899999999998</v>
      </c>
      <c r="L12" s="74" t="s">
        <v>586</v>
      </c>
      <c r="M12" s="114">
        <v>-34208.770000000004</v>
      </c>
      <c r="N12"/>
      <c r="O12"/>
    </row>
    <row r="13" spans="1:15" ht="15" x14ac:dyDescent="0.3">
      <c r="A13" s="109">
        <v>44958</v>
      </c>
      <c r="B13" t="s">
        <v>573</v>
      </c>
      <c r="C13" t="s">
        <v>574</v>
      </c>
      <c r="D13" t="s">
        <v>575</v>
      </c>
      <c r="E13">
        <v>686</v>
      </c>
      <c r="F13">
        <v>794</v>
      </c>
      <c r="G13" s="72">
        <v>10928.81</v>
      </c>
      <c r="H13" s="72">
        <v>-8166.3</v>
      </c>
      <c r="I13" s="72">
        <v>2762.51</v>
      </c>
      <c r="L13" s="74" t="s">
        <v>587</v>
      </c>
      <c r="M13" s="114">
        <v>-7451229.04</v>
      </c>
      <c r="N13"/>
      <c r="O13"/>
    </row>
    <row r="14" spans="1:15" ht="15" x14ac:dyDescent="0.3">
      <c r="A14" s="109">
        <v>44958</v>
      </c>
      <c r="B14" t="s">
        <v>573</v>
      </c>
      <c r="C14" t="s">
        <v>574</v>
      </c>
      <c r="D14" t="s">
        <v>576</v>
      </c>
      <c r="E14">
        <v>3</v>
      </c>
      <c r="F14">
        <v>3</v>
      </c>
      <c r="G14">
        <v>93.67</v>
      </c>
      <c r="H14">
        <v>-24.5</v>
      </c>
      <c r="I14">
        <v>69.17</v>
      </c>
      <c r="L14" s="74" t="s">
        <v>588</v>
      </c>
      <c r="M14" s="114">
        <v>-3373.74</v>
      </c>
      <c r="N14"/>
      <c r="O14"/>
    </row>
    <row r="15" spans="1:15" ht="15" x14ac:dyDescent="0.3">
      <c r="A15" s="109">
        <v>44958</v>
      </c>
      <c r="B15" t="s">
        <v>573</v>
      </c>
      <c r="C15" t="s">
        <v>574</v>
      </c>
      <c r="D15" t="s">
        <v>579</v>
      </c>
      <c r="E15">
        <v>1</v>
      </c>
      <c r="F15">
        <v>0</v>
      </c>
      <c r="G15">
        <v>0.38</v>
      </c>
      <c r="H15">
        <v>0</v>
      </c>
      <c r="I15">
        <v>0.38</v>
      </c>
      <c r="L15" s="74" t="s">
        <v>589</v>
      </c>
      <c r="M15" s="114">
        <v>-504905.02</v>
      </c>
      <c r="N15"/>
      <c r="O15"/>
    </row>
    <row r="16" spans="1:15" ht="15" x14ac:dyDescent="0.3">
      <c r="A16" s="109">
        <v>44958</v>
      </c>
      <c r="B16" t="s">
        <v>573</v>
      </c>
      <c r="C16" t="s">
        <v>574</v>
      </c>
      <c r="D16" t="s">
        <v>577</v>
      </c>
      <c r="E16" s="73">
        <v>5236</v>
      </c>
      <c r="F16" s="73">
        <v>6811</v>
      </c>
      <c r="G16" s="72">
        <v>13822.77</v>
      </c>
      <c r="H16" s="72">
        <v>-19473.39</v>
      </c>
      <c r="I16" s="72">
        <v>-5650.62</v>
      </c>
      <c r="L16" s="74" t="s">
        <v>590</v>
      </c>
      <c r="M16" s="114">
        <v>-13704.32</v>
      </c>
      <c r="N16"/>
      <c r="O16"/>
    </row>
    <row r="17" spans="1:15" ht="15" x14ac:dyDescent="0.3">
      <c r="A17" s="109">
        <v>44986</v>
      </c>
      <c r="B17" t="s">
        <v>573</v>
      </c>
      <c r="C17" t="s">
        <v>574</v>
      </c>
      <c r="D17" t="s">
        <v>575</v>
      </c>
      <c r="E17">
        <v>669</v>
      </c>
      <c r="F17">
        <v>860</v>
      </c>
      <c r="G17" s="72">
        <v>7720.1</v>
      </c>
      <c r="H17" s="72">
        <v>-8726.4500000000007</v>
      </c>
      <c r="I17" s="72">
        <v>-1006.35</v>
      </c>
      <c r="L17" s="74" t="s">
        <v>591</v>
      </c>
      <c r="M17" s="114">
        <v>-23305.65</v>
      </c>
      <c r="N17"/>
      <c r="O17"/>
    </row>
    <row r="18" spans="1:15" ht="15" x14ac:dyDescent="0.3">
      <c r="A18" s="109">
        <v>44986</v>
      </c>
      <c r="B18" t="s">
        <v>573</v>
      </c>
      <c r="C18" t="s">
        <v>574</v>
      </c>
      <c r="D18" t="s">
        <v>576</v>
      </c>
      <c r="E18">
        <v>2</v>
      </c>
      <c r="F18">
        <v>6</v>
      </c>
      <c r="G18">
        <v>10.41</v>
      </c>
      <c r="H18">
        <v>-385.91</v>
      </c>
      <c r="I18">
        <v>-375.5</v>
      </c>
      <c r="L18" s="74" t="s">
        <v>592</v>
      </c>
      <c r="M18" s="114">
        <v>-222087.08999999997</v>
      </c>
      <c r="N18"/>
      <c r="O18"/>
    </row>
    <row r="19" spans="1:15" ht="15" x14ac:dyDescent="0.3">
      <c r="A19" s="109">
        <v>44986</v>
      </c>
      <c r="B19" t="s">
        <v>573</v>
      </c>
      <c r="C19" t="s">
        <v>574</v>
      </c>
      <c r="D19" t="s">
        <v>577</v>
      </c>
      <c r="E19" s="73">
        <v>6360</v>
      </c>
      <c r="F19" s="73">
        <v>7732</v>
      </c>
      <c r="G19" s="72">
        <v>18385.93</v>
      </c>
      <c r="H19" s="72">
        <v>-24544.26</v>
      </c>
      <c r="I19" s="72">
        <v>-6158.33</v>
      </c>
      <c r="L19" s="74" t="s">
        <v>593</v>
      </c>
      <c r="M19" s="114">
        <v>-33845.11</v>
      </c>
      <c r="N19"/>
      <c r="O19"/>
    </row>
    <row r="20" spans="1:15" ht="15" x14ac:dyDescent="0.3">
      <c r="A20" s="109">
        <v>45017</v>
      </c>
      <c r="B20" t="s">
        <v>573</v>
      </c>
      <c r="C20" t="s">
        <v>574</v>
      </c>
      <c r="D20" t="s">
        <v>575</v>
      </c>
      <c r="E20">
        <v>938</v>
      </c>
      <c r="F20">
        <v>891</v>
      </c>
      <c r="G20" s="72">
        <v>9543.24</v>
      </c>
      <c r="H20" s="72">
        <v>-9266.4</v>
      </c>
      <c r="I20">
        <v>276.83999999999997</v>
      </c>
      <c r="L20" s="74" t="s">
        <v>594</v>
      </c>
      <c r="M20" s="114">
        <v>-8404456.9600000009</v>
      </c>
      <c r="N20"/>
      <c r="O20"/>
    </row>
    <row r="21" spans="1:15" ht="15" x14ac:dyDescent="0.3">
      <c r="A21" s="109">
        <v>45017</v>
      </c>
      <c r="B21" t="s">
        <v>573</v>
      </c>
      <c r="C21" t="s">
        <v>574</v>
      </c>
      <c r="D21" t="s">
        <v>576</v>
      </c>
      <c r="E21">
        <v>8</v>
      </c>
      <c r="F21">
        <v>3</v>
      </c>
      <c r="G21">
        <v>341.46</v>
      </c>
      <c r="H21">
        <v>-24.21</v>
      </c>
      <c r="I21">
        <v>317.25</v>
      </c>
    </row>
    <row r="22" spans="1:15" ht="15" x14ac:dyDescent="0.3">
      <c r="A22" s="109">
        <v>45017</v>
      </c>
      <c r="B22" t="s">
        <v>573</v>
      </c>
      <c r="C22" t="s">
        <v>574</v>
      </c>
      <c r="D22" t="s">
        <v>578</v>
      </c>
      <c r="E22">
        <v>1</v>
      </c>
      <c r="F22">
        <v>3</v>
      </c>
      <c r="G22">
        <v>23.47</v>
      </c>
      <c r="H22">
        <v>-57.21</v>
      </c>
      <c r="I22">
        <v>-33.74</v>
      </c>
    </row>
    <row r="23" spans="1:15" ht="15" x14ac:dyDescent="0.3">
      <c r="A23" s="109">
        <v>45017</v>
      </c>
      <c r="B23" t="s">
        <v>573</v>
      </c>
      <c r="C23" t="s">
        <v>574</v>
      </c>
      <c r="D23" t="s">
        <v>577</v>
      </c>
      <c r="E23" s="73">
        <v>6686</v>
      </c>
      <c r="F23" s="73">
        <v>5902</v>
      </c>
      <c r="G23" s="72">
        <v>22349.01</v>
      </c>
      <c r="H23" s="72">
        <v>-20886.05</v>
      </c>
      <c r="I23" s="72">
        <v>1462.96</v>
      </c>
    </row>
    <row r="24" spans="1:15" ht="15" x14ac:dyDescent="0.3">
      <c r="A24" s="109">
        <v>45047</v>
      </c>
      <c r="B24" t="s">
        <v>573</v>
      </c>
      <c r="C24" t="s">
        <v>574</v>
      </c>
      <c r="D24" t="s">
        <v>575</v>
      </c>
      <c r="E24">
        <v>937</v>
      </c>
      <c r="F24">
        <v>926</v>
      </c>
      <c r="G24" s="72">
        <v>11585.98</v>
      </c>
      <c r="H24" s="72">
        <v>-10823.11</v>
      </c>
      <c r="I24">
        <v>762.87</v>
      </c>
    </row>
    <row r="25" spans="1:15" ht="15" x14ac:dyDescent="0.3">
      <c r="A25" s="109">
        <v>45047</v>
      </c>
      <c r="B25" t="s">
        <v>573</v>
      </c>
      <c r="C25" t="s">
        <v>574</v>
      </c>
      <c r="D25" t="s">
        <v>576</v>
      </c>
      <c r="E25">
        <v>3</v>
      </c>
      <c r="F25">
        <v>4</v>
      </c>
      <c r="G25">
        <v>87.09</v>
      </c>
      <c r="H25">
        <v>-108.85</v>
      </c>
      <c r="I25">
        <v>-21.76</v>
      </c>
    </row>
    <row r="26" spans="1:15" ht="15" x14ac:dyDescent="0.3">
      <c r="A26" s="109">
        <v>45047</v>
      </c>
      <c r="B26" t="s">
        <v>573</v>
      </c>
      <c r="C26" t="s">
        <v>574</v>
      </c>
      <c r="D26" t="s">
        <v>578</v>
      </c>
      <c r="E26">
        <v>1</v>
      </c>
      <c r="F26">
        <v>0</v>
      </c>
      <c r="G26">
        <v>8.35</v>
      </c>
      <c r="H26">
        <v>0</v>
      </c>
      <c r="I26">
        <v>8.35</v>
      </c>
    </row>
    <row r="27" spans="1:15" ht="15" x14ac:dyDescent="0.3">
      <c r="A27" s="109">
        <v>45047</v>
      </c>
      <c r="B27" t="s">
        <v>573</v>
      </c>
      <c r="C27" t="s">
        <v>574</v>
      </c>
      <c r="D27" t="s">
        <v>577</v>
      </c>
      <c r="E27" s="73">
        <v>6139</v>
      </c>
      <c r="F27" s="73">
        <v>5812</v>
      </c>
      <c r="G27" s="72">
        <v>22822.639999999999</v>
      </c>
      <c r="H27" s="72">
        <v>-23276.81</v>
      </c>
      <c r="I27">
        <v>-454.17</v>
      </c>
    </row>
    <row r="28" spans="1:15" ht="15" x14ac:dyDescent="0.3">
      <c r="A28" s="109">
        <v>45078</v>
      </c>
      <c r="B28" t="s">
        <v>573</v>
      </c>
      <c r="C28" t="s">
        <v>574</v>
      </c>
      <c r="D28" t="s">
        <v>575</v>
      </c>
      <c r="E28" s="73">
        <v>61490</v>
      </c>
      <c r="F28" s="73">
        <v>83411</v>
      </c>
      <c r="G28" s="72">
        <v>4184346.07</v>
      </c>
      <c r="H28" s="72">
        <v>-6299641.9699999997</v>
      </c>
      <c r="I28" s="72">
        <v>-2115295.9</v>
      </c>
    </row>
    <row r="29" spans="1:15" ht="15" x14ac:dyDescent="0.3">
      <c r="A29" s="109">
        <v>45078</v>
      </c>
      <c r="B29" t="s">
        <v>573</v>
      </c>
      <c r="C29" t="s">
        <v>574</v>
      </c>
      <c r="D29" t="s">
        <v>576</v>
      </c>
      <c r="E29">
        <v>441</v>
      </c>
      <c r="F29">
        <v>477</v>
      </c>
      <c r="G29" s="72">
        <v>197548.22</v>
      </c>
      <c r="H29" s="72">
        <v>-206361.99</v>
      </c>
      <c r="I29" s="72">
        <v>-8813.77</v>
      </c>
    </row>
    <row r="30" spans="1:15" ht="15" x14ac:dyDescent="0.3">
      <c r="A30" s="109">
        <v>45078</v>
      </c>
      <c r="B30" t="s">
        <v>573</v>
      </c>
      <c r="C30" t="s">
        <v>574</v>
      </c>
      <c r="D30" t="s">
        <v>578</v>
      </c>
      <c r="E30">
        <v>168</v>
      </c>
      <c r="F30">
        <v>201</v>
      </c>
      <c r="G30" s="72">
        <v>7166.59</v>
      </c>
      <c r="H30" s="72">
        <v>-7955.3</v>
      </c>
      <c r="I30">
        <v>-788.71</v>
      </c>
    </row>
    <row r="31" spans="1:15" ht="15" x14ac:dyDescent="0.3">
      <c r="A31" s="109">
        <v>45078</v>
      </c>
      <c r="B31" t="s">
        <v>573</v>
      </c>
      <c r="C31" t="s">
        <v>574</v>
      </c>
      <c r="D31" t="s">
        <v>579</v>
      </c>
      <c r="E31">
        <v>258</v>
      </c>
      <c r="F31">
        <v>298</v>
      </c>
      <c r="G31" s="72">
        <v>2651.42</v>
      </c>
      <c r="H31" s="72">
        <v>-3513.88</v>
      </c>
      <c r="I31">
        <v>-862.46</v>
      </c>
    </row>
    <row r="32" spans="1:15" ht="15" x14ac:dyDescent="0.3">
      <c r="A32" s="109">
        <v>45078</v>
      </c>
      <c r="B32" t="s">
        <v>573</v>
      </c>
      <c r="C32" t="s">
        <v>574</v>
      </c>
      <c r="D32" t="s">
        <v>577</v>
      </c>
      <c r="E32" s="73">
        <v>166458</v>
      </c>
      <c r="F32" s="73">
        <v>179544</v>
      </c>
      <c r="G32" s="72">
        <v>868821.37</v>
      </c>
      <c r="H32" s="72">
        <v>-933755.9</v>
      </c>
      <c r="I32" s="72">
        <v>-64934.53</v>
      </c>
    </row>
    <row r="33" spans="1:9" ht="15" x14ac:dyDescent="0.3">
      <c r="A33" s="109">
        <v>45108</v>
      </c>
      <c r="B33" t="s">
        <v>573</v>
      </c>
      <c r="C33" t="s">
        <v>574</v>
      </c>
      <c r="D33" t="s">
        <v>575</v>
      </c>
      <c r="E33" s="73">
        <v>7460</v>
      </c>
      <c r="F33">
        <v>902</v>
      </c>
      <c r="G33" s="72">
        <v>162325.56</v>
      </c>
      <c r="H33">
        <v>-613.77</v>
      </c>
      <c r="I33" s="72">
        <v>161711.79</v>
      </c>
    </row>
    <row r="34" spans="1:9" ht="15" x14ac:dyDescent="0.3">
      <c r="A34" s="109">
        <v>45108</v>
      </c>
      <c r="B34" t="s">
        <v>573</v>
      </c>
      <c r="C34" t="s">
        <v>574</v>
      </c>
      <c r="D34" t="s">
        <v>576</v>
      </c>
      <c r="E34">
        <v>50</v>
      </c>
      <c r="F34">
        <v>2</v>
      </c>
      <c r="G34" s="72">
        <v>8802.49</v>
      </c>
      <c r="H34">
        <v>10.26</v>
      </c>
      <c r="I34" s="72">
        <v>8812.75</v>
      </c>
    </row>
    <row r="35" spans="1:9" ht="15" x14ac:dyDescent="0.3">
      <c r="A35" s="109">
        <v>45108</v>
      </c>
      <c r="B35" t="s">
        <v>573</v>
      </c>
      <c r="C35" t="s">
        <v>574</v>
      </c>
      <c r="D35" t="s">
        <v>578</v>
      </c>
      <c r="E35">
        <v>32</v>
      </c>
      <c r="F35">
        <v>0</v>
      </c>
      <c r="G35">
        <v>758.33</v>
      </c>
      <c r="H35">
        <v>0</v>
      </c>
      <c r="I35">
        <v>758.33</v>
      </c>
    </row>
    <row r="36" spans="1:9" ht="15" x14ac:dyDescent="0.3">
      <c r="A36" s="109">
        <v>45108</v>
      </c>
      <c r="B36" t="s">
        <v>573</v>
      </c>
      <c r="C36" t="s">
        <v>574</v>
      </c>
      <c r="D36" t="s">
        <v>579</v>
      </c>
      <c r="E36">
        <v>43</v>
      </c>
      <c r="F36">
        <v>0</v>
      </c>
      <c r="G36">
        <v>854.11</v>
      </c>
      <c r="H36">
        <v>0</v>
      </c>
      <c r="I36">
        <v>854.11</v>
      </c>
    </row>
    <row r="37" spans="1:9" ht="15" x14ac:dyDescent="0.3">
      <c r="A37" s="109">
        <v>45108</v>
      </c>
      <c r="B37" t="s">
        <v>573</v>
      </c>
      <c r="C37" t="s">
        <v>574</v>
      </c>
      <c r="D37" t="s">
        <v>577</v>
      </c>
      <c r="E37" s="73">
        <v>18049</v>
      </c>
      <c r="F37" s="73">
        <v>6927</v>
      </c>
      <c r="G37" s="72">
        <v>59700.959999999999</v>
      </c>
      <c r="H37" s="72">
        <v>-2770.23</v>
      </c>
      <c r="I37" s="72">
        <v>56930.73</v>
      </c>
    </row>
    <row r="38" spans="1:9" ht="15" x14ac:dyDescent="0.3">
      <c r="A38" s="109">
        <v>45139</v>
      </c>
      <c r="B38" t="s">
        <v>573</v>
      </c>
      <c r="C38" t="s">
        <v>574</v>
      </c>
      <c r="D38" t="s">
        <v>575</v>
      </c>
      <c r="E38" s="73">
        <v>1331</v>
      </c>
      <c r="F38" s="73">
        <v>1183</v>
      </c>
      <c r="G38" s="72">
        <v>235612.04</v>
      </c>
      <c r="H38" s="72">
        <v>-440293.15</v>
      </c>
      <c r="I38" s="72">
        <v>-204681.11</v>
      </c>
    </row>
    <row r="39" spans="1:9" ht="15" x14ac:dyDescent="0.3">
      <c r="A39" s="109">
        <v>45139</v>
      </c>
      <c r="B39" t="s">
        <v>573</v>
      </c>
      <c r="C39" t="s">
        <v>574</v>
      </c>
      <c r="D39" t="s">
        <v>576</v>
      </c>
      <c r="E39">
        <v>24</v>
      </c>
      <c r="F39">
        <v>24</v>
      </c>
      <c r="G39" s="72">
        <v>57893.34</v>
      </c>
      <c r="H39" s="72">
        <v>-59353.75</v>
      </c>
      <c r="I39" s="72">
        <v>-1460.41</v>
      </c>
    </row>
    <row r="40" spans="1:9" ht="15" x14ac:dyDescent="0.3">
      <c r="A40" s="109">
        <v>45139</v>
      </c>
      <c r="B40" t="s">
        <v>573</v>
      </c>
      <c r="C40" t="s">
        <v>574</v>
      </c>
      <c r="D40" t="s">
        <v>578</v>
      </c>
      <c r="E40">
        <v>0</v>
      </c>
      <c r="F40">
        <v>1</v>
      </c>
      <c r="G40">
        <v>0</v>
      </c>
      <c r="H40">
        <v>-0.95</v>
      </c>
      <c r="I40">
        <v>-0.95</v>
      </c>
    </row>
    <row r="41" spans="1:9" ht="15" x14ac:dyDescent="0.3">
      <c r="A41" s="109">
        <v>45139</v>
      </c>
      <c r="B41" t="s">
        <v>573</v>
      </c>
      <c r="C41" t="s">
        <v>574</v>
      </c>
      <c r="D41" t="s">
        <v>577</v>
      </c>
      <c r="E41" s="73">
        <v>7151</v>
      </c>
      <c r="F41" s="73">
        <v>6978</v>
      </c>
      <c r="G41" s="72">
        <v>7883.51</v>
      </c>
      <c r="H41" s="72">
        <v>-5257.17</v>
      </c>
      <c r="I41" s="72">
        <v>2626.34</v>
      </c>
    </row>
    <row r="42" spans="1:9" ht="15" x14ac:dyDescent="0.3">
      <c r="A42" s="109">
        <v>45170</v>
      </c>
      <c r="B42" t="s">
        <v>573</v>
      </c>
      <c r="C42" t="s">
        <v>574</v>
      </c>
      <c r="D42" t="s">
        <v>575</v>
      </c>
      <c r="E42">
        <v>902</v>
      </c>
      <c r="F42">
        <v>814</v>
      </c>
      <c r="G42" s="72">
        <v>11292.21</v>
      </c>
      <c r="H42" s="72">
        <v>-5885.6</v>
      </c>
      <c r="I42" s="72">
        <v>5406.61</v>
      </c>
    </row>
    <row r="43" spans="1:9" ht="15" x14ac:dyDescent="0.3">
      <c r="A43" s="109">
        <v>45170</v>
      </c>
      <c r="B43" t="s">
        <v>573</v>
      </c>
      <c r="C43" t="s">
        <v>574</v>
      </c>
      <c r="D43" t="s">
        <v>576</v>
      </c>
      <c r="E43">
        <v>3</v>
      </c>
      <c r="F43">
        <v>1</v>
      </c>
      <c r="G43" s="72">
        <v>1660.59</v>
      </c>
      <c r="H43">
        <v>-0.51</v>
      </c>
      <c r="I43" s="72">
        <v>1660.08</v>
      </c>
    </row>
    <row r="44" spans="1:9" ht="15" x14ac:dyDescent="0.3">
      <c r="A44" s="109">
        <v>45170</v>
      </c>
      <c r="B44" t="s">
        <v>573</v>
      </c>
      <c r="C44" t="s">
        <v>574</v>
      </c>
      <c r="D44" t="s">
        <v>578</v>
      </c>
      <c r="E44">
        <v>1</v>
      </c>
      <c r="F44">
        <v>0</v>
      </c>
      <c r="G44">
        <v>0.95</v>
      </c>
      <c r="H44">
        <v>0</v>
      </c>
      <c r="I44">
        <v>0.95</v>
      </c>
    </row>
    <row r="45" spans="1:9" ht="15" x14ac:dyDescent="0.3">
      <c r="A45" s="109">
        <v>45170</v>
      </c>
      <c r="B45" t="s">
        <v>573</v>
      </c>
      <c r="C45" t="s">
        <v>574</v>
      </c>
      <c r="D45" t="s">
        <v>577</v>
      </c>
      <c r="E45" s="73">
        <v>5726</v>
      </c>
      <c r="F45" s="73">
        <v>5841</v>
      </c>
      <c r="G45" s="72">
        <v>8215.01</v>
      </c>
      <c r="H45" s="72">
        <v>-7818.21</v>
      </c>
      <c r="I45">
        <v>396.8</v>
      </c>
    </row>
    <row r="46" spans="1:9" ht="15" x14ac:dyDescent="0.3">
      <c r="A46" s="109">
        <v>45200</v>
      </c>
      <c r="B46" t="s">
        <v>573</v>
      </c>
      <c r="C46" t="s">
        <v>574</v>
      </c>
      <c r="D46" t="s">
        <v>575</v>
      </c>
      <c r="E46">
        <v>623</v>
      </c>
      <c r="F46">
        <v>788</v>
      </c>
      <c r="G46" s="72">
        <v>21433.34</v>
      </c>
      <c r="H46" s="72">
        <v>-10714.5</v>
      </c>
      <c r="I46" s="72">
        <v>10718.84</v>
      </c>
    </row>
    <row r="47" spans="1:9" ht="15" x14ac:dyDescent="0.3">
      <c r="A47" s="109">
        <v>45200</v>
      </c>
      <c r="B47" t="s">
        <v>573</v>
      </c>
      <c r="C47" t="s">
        <v>574</v>
      </c>
      <c r="D47" t="s">
        <v>579</v>
      </c>
      <c r="E47">
        <v>1</v>
      </c>
      <c r="F47">
        <v>0</v>
      </c>
      <c r="G47">
        <v>1.19</v>
      </c>
      <c r="H47">
        <v>0</v>
      </c>
      <c r="I47">
        <v>1.19</v>
      </c>
    </row>
    <row r="48" spans="1:9" ht="15" x14ac:dyDescent="0.3">
      <c r="A48" s="109">
        <v>45200</v>
      </c>
      <c r="B48" t="s">
        <v>573</v>
      </c>
      <c r="C48" t="s">
        <v>574</v>
      </c>
      <c r="D48" t="s">
        <v>577</v>
      </c>
      <c r="E48" s="73">
        <v>4723</v>
      </c>
      <c r="F48" s="73">
        <v>6098</v>
      </c>
      <c r="G48" s="72">
        <v>9557.2800000000007</v>
      </c>
      <c r="H48" s="72">
        <v>-12591.15</v>
      </c>
      <c r="I48" s="72">
        <v>-3033.87</v>
      </c>
    </row>
    <row r="49" spans="1:9" ht="15" x14ac:dyDescent="0.3">
      <c r="A49" s="109">
        <v>45231</v>
      </c>
      <c r="B49" t="s">
        <v>573</v>
      </c>
      <c r="C49" t="s">
        <v>574</v>
      </c>
      <c r="D49" t="s">
        <v>575</v>
      </c>
      <c r="E49" s="73">
        <v>15861</v>
      </c>
      <c r="F49" s="73">
        <v>25765</v>
      </c>
      <c r="G49" s="72">
        <v>70795.839999999997</v>
      </c>
      <c r="H49" s="72">
        <v>-122829.18</v>
      </c>
      <c r="I49" s="72">
        <v>-52033.34</v>
      </c>
    </row>
    <row r="50" spans="1:9" ht="15" x14ac:dyDescent="0.3">
      <c r="A50" s="109">
        <v>45231</v>
      </c>
      <c r="B50" t="s">
        <v>573</v>
      </c>
      <c r="C50" t="s">
        <v>574</v>
      </c>
      <c r="D50" t="s">
        <v>576</v>
      </c>
      <c r="E50">
        <v>151</v>
      </c>
      <c r="F50">
        <v>189</v>
      </c>
      <c r="G50" s="72">
        <v>1337.81</v>
      </c>
      <c r="H50" s="72">
        <v>-1764.12</v>
      </c>
      <c r="I50">
        <v>-426.31</v>
      </c>
    </row>
    <row r="51" spans="1:9" ht="15" x14ac:dyDescent="0.3">
      <c r="A51" s="109">
        <v>45231</v>
      </c>
      <c r="B51" t="s">
        <v>573</v>
      </c>
      <c r="C51" t="s">
        <v>574</v>
      </c>
      <c r="D51" t="s">
        <v>578</v>
      </c>
      <c r="E51">
        <v>37</v>
      </c>
      <c r="F51">
        <v>53</v>
      </c>
      <c r="G51">
        <v>116.75</v>
      </c>
      <c r="H51">
        <v>-170.65</v>
      </c>
      <c r="I51">
        <v>-53.9</v>
      </c>
    </row>
    <row r="52" spans="1:9" ht="15" x14ac:dyDescent="0.3">
      <c r="A52" s="109">
        <v>45231</v>
      </c>
      <c r="B52" t="s">
        <v>573</v>
      </c>
      <c r="C52" t="s">
        <v>574</v>
      </c>
      <c r="D52" t="s">
        <v>579</v>
      </c>
      <c r="E52">
        <v>146</v>
      </c>
      <c r="F52">
        <v>208</v>
      </c>
      <c r="G52">
        <v>459.78</v>
      </c>
      <c r="H52">
        <v>-761.85</v>
      </c>
      <c r="I52">
        <v>-302.07</v>
      </c>
    </row>
    <row r="53" spans="1:9" ht="15" x14ac:dyDescent="0.3">
      <c r="A53" s="109">
        <v>45231</v>
      </c>
      <c r="B53" t="s">
        <v>573</v>
      </c>
      <c r="C53" t="s">
        <v>574</v>
      </c>
      <c r="D53" t="s">
        <v>577</v>
      </c>
      <c r="E53" s="73">
        <v>26228</v>
      </c>
      <c r="F53" s="73">
        <v>50507</v>
      </c>
      <c r="G53" s="72">
        <v>44500.61</v>
      </c>
      <c r="H53" s="72">
        <v>-96561.29</v>
      </c>
      <c r="I53" s="72">
        <v>-52060.68</v>
      </c>
    </row>
    <row r="54" spans="1:9" ht="15" x14ac:dyDescent="0.3">
      <c r="A54" s="109">
        <v>45261</v>
      </c>
      <c r="B54" t="s">
        <v>573</v>
      </c>
      <c r="C54" t="s">
        <v>574</v>
      </c>
      <c r="D54" t="s">
        <v>575</v>
      </c>
      <c r="E54" s="73">
        <v>7619</v>
      </c>
      <c r="F54">
        <v>664</v>
      </c>
      <c r="G54" s="72">
        <v>46357.3</v>
      </c>
      <c r="H54" s="72">
        <v>-7941.23</v>
      </c>
      <c r="I54" s="72">
        <v>38416.07</v>
      </c>
    </row>
    <row r="55" spans="1:9" ht="15" x14ac:dyDescent="0.3">
      <c r="A55" s="109">
        <v>45261</v>
      </c>
      <c r="B55" t="s">
        <v>573</v>
      </c>
      <c r="C55" t="s">
        <v>574</v>
      </c>
      <c r="D55" t="s">
        <v>576</v>
      </c>
      <c r="E55">
        <v>29</v>
      </c>
      <c r="F55">
        <v>1</v>
      </c>
      <c r="G55">
        <v>318.86</v>
      </c>
      <c r="H55">
        <v>-42.59</v>
      </c>
      <c r="I55">
        <v>276.27</v>
      </c>
    </row>
    <row r="56" spans="1:9" ht="15" x14ac:dyDescent="0.3">
      <c r="A56" s="109">
        <v>45261</v>
      </c>
      <c r="B56" t="s">
        <v>573</v>
      </c>
      <c r="C56" t="s">
        <v>574</v>
      </c>
      <c r="D56" t="s">
        <v>578</v>
      </c>
      <c r="E56">
        <v>12</v>
      </c>
      <c r="F56">
        <v>0</v>
      </c>
      <c r="G56">
        <v>44.87</v>
      </c>
      <c r="H56">
        <v>0</v>
      </c>
      <c r="I56">
        <v>44.87</v>
      </c>
    </row>
    <row r="57" spans="1:9" ht="15" x14ac:dyDescent="0.3">
      <c r="A57" s="109">
        <v>45261</v>
      </c>
      <c r="B57" t="s">
        <v>573</v>
      </c>
      <c r="C57" t="s">
        <v>574</v>
      </c>
      <c r="D57" t="s">
        <v>579</v>
      </c>
      <c r="E57">
        <v>49</v>
      </c>
      <c r="F57">
        <v>0</v>
      </c>
      <c r="G57">
        <v>213.85</v>
      </c>
      <c r="H57">
        <v>0</v>
      </c>
      <c r="I57">
        <v>213.85</v>
      </c>
    </row>
    <row r="58" spans="1:9" ht="15" x14ac:dyDescent="0.3">
      <c r="A58" s="109">
        <v>45261</v>
      </c>
      <c r="B58" t="s">
        <v>573</v>
      </c>
      <c r="C58" t="s">
        <v>574</v>
      </c>
      <c r="D58" t="s">
        <v>577</v>
      </c>
      <c r="E58" s="73">
        <v>20122</v>
      </c>
      <c r="F58" s="73">
        <v>10576</v>
      </c>
      <c r="G58" s="72">
        <v>41221.39</v>
      </c>
      <c r="H58" s="72">
        <v>-25861.29</v>
      </c>
      <c r="I58" s="72">
        <v>15360.1</v>
      </c>
    </row>
    <row r="59" spans="1:9" ht="15" x14ac:dyDescent="0.3">
      <c r="A59" s="109"/>
      <c r="B59" s="110"/>
      <c r="C59" s="111"/>
      <c r="D59" s="111"/>
      <c r="E59" s="112"/>
      <c r="F59" s="112"/>
      <c r="G59" s="113"/>
      <c r="H59" s="113"/>
      <c r="I59" s="113"/>
    </row>
    <row r="60" spans="1:9" ht="15" x14ac:dyDescent="0.3">
      <c r="A60" s="109"/>
      <c r="B60" s="110"/>
      <c r="C60" s="111"/>
      <c r="D60" s="111"/>
      <c r="E60" s="112"/>
      <c r="F60" s="112"/>
      <c r="G60" s="113"/>
      <c r="H60" s="113"/>
      <c r="I60" s="113"/>
    </row>
  </sheetData>
  <mergeCells count="6">
    <mergeCell ref="A6:I6"/>
    <mergeCell ref="C1:I1"/>
    <mergeCell ref="B2:I2"/>
    <mergeCell ref="B3:I3"/>
    <mergeCell ref="B4:I4"/>
    <mergeCell ref="B5:I5"/>
  </mergeCells>
  <pageMargins left="0.7" right="0.7" top="0.75" bottom="0.75" header="0.3" footer="0.3"/>
  <pageSetup orientation="portrait" r:id="rId2"/>
  <headerFooter>
    <oddHeader xml:space="preserve">&amp;RDEF’s Response to OPC POD 1 (1-26)
Q7
Page &amp;P of &amp;N
</oddHeader>
    <oddFooter>&amp;R20240025-OPCPOD1-00004280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6749-AED3-4E4B-AABA-53DC3E2829A5}">
  <sheetPr>
    <tabColor rgb="FF002060"/>
  </sheetPr>
  <dimension ref="A1:P57"/>
  <sheetViews>
    <sheetView tabSelected="1" view="pageBreakPreview" zoomScale="90" zoomScaleNormal="100" zoomScaleSheetLayoutView="90" workbookViewId="0">
      <selection activeCell="D5" sqref="D5"/>
    </sheetView>
  </sheetViews>
  <sheetFormatPr defaultColWidth="7.88671875" defaultRowHeight="13.8" outlineLevelRow="1" outlineLevelCol="1" x14ac:dyDescent="0.3"/>
  <cols>
    <col min="1" max="1" width="4.6640625" style="7" customWidth="1"/>
    <col min="2" max="2" width="24.109375" style="7" customWidth="1"/>
    <col min="3" max="3" width="4.109375" style="7" hidden="1" customWidth="1" outlineLevel="1"/>
    <col min="4" max="4" width="5.33203125" style="7" hidden="1" customWidth="1" outlineLevel="1"/>
    <col min="5" max="5" width="24.109375" style="7" hidden="1" customWidth="1" outlineLevel="1"/>
    <col min="6" max="6" width="13.6640625" style="7" customWidth="1" collapsed="1"/>
    <col min="7" max="7" width="13.6640625" style="7" customWidth="1"/>
    <col min="8" max="8" width="11.5546875" style="7" customWidth="1"/>
    <col min="9" max="9" width="16" style="7" customWidth="1"/>
    <col min="10" max="10" width="16.44140625" style="7" customWidth="1"/>
    <col min="11" max="11" width="10" style="7" customWidth="1"/>
    <col min="12" max="12" width="11.6640625" style="7" customWidth="1"/>
    <col min="13" max="13" width="8.88671875" style="7" customWidth="1"/>
    <col min="14" max="14" width="12.109375" style="7" customWidth="1"/>
    <col min="15" max="15" width="15" style="7" customWidth="1"/>
    <col min="16" max="16" width="11" style="7" customWidth="1"/>
    <col min="17" max="17" width="10.33203125" style="7" customWidth="1"/>
    <col min="18" max="16384" width="7.88671875" style="7"/>
  </cols>
  <sheetData>
    <row r="1" spans="1:16" x14ac:dyDescent="0.3">
      <c r="A1" s="5" t="s">
        <v>30</v>
      </c>
      <c r="B1" s="8"/>
      <c r="C1" s="8"/>
      <c r="D1" s="8"/>
      <c r="E1" s="8"/>
      <c r="F1" s="8"/>
      <c r="G1" s="8"/>
      <c r="H1" s="126" t="s">
        <v>31</v>
      </c>
      <c r="I1" s="126"/>
      <c r="J1" s="126"/>
      <c r="K1" s="126"/>
      <c r="L1" s="126"/>
      <c r="M1" s="5"/>
      <c r="N1" s="5"/>
      <c r="O1" s="5"/>
      <c r="P1" s="5" t="s">
        <v>1240</v>
      </c>
    </row>
    <row r="2" spans="1:16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117"/>
      <c r="L2" s="117"/>
      <c r="M2" s="117"/>
      <c r="N2" s="117"/>
      <c r="O2" s="117"/>
      <c r="P2" s="117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118"/>
      <c r="L3" s="118"/>
      <c r="M3" s="118"/>
      <c r="N3" s="118"/>
      <c r="O3" s="118"/>
      <c r="P3" s="118"/>
    </row>
    <row r="4" spans="1:16" x14ac:dyDescent="0.3">
      <c r="A4" s="7" t="s">
        <v>32</v>
      </c>
      <c r="B4" s="10"/>
      <c r="C4" s="10"/>
      <c r="D4" s="10"/>
      <c r="E4" s="10"/>
      <c r="F4" s="10"/>
      <c r="G4" s="10"/>
      <c r="H4" s="9" t="s">
        <v>33</v>
      </c>
      <c r="I4" s="127" t="s">
        <v>34</v>
      </c>
      <c r="J4" s="127"/>
      <c r="K4" s="127"/>
      <c r="L4" s="127"/>
      <c r="M4" s="3"/>
      <c r="N4" s="3" t="s">
        <v>35</v>
      </c>
      <c r="O4" s="10"/>
      <c r="P4" s="10"/>
    </row>
    <row r="5" spans="1:16" x14ac:dyDescent="0.3">
      <c r="B5" s="10"/>
      <c r="C5" s="10"/>
      <c r="D5" s="10"/>
      <c r="E5" s="10"/>
      <c r="F5" s="10"/>
      <c r="G5" s="10"/>
      <c r="H5" s="10"/>
      <c r="I5" s="127"/>
      <c r="J5" s="127"/>
      <c r="K5" s="127"/>
      <c r="L5" s="127"/>
      <c r="M5" s="11" t="s">
        <v>36</v>
      </c>
      <c r="N5" s="12" t="s">
        <v>7</v>
      </c>
      <c r="O5" s="29"/>
      <c r="P5" s="44">
        <f>IFERROR(VLOOKUP($N5,'MFR Logic'!$B$8:$D$14,3,FALSE),"")</f>
        <v>46752</v>
      </c>
    </row>
    <row r="6" spans="1:16" x14ac:dyDescent="0.3">
      <c r="A6" s="7" t="s">
        <v>37</v>
      </c>
      <c r="B6" s="120"/>
      <c r="C6" s="120"/>
      <c r="D6" s="120"/>
      <c r="E6" s="120"/>
      <c r="F6" s="120"/>
      <c r="G6" s="120"/>
      <c r="H6" s="120"/>
      <c r="I6" s="127"/>
      <c r="J6" s="127"/>
      <c r="K6" s="127"/>
      <c r="L6" s="127"/>
      <c r="M6" s="11" t="s">
        <v>38</v>
      </c>
      <c r="N6" s="12" t="s">
        <v>9</v>
      </c>
      <c r="P6" s="44">
        <f>IFERROR(VLOOKUP($N6,'MFR Logic'!$B$8:$D$14,3,FALSE),"")</f>
        <v>46387</v>
      </c>
    </row>
    <row r="7" spans="1:16" x14ac:dyDescent="0.3">
      <c r="A7" s="30"/>
      <c r="I7" s="6"/>
      <c r="J7" s="6"/>
      <c r="K7" s="6"/>
      <c r="L7" s="6"/>
      <c r="M7" s="11" t="s">
        <v>38</v>
      </c>
      <c r="N7" s="12" t="s">
        <v>11</v>
      </c>
      <c r="P7" s="44">
        <f>IFERROR(VLOOKUP($N7,'MFR Logic'!$B$8:$D$14,3,FALSE),"")</f>
        <v>46022</v>
      </c>
    </row>
    <row r="8" spans="1:16" x14ac:dyDescent="0.3">
      <c r="A8" s="7" t="str">
        <f>"DOCKET NO.: "&amp;'MFR Logic'!$D$4</f>
        <v>DOCKET NO.: 20240025-EI</v>
      </c>
      <c r="I8" s="6"/>
      <c r="J8" s="6"/>
      <c r="K8" s="6"/>
      <c r="L8" s="11"/>
      <c r="M8" s="11" t="s">
        <v>38</v>
      </c>
      <c r="N8" s="12" t="s">
        <v>966</v>
      </c>
      <c r="P8" s="44">
        <f>IFERROR(VLOOKUP($N8,'MFR Logic'!$B$8:$D$14,3,FALSE),"")</f>
        <v>45657</v>
      </c>
    </row>
    <row r="9" spans="1:16" x14ac:dyDescent="0.3">
      <c r="I9" s="6"/>
      <c r="J9" s="6"/>
      <c r="K9" s="6"/>
      <c r="L9" s="11"/>
      <c r="M9" s="11" t="s">
        <v>38</v>
      </c>
      <c r="N9" s="12" t="s">
        <v>15</v>
      </c>
      <c r="O9" s="29"/>
      <c r="P9" s="44">
        <f>IFERROR(VLOOKUP($N9,'MFR Logic'!$B$8:$D$14,3,FALSE),"")</f>
        <v>45291</v>
      </c>
    </row>
    <row r="10" spans="1:16" x14ac:dyDescent="0.3">
      <c r="I10" s="6"/>
      <c r="J10" s="6"/>
      <c r="K10" s="6"/>
      <c r="L10" s="11"/>
      <c r="M10" s="11"/>
      <c r="N10" s="12"/>
      <c r="O10" s="29"/>
      <c r="P10" s="44"/>
    </row>
    <row r="11" spans="1:16" x14ac:dyDescent="0.3">
      <c r="I11" s="6"/>
      <c r="J11" s="70"/>
      <c r="K11" s="6"/>
      <c r="L11" s="11"/>
      <c r="M11" s="11"/>
      <c r="N11" s="12"/>
      <c r="O11" s="29"/>
      <c r="P11" s="44"/>
    </row>
    <row r="12" spans="1:16" x14ac:dyDescent="0.3">
      <c r="I12" s="6"/>
      <c r="J12" s="70" t="s">
        <v>1239</v>
      </c>
      <c r="K12" s="6"/>
      <c r="L12" s="11"/>
      <c r="M12" s="11"/>
      <c r="N12" s="12" t="str">
        <f>"Witness: "&amp;'MFR Logic'!$C$17&amp;" "&amp;'MFR Logic'!$D$17&amp;" "&amp;'MFR Logic'!$E$17</f>
        <v xml:space="preserve">Witness: Quick  </v>
      </c>
      <c r="O12" s="29"/>
      <c r="P12" s="44"/>
    </row>
    <row r="13" spans="1:16" x14ac:dyDescent="0.3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8"/>
      <c r="L13" s="98"/>
      <c r="M13" s="98"/>
      <c r="N13" s="99"/>
      <c r="O13" s="100"/>
      <c r="P13" s="100"/>
    </row>
    <row r="14" spans="1:16" x14ac:dyDescent="0.3">
      <c r="A14" s="53"/>
      <c r="B14" s="71">
        <v>-1</v>
      </c>
      <c r="C14" s="14"/>
      <c r="D14" s="14"/>
      <c r="E14" s="14"/>
      <c r="F14" s="71">
        <f>+B14-1</f>
        <v>-2</v>
      </c>
      <c r="G14" s="71"/>
      <c r="H14" s="71">
        <f>+F14-1</f>
        <v>-3</v>
      </c>
      <c r="I14" s="119"/>
      <c r="J14" s="71">
        <f>+H14-1</f>
        <v>-4</v>
      </c>
      <c r="K14" s="119"/>
      <c r="L14" s="119">
        <f>+J14-1</f>
        <v>-5</v>
      </c>
      <c r="M14" s="119"/>
      <c r="N14" s="119">
        <f>+L14-1</f>
        <v>-6</v>
      </c>
      <c r="O14" s="13"/>
      <c r="P14" s="13"/>
    </row>
    <row r="15" spans="1:16" x14ac:dyDescent="0.3">
      <c r="A15" s="53"/>
      <c r="B15" s="14" t="s">
        <v>1234</v>
      </c>
      <c r="C15" s="14"/>
      <c r="D15" s="14"/>
      <c r="E15" s="14"/>
      <c r="F15" s="14" t="s">
        <v>44</v>
      </c>
      <c r="G15" s="14"/>
      <c r="H15" s="14" t="s">
        <v>39</v>
      </c>
      <c r="I15" s="14"/>
      <c r="J15" s="13"/>
      <c r="K15" s="14"/>
      <c r="M15" s="13"/>
      <c r="N15" s="13" t="s">
        <v>42</v>
      </c>
      <c r="O15" s="13"/>
      <c r="P15" s="13"/>
    </row>
    <row r="16" spans="1:16" x14ac:dyDescent="0.3">
      <c r="A16" s="13" t="s">
        <v>43</v>
      </c>
      <c r="B16" s="14" t="s">
        <v>1235</v>
      </c>
      <c r="C16" s="14"/>
      <c r="D16" s="14"/>
      <c r="E16" s="14"/>
      <c r="F16" s="14" t="s">
        <v>45</v>
      </c>
      <c r="G16" s="14"/>
      <c r="H16" s="13" t="s">
        <v>45</v>
      </c>
      <c r="I16" s="13"/>
      <c r="J16" s="13" t="s">
        <v>40</v>
      </c>
      <c r="K16" s="13"/>
      <c r="L16" s="13" t="s">
        <v>41</v>
      </c>
      <c r="M16" s="13"/>
      <c r="N16" s="13" t="s">
        <v>47</v>
      </c>
      <c r="O16" s="13"/>
      <c r="P16" s="13"/>
    </row>
    <row r="17" spans="1:16" x14ac:dyDescent="0.3">
      <c r="A17" s="15" t="s">
        <v>48</v>
      </c>
      <c r="B17" s="15" t="s">
        <v>1236</v>
      </c>
      <c r="C17" s="15"/>
      <c r="D17" s="15"/>
      <c r="E17" s="15"/>
      <c r="F17" s="15" t="s">
        <v>46</v>
      </c>
      <c r="G17" s="15"/>
      <c r="H17" s="15" t="s">
        <v>46</v>
      </c>
      <c r="I17" s="15"/>
      <c r="J17" s="15" t="s">
        <v>46</v>
      </c>
      <c r="K17" s="15"/>
      <c r="L17" s="15" t="s">
        <v>49</v>
      </c>
      <c r="M17" s="15"/>
      <c r="N17" s="15" t="s">
        <v>50</v>
      </c>
      <c r="O17" s="15"/>
      <c r="P17" s="15"/>
    </row>
    <row r="18" spans="1:16" hidden="1" outlineLevel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 t="s">
        <v>51</v>
      </c>
      <c r="K18" s="13"/>
      <c r="L18" s="13" t="s">
        <v>52</v>
      </c>
      <c r="M18" s="13"/>
      <c r="N18" s="13"/>
      <c r="O18" s="13"/>
      <c r="P18" s="13"/>
    </row>
    <row r="19" spans="1:16" hidden="1" outlineLevel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 t="s">
        <v>599</v>
      </c>
      <c r="K19" s="13"/>
      <c r="L19" s="13"/>
      <c r="M19" s="13"/>
      <c r="N19" s="13"/>
      <c r="O19" s="13"/>
      <c r="P19" s="13"/>
    </row>
    <row r="20" spans="1:16" ht="15.6" customHeight="1" collapsed="1" x14ac:dyDescent="0.3">
      <c r="A20" s="16">
        <v>1</v>
      </c>
      <c r="B20" s="123" t="str">
        <f>C20&amp;"-"&amp;D20</f>
        <v>Dec -2026</v>
      </c>
      <c r="C20" s="121" t="s">
        <v>53</v>
      </c>
      <c r="D20" s="28">
        <f>'MFR Logic'!$E$8-1</f>
        <v>2026</v>
      </c>
      <c r="E20" s="28" t="str">
        <f>C20&amp;D20</f>
        <v>Dec 2026</v>
      </c>
      <c r="F20" s="54"/>
      <c r="G20" s="54"/>
      <c r="H20" s="54"/>
      <c r="I20" s="54"/>
      <c r="J20" s="55">
        <f>VLOOKUP(J$18,'REG FL  Cap Str (Period End)'!$A:$BN,MATCH($E20,'REG FL  Cap Str (Period End)'!$2:$2,0),FALSE)/1000-VLOOKUP(J$19,'REG FL  Cap Str (Period End)'!$A:$BN,MATCH($E20,'REG FL  Cap Str (Period End)'!$2:$2,0),FALSE)/1000</f>
        <v>173410.53933</v>
      </c>
      <c r="K20" s="56"/>
      <c r="L20" s="21"/>
      <c r="M20" s="20"/>
      <c r="N20" s="20"/>
      <c r="O20" s="20"/>
    </row>
    <row r="21" spans="1:16" ht="15.6" customHeight="1" x14ac:dyDescent="0.3">
      <c r="A21" s="16">
        <f t="shared" ref="A21:A47" si="0">A20+1</f>
        <v>2</v>
      </c>
      <c r="B21" s="123" t="str">
        <f t="shared" ref="B21:B32" si="1">C21&amp;"-"&amp;D21</f>
        <v>Jan -2027</v>
      </c>
      <c r="C21" s="121" t="s">
        <v>54</v>
      </c>
      <c r="D21" s="28">
        <f>'MFR Logic'!$E$8</f>
        <v>2027</v>
      </c>
      <c r="E21" s="28" t="str">
        <f>C21&amp;D21</f>
        <v>Jan 2027</v>
      </c>
      <c r="F21" s="54"/>
      <c r="G21" s="54"/>
      <c r="H21" s="54"/>
      <c r="I21" s="55"/>
      <c r="J21" s="55">
        <f>VLOOKUP(J$18,'REG FL  Cap Str (Period End)'!$A:$BN,MATCH($E21,'REG FL  Cap Str (Period End)'!$2:$2,0),FALSE)/1000-VLOOKUP(J$19,'REG FL  Cap Str (Period End)'!$A:$BN,MATCH($E21,'REG FL  Cap Str (Period End)'!$2:$2,0),FALSE)/1000</f>
        <v>173410.53933</v>
      </c>
      <c r="K21" s="24"/>
      <c r="L21" s="115">
        <f>VLOOKUP(L$18,'REG FL  Cap Str (Period End)'!$A:$BN,MATCH($E21,'REG FL  Cap Str (Period End)'!$2:$2,0),FALSE)/1000</f>
        <v>377.33969208649802</v>
      </c>
      <c r="M21" s="20"/>
      <c r="N21" s="116"/>
      <c r="O21" s="57"/>
      <c r="P21" s="57"/>
    </row>
    <row r="22" spans="1:16" ht="15.6" customHeight="1" x14ac:dyDescent="0.3">
      <c r="A22" s="16">
        <f t="shared" si="0"/>
        <v>3</v>
      </c>
      <c r="B22" s="123" t="str">
        <f t="shared" si="1"/>
        <v>Feb -2027</v>
      </c>
      <c r="C22" s="121" t="s">
        <v>55</v>
      </c>
      <c r="D22" s="28">
        <f>'MFR Logic'!$E$8</f>
        <v>2027</v>
      </c>
      <c r="E22" s="28" t="str">
        <f t="shared" ref="E22:E32" si="2">C22&amp;D22</f>
        <v>Feb 2027</v>
      </c>
      <c r="F22" s="54"/>
      <c r="G22" s="54"/>
      <c r="H22" s="54"/>
      <c r="I22" s="55"/>
      <c r="J22" s="55">
        <f>VLOOKUP(J$18,'REG FL  Cap Str (Period End)'!$A:$BN,MATCH($E22,'REG FL  Cap Str (Period End)'!$2:$2,0),FALSE)/1000-VLOOKUP(J$19,'REG FL  Cap Str (Period End)'!$A:$BN,MATCH($E22,'REG FL  Cap Str (Period End)'!$2:$2,0),FALSE)/1000</f>
        <v>173410.53933</v>
      </c>
      <c r="K22" s="24"/>
      <c r="L22" s="115">
        <f>VLOOKUP(L$18,'REG FL  Cap Str (Period End)'!$A:$BN,MATCH($E22,'REG FL  Cap Str (Period End)'!$2:$2,0),FALSE)/1000</f>
        <v>377.33969208649802</v>
      </c>
      <c r="M22" s="20"/>
      <c r="N22" s="116"/>
      <c r="O22" s="57"/>
      <c r="P22" s="57"/>
    </row>
    <row r="23" spans="1:16" ht="15.6" customHeight="1" x14ac:dyDescent="0.3">
      <c r="A23" s="16">
        <f t="shared" si="0"/>
        <v>4</v>
      </c>
      <c r="B23" s="123" t="str">
        <f t="shared" si="1"/>
        <v>Mar -2027</v>
      </c>
      <c r="C23" s="121" t="s">
        <v>56</v>
      </c>
      <c r="D23" s="28">
        <f>'MFR Logic'!$E$8</f>
        <v>2027</v>
      </c>
      <c r="E23" s="28" t="str">
        <f t="shared" si="2"/>
        <v>Mar 2027</v>
      </c>
      <c r="F23" s="54"/>
      <c r="G23" s="54"/>
      <c r="H23" s="54"/>
      <c r="I23" s="55"/>
      <c r="J23" s="55">
        <f>VLOOKUP(J$18,'REG FL  Cap Str (Period End)'!$A:$BN,MATCH($E23,'REG FL  Cap Str (Period End)'!$2:$2,0),FALSE)/1000-VLOOKUP(J$19,'REG FL  Cap Str (Period End)'!$A:$BN,MATCH($E23,'REG FL  Cap Str (Period End)'!$2:$2,0),FALSE)/1000</f>
        <v>173410.53933</v>
      </c>
      <c r="K23" s="26"/>
      <c r="L23" s="115">
        <f>VLOOKUP(L$18,'REG FL  Cap Str (Period End)'!$A:$BN,MATCH($E23,'REG FL  Cap Str (Period End)'!$2:$2,0),FALSE)/1000</f>
        <v>377.33969208649802</v>
      </c>
      <c r="M23" s="20"/>
      <c r="N23" s="116"/>
      <c r="O23" s="57"/>
      <c r="P23" s="57"/>
    </row>
    <row r="24" spans="1:16" ht="15.6" customHeight="1" x14ac:dyDescent="0.3">
      <c r="A24" s="16">
        <f t="shared" si="0"/>
        <v>5</v>
      </c>
      <c r="B24" s="123" t="str">
        <f t="shared" si="1"/>
        <v>Apr -2027</v>
      </c>
      <c r="C24" s="121" t="s">
        <v>57</v>
      </c>
      <c r="D24" s="28">
        <f>'MFR Logic'!$E$8</f>
        <v>2027</v>
      </c>
      <c r="E24" s="28" t="str">
        <f t="shared" si="2"/>
        <v>Apr 2027</v>
      </c>
      <c r="F24" s="54"/>
      <c r="G24" s="54"/>
      <c r="H24" s="54"/>
      <c r="I24" s="55"/>
      <c r="J24" s="55">
        <f>VLOOKUP(J$18,'REG FL  Cap Str (Period End)'!$A:$BN,MATCH($E24,'REG FL  Cap Str (Period End)'!$2:$2,0),FALSE)/1000-VLOOKUP(J$19,'REG FL  Cap Str (Period End)'!$A:$BN,MATCH($E24,'REG FL  Cap Str (Period End)'!$2:$2,0),FALSE)/1000</f>
        <v>173410.53933</v>
      </c>
      <c r="K24" s="25"/>
      <c r="L24" s="115">
        <f>VLOOKUP(L$18,'REG FL  Cap Str (Period End)'!$A:$BN,MATCH($E24,'REG FL  Cap Str (Period End)'!$2:$2,0),FALSE)/1000</f>
        <v>377.33969208649802</v>
      </c>
      <c r="M24" s="25"/>
      <c r="N24" s="116"/>
      <c r="O24" s="57"/>
      <c r="P24" s="57"/>
    </row>
    <row r="25" spans="1:16" ht="15.6" customHeight="1" x14ac:dyDescent="0.3">
      <c r="A25" s="16">
        <f t="shared" si="0"/>
        <v>6</v>
      </c>
      <c r="B25" s="123" t="str">
        <f t="shared" si="1"/>
        <v>May -2027</v>
      </c>
      <c r="C25" s="121" t="s">
        <v>58</v>
      </c>
      <c r="D25" s="28">
        <f>'MFR Logic'!$E$8</f>
        <v>2027</v>
      </c>
      <c r="E25" s="28" t="str">
        <f t="shared" si="2"/>
        <v>May 2027</v>
      </c>
      <c r="F25" s="54"/>
      <c r="G25" s="54"/>
      <c r="H25" s="54"/>
      <c r="I25" s="55"/>
      <c r="J25" s="55">
        <f>VLOOKUP(J$18,'REG FL  Cap Str (Period End)'!$A:$BN,MATCH($E25,'REG FL  Cap Str (Period End)'!$2:$2,0),FALSE)/1000-VLOOKUP(J$19,'REG FL  Cap Str (Period End)'!$A:$BN,MATCH($E25,'REG FL  Cap Str (Period End)'!$2:$2,0),FALSE)/1000</f>
        <v>173410.53933</v>
      </c>
      <c r="K25" s="24"/>
      <c r="L25" s="115">
        <f>VLOOKUP(L$18,'REG FL  Cap Str (Period End)'!$A:$BN,MATCH($E25,'REG FL  Cap Str (Period End)'!$2:$2,0),FALSE)/1000</f>
        <v>377.33969208649802</v>
      </c>
      <c r="M25" s="20"/>
      <c r="N25" s="116"/>
      <c r="O25" s="57"/>
      <c r="P25" s="57"/>
    </row>
    <row r="26" spans="1:16" ht="15.6" customHeight="1" x14ac:dyDescent="0.3">
      <c r="A26" s="16">
        <f t="shared" si="0"/>
        <v>7</v>
      </c>
      <c r="B26" s="123" t="str">
        <f t="shared" si="1"/>
        <v>Jun -2027</v>
      </c>
      <c r="C26" s="121" t="s">
        <v>59</v>
      </c>
      <c r="D26" s="28">
        <f>'MFR Logic'!$E$8</f>
        <v>2027</v>
      </c>
      <c r="E26" s="28" t="str">
        <f t="shared" si="2"/>
        <v>Jun 2027</v>
      </c>
      <c r="F26" s="54"/>
      <c r="G26" s="54"/>
      <c r="H26" s="54"/>
      <c r="I26" s="55"/>
      <c r="J26" s="55">
        <f>VLOOKUP(J$18,'REG FL  Cap Str (Period End)'!$A:$BN,MATCH($E26,'REG FL  Cap Str (Period End)'!$2:$2,0),FALSE)/1000-VLOOKUP(J$19,'REG FL  Cap Str (Period End)'!$A:$BN,MATCH($E26,'REG FL  Cap Str (Period End)'!$2:$2,0),FALSE)/1000</f>
        <v>173410.53933</v>
      </c>
      <c r="K26" s="58"/>
      <c r="L26" s="115">
        <f>VLOOKUP(L$18,'REG FL  Cap Str (Period End)'!$A:$BN,MATCH($E26,'REG FL  Cap Str (Period End)'!$2:$2,0),FALSE)/1000</f>
        <v>377.33969208649802</v>
      </c>
      <c r="M26" s="20"/>
      <c r="N26" s="116"/>
      <c r="O26" s="57"/>
      <c r="P26" s="57"/>
    </row>
    <row r="27" spans="1:16" ht="15.6" customHeight="1" x14ac:dyDescent="0.3">
      <c r="A27" s="16">
        <f t="shared" si="0"/>
        <v>8</v>
      </c>
      <c r="B27" s="123" t="str">
        <f t="shared" si="1"/>
        <v>Jul -2027</v>
      </c>
      <c r="C27" s="121" t="s">
        <v>60</v>
      </c>
      <c r="D27" s="28">
        <f>'MFR Logic'!$E$8</f>
        <v>2027</v>
      </c>
      <c r="E27" s="28" t="str">
        <f t="shared" si="2"/>
        <v>Jul 2027</v>
      </c>
      <c r="F27" s="54"/>
      <c r="G27" s="54"/>
      <c r="H27" s="54"/>
      <c r="I27" s="55"/>
      <c r="J27" s="55">
        <f>VLOOKUP(J$18,'REG FL  Cap Str (Period End)'!$A:$BN,MATCH($E27,'REG FL  Cap Str (Period End)'!$2:$2,0),FALSE)/1000-VLOOKUP(J$19,'REG FL  Cap Str (Period End)'!$A:$BN,MATCH($E27,'REG FL  Cap Str (Period End)'!$2:$2,0),FALSE)/1000</f>
        <v>173410.53933</v>
      </c>
      <c r="K27" s="57"/>
      <c r="L27" s="115">
        <f>VLOOKUP(L$18,'REG FL  Cap Str (Period End)'!$A:$BN,MATCH($E27,'REG FL  Cap Str (Period End)'!$2:$2,0),FALSE)/1000</f>
        <v>377.33969208649802</v>
      </c>
      <c r="M27" s="57"/>
      <c r="N27" s="116"/>
      <c r="O27" s="57"/>
      <c r="P27" s="57"/>
    </row>
    <row r="28" spans="1:16" ht="15.6" customHeight="1" x14ac:dyDescent="0.3">
      <c r="A28" s="16">
        <f t="shared" si="0"/>
        <v>9</v>
      </c>
      <c r="B28" s="123" t="str">
        <f t="shared" si="1"/>
        <v>Aug -2027</v>
      </c>
      <c r="C28" s="121" t="s">
        <v>61</v>
      </c>
      <c r="D28" s="28">
        <f>'MFR Logic'!$E$8</f>
        <v>2027</v>
      </c>
      <c r="E28" s="28" t="str">
        <f t="shared" si="2"/>
        <v>Aug 2027</v>
      </c>
      <c r="F28" s="54"/>
      <c r="G28" s="54"/>
      <c r="H28" s="54"/>
      <c r="I28" s="55"/>
      <c r="J28" s="55">
        <f>VLOOKUP(J$18,'REG FL  Cap Str (Period End)'!$A:$BN,MATCH($E28,'REG FL  Cap Str (Period End)'!$2:$2,0),FALSE)/1000-VLOOKUP(J$19,'REG FL  Cap Str (Period End)'!$A:$BN,MATCH($E28,'REG FL  Cap Str (Period End)'!$2:$2,0),FALSE)/1000</f>
        <v>173410.53933</v>
      </c>
      <c r="K28" s="59"/>
      <c r="L28" s="115">
        <f>VLOOKUP(L$18,'REG FL  Cap Str (Period End)'!$A:$BN,MATCH($E28,'REG FL  Cap Str (Period End)'!$2:$2,0),FALSE)/1000</f>
        <v>377.33969208649802</v>
      </c>
      <c r="M28" s="20"/>
      <c r="N28" s="116"/>
    </row>
    <row r="29" spans="1:16" ht="15.6" customHeight="1" x14ac:dyDescent="0.3">
      <c r="A29" s="16">
        <f t="shared" si="0"/>
        <v>10</v>
      </c>
      <c r="B29" s="123" t="str">
        <f t="shared" si="1"/>
        <v>Sep -2027</v>
      </c>
      <c r="C29" s="121" t="s">
        <v>62</v>
      </c>
      <c r="D29" s="28">
        <f>'MFR Logic'!$E$8</f>
        <v>2027</v>
      </c>
      <c r="E29" s="28" t="str">
        <f t="shared" si="2"/>
        <v>Sep 2027</v>
      </c>
      <c r="F29" s="54"/>
      <c r="G29" s="54"/>
      <c r="H29" s="54"/>
      <c r="I29" s="55"/>
      <c r="J29" s="55">
        <f>VLOOKUP(J$18,'REG FL  Cap Str (Period End)'!$A:$BN,MATCH($E29,'REG FL  Cap Str (Period End)'!$2:$2,0),FALSE)/1000-VLOOKUP(J$19,'REG FL  Cap Str (Period End)'!$A:$BN,MATCH($E29,'REG FL  Cap Str (Period End)'!$2:$2,0),FALSE)/1000</f>
        <v>173410.53933</v>
      </c>
      <c r="K29" s="57"/>
      <c r="L29" s="115">
        <f>VLOOKUP(L$18,'REG FL  Cap Str (Period End)'!$A:$BN,MATCH($E29,'REG FL  Cap Str (Period End)'!$2:$2,0),FALSE)/1000</f>
        <v>377.33969208649802</v>
      </c>
      <c r="M29" s="24"/>
      <c r="N29" s="116"/>
      <c r="O29" s="24"/>
      <c r="P29" s="24"/>
    </row>
    <row r="30" spans="1:16" ht="15.6" customHeight="1" x14ac:dyDescent="0.3">
      <c r="A30" s="16">
        <f t="shared" si="0"/>
        <v>11</v>
      </c>
      <c r="B30" s="123" t="str">
        <f t="shared" si="1"/>
        <v>Oct -2027</v>
      </c>
      <c r="C30" s="121" t="s">
        <v>63</v>
      </c>
      <c r="D30" s="28">
        <f>'MFR Logic'!$E$8</f>
        <v>2027</v>
      </c>
      <c r="E30" s="28" t="str">
        <f t="shared" si="2"/>
        <v>Oct 2027</v>
      </c>
      <c r="F30" s="54"/>
      <c r="G30" s="54"/>
      <c r="H30" s="54"/>
      <c r="I30" s="55"/>
      <c r="J30" s="55">
        <f>VLOOKUP(J$18,'REG FL  Cap Str (Period End)'!$A:$BN,MATCH($E30,'REG FL  Cap Str (Period End)'!$2:$2,0),FALSE)/1000-VLOOKUP(J$19,'REG FL  Cap Str (Period End)'!$A:$BN,MATCH($E30,'REG FL  Cap Str (Period End)'!$2:$2,0),FALSE)/1000</f>
        <v>173410.53933</v>
      </c>
      <c r="K30" s="56"/>
      <c r="L30" s="115">
        <f>VLOOKUP(L$18,'REG FL  Cap Str (Period End)'!$A:$BN,MATCH($E30,'REG FL  Cap Str (Period End)'!$2:$2,0),FALSE)/1000</f>
        <v>377.33969208649802</v>
      </c>
      <c r="M30" s="57"/>
      <c r="N30" s="116"/>
    </row>
    <row r="31" spans="1:16" ht="15.6" customHeight="1" x14ac:dyDescent="0.3">
      <c r="A31" s="16">
        <f t="shared" si="0"/>
        <v>12</v>
      </c>
      <c r="B31" s="123" t="str">
        <f t="shared" si="1"/>
        <v>Nov -2027</v>
      </c>
      <c r="C31" s="121" t="s">
        <v>64</v>
      </c>
      <c r="D31" s="28">
        <f>'MFR Logic'!$E$8</f>
        <v>2027</v>
      </c>
      <c r="E31" s="28" t="str">
        <f t="shared" si="2"/>
        <v>Nov 2027</v>
      </c>
      <c r="F31" s="54"/>
      <c r="G31" s="54"/>
      <c r="H31" s="54"/>
      <c r="I31" s="55"/>
      <c r="J31" s="55">
        <f>VLOOKUP(J$18,'REG FL  Cap Str (Period End)'!$A:$BN,MATCH($E31,'REG FL  Cap Str (Period End)'!$2:$2,0),FALSE)/1000-VLOOKUP(J$19,'REG FL  Cap Str (Period End)'!$A:$BN,MATCH($E31,'REG FL  Cap Str (Period End)'!$2:$2,0),FALSE)/1000</f>
        <v>173410.53933</v>
      </c>
      <c r="K31" s="59"/>
      <c r="L31" s="115">
        <f>VLOOKUP(L$18,'REG FL  Cap Str (Period End)'!$A:$BN,MATCH($E31,'REG FL  Cap Str (Period End)'!$2:$2,0),FALSE)/1000</f>
        <v>377.33969208649802</v>
      </c>
      <c r="M31" s="20"/>
      <c r="N31" s="116"/>
    </row>
    <row r="32" spans="1:16" ht="15.6" customHeight="1" x14ac:dyDescent="0.3">
      <c r="A32" s="16">
        <f t="shared" si="0"/>
        <v>13</v>
      </c>
      <c r="B32" s="123" t="str">
        <f t="shared" si="1"/>
        <v>Dec -2027</v>
      </c>
      <c r="C32" s="121" t="s">
        <v>53</v>
      </c>
      <c r="D32" s="28">
        <f>'MFR Logic'!$E$8</f>
        <v>2027</v>
      </c>
      <c r="E32" s="28" t="str">
        <f t="shared" si="2"/>
        <v>Dec 2027</v>
      </c>
      <c r="F32" s="54"/>
      <c r="G32" s="54"/>
      <c r="H32" s="54"/>
      <c r="I32" s="55"/>
      <c r="J32" s="55">
        <f>VLOOKUP(J$18,'REG FL  Cap Str (Period End)'!$A:$BN,MATCH($E32,'REG FL  Cap Str (Period End)'!$2:$2,0),FALSE)/1000-VLOOKUP(J$19,'REG FL  Cap Str (Period End)'!$A:$BN,MATCH($E32,'REG FL  Cap Str (Period End)'!$2:$2,0),FALSE)/1000</f>
        <v>173410.53933</v>
      </c>
      <c r="K32" s="60"/>
      <c r="L32" s="115">
        <f>VLOOKUP(L$18,'REG FL  Cap Str (Period End)'!$A:$BN,MATCH($E32,'REG FL  Cap Str (Period End)'!$2:$2,0),FALSE)/1000</f>
        <v>377.33969208649802</v>
      </c>
      <c r="M32" s="21"/>
      <c r="N32" s="116"/>
    </row>
    <row r="33" spans="1:16" ht="15.6" customHeight="1" thickBot="1" x14ac:dyDescent="0.35">
      <c r="A33" s="16">
        <f t="shared" si="0"/>
        <v>14</v>
      </c>
      <c r="B33" s="123" t="s">
        <v>65</v>
      </c>
      <c r="C33" s="28"/>
      <c r="D33" s="28"/>
      <c r="E33" s="28"/>
      <c r="F33" s="122"/>
      <c r="G33" s="122"/>
      <c r="H33" s="122"/>
      <c r="I33" s="122"/>
      <c r="J33" s="61">
        <f>AVERAGE(J18:J32)</f>
        <v>173410.53933000003</v>
      </c>
      <c r="K33" s="55"/>
      <c r="M33" s="25"/>
      <c r="N33" s="25"/>
    </row>
    <row r="34" spans="1:16" ht="15.6" customHeight="1" thickTop="1" thickBot="1" x14ac:dyDescent="0.35">
      <c r="A34" s="16">
        <f t="shared" si="0"/>
        <v>15</v>
      </c>
      <c r="B34" s="123" t="s">
        <v>66</v>
      </c>
      <c r="C34" s="31"/>
      <c r="D34" s="31"/>
      <c r="E34" s="31"/>
      <c r="F34" s="31"/>
      <c r="G34" s="31"/>
      <c r="H34" s="60"/>
      <c r="I34" s="55"/>
      <c r="J34" s="57"/>
      <c r="K34" s="57"/>
      <c r="L34" s="61">
        <f>SUM(L20:L32)</f>
        <v>4528.0763050379765</v>
      </c>
      <c r="M34" s="24"/>
      <c r="N34" s="61"/>
      <c r="O34" s="24"/>
      <c r="P34" s="24"/>
    </row>
    <row r="35" spans="1:16" ht="15.6" customHeight="1" thickTop="1" x14ac:dyDescent="0.3">
      <c r="A35" s="16">
        <f t="shared" si="0"/>
        <v>16</v>
      </c>
      <c r="B35" s="28"/>
      <c r="C35" s="28"/>
      <c r="D35" s="28"/>
      <c r="E35" s="28"/>
      <c r="F35" s="28"/>
      <c r="G35" s="28"/>
      <c r="H35" s="18"/>
      <c r="I35" s="19"/>
      <c r="J35" s="19"/>
      <c r="K35" s="23"/>
      <c r="L35" s="23"/>
      <c r="M35" s="17"/>
      <c r="N35" s="17"/>
    </row>
    <row r="36" spans="1:16" ht="15.6" customHeight="1" x14ac:dyDescent="0.3">
      <c r="A36" s="16">
        <f t="shared" si="0"/>
        <v>17</v>
      </c>
      <c r="B36" s="28"/>
      <c r="C36" s="28"/>
      <c r="D36" s="28"/>
      <c r="E36" s="28"/>
      <c r="F36" s="28"/>
      <c r="G36" s="28"/>
      <c r="H36" s="18"/>
      <c r="I36" s="19"/>
      <c r="J36" s="55"/>
      <c r="K36" s="23"/>
      <c r="L36" s="23"/>
      <c r="M36" s="17"/>
      <c r="N36" s="17"/>
    </row>
    <row r="37" spans="1:16" ht="15.6" customHeight="1" x14ac:dyDescent="0.3">
      <c r="A37" s="16">
        <f t="shared" si="0"/>
        <v>18</v>
      </c>
      <c r="B37" s="28"/>
      <c r="C37" s="28"/>
      <c r="D37" s="28"/>
      <c r="E37" s="28"/>
      <c r="F37" s="28"/>
      <c r="G37" s="28"/>
      <c r="H37" s="18"/>
      <c r="I37" s="19"/>
      <c r="J37" s="55"/>
      <c r="K37" s="17"/>
      <c r="L37" s="17"/>
      <c r="M37" s="17"/>
      <c r="N37" s="17"/>
    </row>
    <row r="38" spans="1:16" ht="15.6" customHeight="1" x14ac:dyDescent="0.3">
      <c r="A38" s="16">
        <f t="shared" si="0"/>
        <v>19</v>
      </c>
      <c r="B38" s="22"/>
      <c r="C38" s="22"/>
      <c r="D38" s="22"/>
      <c r="E38" s="22"/>
      <c r="F38" s="22"/>
      <c r="G38" s="22"/>
      <c r="H38" s="22"/>
      <c r="I38" s="20"/>
      <c r="J38" s="122"/>
      <c r="K38" s="17"/>
      <c r="L38" s="17"/>
      <c r="M38" s="17"/>
      <c r="N38" s="17"/>
    </row>
    <row r="39" spans="1:16" ht="15.6" customHeight="1" x14ac:dyDescent="0.3">
      <c r="A39" s="16">
        <f t="shared" si="0"/>
        <v>20</v>
      </c>
      <c r="B39" s="22" t="s">
        <v>67</v>
      </c>
      <c r="C39" s="22"/>
      <c r="D39" s="22"/>
      <c r="E39" s="22"/>
      <c r="F39" s="22"/>
      <c r="G39" s="22"/>
      <c r="H39" s="22"/>
      <c r="I39" s="20"/>
      <c r="J39" s="20"/>
      <c r="K39" s="17"/>
      <c r="L39" s="55"/>
      <c r="M39" s="17"/>
      <c r="N39" s="17"/>
    </row>
    <row r="40" spans="1:16" ht="15.6" customHeight="1" x14ac:dyDescent="0.3">
      <c r="A40" s="16">
        <f t="shared" si="0"/>
        <v>21</v>
      </c>
      <c r="B40" s="62" t="s">
        <v>68</v>
      </c>
      <c r="C40" s="22"/>
      <c r="D40" s="22"/>
      <c r="E40" s="22"/>
      <c r="F40" s="22"/>
      <c r="G40" s="22"/>
      <c r="H40" s="63"/>
      <c r="I40" s="20"/>
      <c r="J40" s="20"/>
      <c r="K40" s="17"/>
      <c r="L40" s="17"/>
      <c r="M40" s="17"/>
      <c r="N40" s="17"/>
    </row>
    <row r="41" spans="1:16" ht="15.6" customHeight="1" x14ac:dyDescent="0.3">
      <c r="A41" s="16">
        <f t="shared" si="0"/>
        <v>22</v>
      </c>
      <c r="B41" s="124" t="s">
        <v>597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6" ht="15.6" customHeight="1" thickBot="1" x14ac:dyDescent="0.35">
      <c r="A42" s="16">
        <f t="shared" si="0"/>
        <v>23</v>
      </c>
      <c r="B42" s="124" t="s">
        <v>598</v>
      </c>
      <c r="C42" s="64"/>
      <c r="D42" s="64"/>
      <c r="E42" s="64"/>
      <c r="F42" s="64"/>
      <c r="G42" s="64"/>
      <c r="H42" s="64"/>
      <c r="I42" s="64"/>
      <c r="J42" s="65">
        <f>L34/J33</f>
        <v>2.6111886408593962E-2</v>
      </c>
      <c r="K42" s="64"/>
      <c r="L42" s="64"/>
      <c r="M42" s="64"/>
      <c r="N42" s="64"/>
      <c r="O42" s="64"/>
    </row>
    <row r="43" spans="1:16" ht="15.6" customHeight="1" thickTop="1" x14ac:dyDescent="0.3">
      <c r="A43" s="16">
        <f t="shared" si="0"/>
        <v>24</v>
      </c>
      <c r="K43" s="64"/>
      <c r="L43" s="64"/>
      <c r="M43" s="64"/>
      <c r="N43" s="64"/>
      <c r="O43" s="64"/>
    </row>
    <row r="44" spans="1:16" ht="15.6" customHeight="1" x14ac:dyDescent="0.3">
      <c r="A44" s="16">
        <f t="shared" si="0"/>
        <v>25</v>
      </c>
      <c r="K44" s="64"/>
      <c r="L44" s="64"/>
      <c r="M44" s="64"/>
      <c r="N44" s="64"/>
      <c r="O44" s="64"/>
    </row>
    <row r="45" spans="1:16" ht="15.6" customHeight="1" x14ac:dyDescent="0.3">
      <c r="A45" s="16">
        <f t="shared" si="0"/>
        <v>26</v>
      </c>
      <c r="K45" s="64"/>
      <c r="L45" s="64"/>
      <c r="M45" s="64"/>
      <c r="N45" s="64"/>
      <c r="O45" s="64"/>
    </row>
    <row r="46" spans="1:16" ht="15.6" customHeight="1" x14ac:dyDescent="0.3">
      <c r="A46" s="16">
        <f t="shared" si="0"/>
        <v>27</v>
      </c>
      <c r="K46" s="64"/>
      <c r="L46" s="64"/>
      <c r="M46" s="64"/>
      <c r="N46" s="64"/>
      <c r="O46" s="64"/>
    </row>
    <row r="47" spans="1:16" ht="15.6" customHeight="1" x14ac:dyDescent="0.3">
      <c r="A47" s="16">
        <f t="shared" si="0"/>
        <v>28</v>
      </c>
      <c r="K47" s="64"/>
      <c r="L47" s="64"/>
      <c r="M47" s="64"/>
      <c r="N47" s="64"/>
      <c r="O47" s="64"/>
    </row>
    <row r="48" spans="1:16" x14ac:dyDescent="0.3">
      <c r="A48" s="101" t="s">
        <v>595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25"/>
      <c r="L48" s="125"/>
      <c r="M48" s="125"/>
      <c r="N48" s="125"/>
      <c r="O48" s="104" t="s">
        <v>596</v>
      </c>
      <c r="P48" s="104"/>
    </row>
    <row r="49" spans="1:16" x14ac:dyDescent="0.3">
      <c r="A49" s="16"/>
      <c r="K49" s="64"/>
      <c r="L49" s="64"/>
      <c r="M49" s="64"/>
      <c r="N49" s="64"/>
      <c r="O49" s="64"/>
    </row>
    <row r="50" spans="1:16" x14ac:dyDescent="0.3">
      <c r="A50" s="16"/>
      <c r="K50" s="64"/>
      <c r="L50" s="64"/>
      <c r="M50" s="64"/>
      <c r="N50" s="64"/>
      <c r="O50" s="64"/>
    </row>
    <row r="51" spans="1:16" x14ac:dyDescent="0.3">
      <c r="A51" s="16"/>
      <c r="K51" s="64"/>
      <c r="L51" s="64"/>
      <c r="M51" s="64"/>
      <c r="N51" s="64"/>
      <c r="O51" s="64"/>
    </row>
    <row r="52" spans="1:16" x14ac:dyDescent="0.3">
      <c r="A52" s="16"/>
      <c r="K52" s="64"/>
      <c r="L52" s="64"/>
      <c r="M52" s="64"/>
      <c r="N52" s="64"/>
      <c r="O52" s="64"/>
    </row>
    <row r="53" spans="1:16" x14ac:dyDescent="0.3">
      <c r="A53" s="16"/>
      <c r="K53" s="64"/>
      <c r="L53" s="64"/>
      <c r="M53" s="64"/>
      <c r="N53" s="64"/>
      <c r="O53" s="64"/>
    </row>
    <row r="54" spans="1:16" x14ac:dyDescent="0.3">
      <c r="A54" s="16"/>
      <c r="K54" s="64"/>
      <c r="L54" s="64"/>
      <c r="M54" s="64"/>
      <c r="N54" s="64"/>
      <c r="O54" s="64"/>
    </row>
    <row r="55" spans="1:16" x14ac:dyDescent="0.3">
      <c r="A55" s="16"/>
      <c r="B55" s="16"/>
      <c r="C55" s="16"/>
      <c r="D55" s="16"/>
      <c r="E55" s="16"/>
      <c r="F55" s="16"/>
      <c r="G55" s="16"/>
      <c r="H55" s="22"/>
      <c r="I55" s="20"/>
      <c r="J55" s="20"/>
      <c r="K55" s="17"/>
      <c r="L55" s="17"/>
      <c r="M55" s="17"/>
      <c r="N55" s="17"/>
    </row>
    <row r="56" spans="1:16" x14ac:dyDescent="0.3">
      <c r="A56" s="16"/>
      <c r="B56" s="22"/>
      <c r="C56" s="22"/>
      <c r="D56" s="22"/>
      <c r="E56" s="22"/>
      <c r="F56" s="22"/>
      <c r="G56" s="22"/>
      <c r="H56" s="22"/>
      <c r="I56" s="20"/>
      <c r="J56" s="20"/>
      <c r="K56" s="17"/>
      <c r="L56" s="17"/>
      <c r="M56" s="17"/>
      <c r="N56" s="17"/>
      <c r="O56" s="17"/>
      <c r="P56" s="17"/>
    </row>
    <row r="57" spans="1:16" x14ac:dyDescent="0.3">
      <c r="A57" s="16"/>
      <c r="B57" s="22"/>
      <c r="C57" s="22"/>
      <c r="D57" s="22"/>
      <c r="E57" s="22"/>
      <c r="F57" s="22"/>
      <c r="G57" s="22"/>
      <c r="H57" s="22"/>
      <c r="I57" s="20"/>
      <c r="J57" s="20"/>
      <c r="K57" s="17"/>
      <c r="L57" s="17"/>
      <c r="M57" s="17"/>
      <c r="N57" s="17"/>
    </row>
  </sheetData>
  <mergeCells count="2">
    <mergeCell ref="H1:L1"/>
    <mergeCell ref="I4:L6"/>
  </mergeCells>
  <pageMargins left="0.7" right="0.7" top="0.75" bottom="0.75" header="0.3" footer="0.3"/>
  <pageSetup fitToWidth="4" fitToHeight="4" orientation="portrait" r:id="rId1"/>
  <headerFooter>
    <oddHeader xml:space="preserve">&amp;RDEF’s Response to OPC POD 1 (1-26)
Q7
Page &amp;P of &amp;N
</oddHeader>
    <oddFooter>&amp;R20240025-OPCPOD1-00004280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F783A-C54F-4DBC-836D-B04B2105494B}">
  <sheetPr>
    <tabColor rgb="FF002060"/>
  </sheetPr>
  <dimension ref="A1:P57"/>
  <sheetViews>
    <sheetView tabSelected="1" view="pageBreakPreview" zoomScale="90" zoomScaleNormal="100" zoomScaleSheetLayoutView="90" workbookViewId="0">
      <selection activeCell="D5" sqref="D5"/>
    </sheetView>
  </sheetViews>
  <sheetFormatPr defaultColWidth="7.88671875" defaultRowHeight="13.8" outlineLevelRow="1" outlineLevelCol="1" x14ac:dyDescent="0.3"/>
  <cols>
    <col min="1" max="1" width="4.6640625" style="7" customWidth="1"/>
    <col min="2" max="2" width="24.109375" style="7" customWidth="1"/>
    <col min="3" max="3" width="4.109375" style="7" hidden="1" customWidth="1" outlineLevel="1"/>
    <col min="4" max="4" width="5.33203125" style="7" hidden="1" customWidth="1" outlineLevel="1"/>
    <col min="5" max="5" width="24.109375" style="7" hidden="1" customWidth="1" outlineLevel="1"/>
    <col min="6" max="6" width="13.6640625" style="7" customWidth="1" collapsed="1"/>
    <col min="7" max="7" width="13.6640625" style="7" customWidth="1"/>
    <col min="8" max="8" width="11.5546875" style="7" customWidth="1"/>
    <col min="9" max="9" width="16" style="7" customWidth="1"/>
    <col min="10" max="10" width="16.44140625" style="7" customWidth="1"/>
    <col min="11" max="11" width="10" style="7" customWidth="1"/>
    <col min="12" max="12" width="11.6640625" style="7" customWidth="1"/>
    <col min="13" max="13" width="8.88671875" style="7" customWidth="1"/>
    <col min="14" max="14" width="12.109375" style="7" customWidth="1"/>
    <col min="15" max="15" width="15" style="7" customWidth="1"/>
    <col min="16" max="16" width="11" style="7" customWidth="1"/>
    <col min="17" max="17" width="10.33203125" style="7" customWidth="1"/>
    <col min="18" max="16384" width="7.88671875" style="7"/>
  </cols>
  <sheetData>
    <row r="1" spans="1:16" x14ac:dyDescent="0.3">
      <c r="A1" s="5" t="s">
        <v>30</v>
      </c>
      <c r="B1" s="8"/>
      <c r="C1" s="8"/>
      <c r="D1" s="8"/>
      <c r="E1" s="8"/>
      <c r="F1" s="8"/>
      <c r="G1" s="8"/>
      <c r="H1" s="126" t="s">
        <v>31</v>
      </c>
      <c r="I1" s="126"/>
      <c r="J1" s="126"/>
      <c r="K1" s="126"/>
      <c r="L1" s="126"/>
      <c r="M1" s="5"/>
      <c r="N1" s="5"/>
      <c r="O1" s="5"/>
      <c r="P1" s="5" t="s">
        <v>1241</v>
      </c>
    </row>
    <row r="2" spans="1:16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117"/>
      <c r="L2" s="117"/>
      <c r="M2" s="117"/>
      <c r="N2" s="117"/>
      <c r="O2" s="117"/>
      <c r="P2" s="117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118"/>
      <c r="L3" s="118"/>
      <c r="M3" s="118"/>
      <c r="N3" s="118"/>
      <c r="O3" s="118"/>
      <c r="P3" s="118"/>
    </row>
    <row r="4" spans="1:16" x14ac:dyDescent="0.3">
      <c r="A4" s="7" t="s">
        <v>32</v>
      </c>
      <c r="B4" s="10"/>
      <c r="C4" s="10"/>
      <c r="D4" s="10"/>
      <c r="E4" s="10"/>
      <c r="F4" s="10"/>
      <c r="G4" s="10"/>
      <c r="H4" s="9" t="s">
        <v>33</v>
      </c>
      <c r="I4" s="127" t="s">
        <v>34</v>
      </c>
      <c r="J4" s="127"/>
      <c r="K4" s="127"/>
      <c r="L4" s="127"/>
      <c r="M4" s="3"/>
      <c r="N4" s="3" t="s">
        <v>35</v>
      </c>
      <c r="O4" s="10"/>
      <c r="P4" s="10"/>
    </row>
    <row r="5" spans="1:16" x14ac:dyDescent="0.3">
      <c r="B5" s="10"/>
      <c r="C5" s="10"/>
      <c r="D5" s="10"/>
      <c r="E5" s="10"/>
      <c r="F5" s="10"/>
      <c r="G5" s="10"/>
      <c r="H5" s="10"/>
      <c r="I5" s="127"/>
      <c r="J5" s="127"/>
      <c r="K5" s="127"/>
      <c r="L5" s="127"/>
      <c r="M5" s="11" t="s">
        <v>38</v>
      </c>
      <c r="N5" s="12" t="s">
        <v>7</v>
      </c>
      <c r="O5" s="29"/>
      <c r="P5" s="44">
        <f>IFERROR(VLOOKUP($N5,'MFR Logic'!$B$8:$D$14,3,FALSE),"")</f>
        <v>46752</v>
      </c>
    </row>
    <row r="6" spans="1:16" x14ac:dyDescent="0.3">
      <c r="A6" s="7" t="s">
        <v>37</v>
      </c>
      <c r="B6" s="120"/>
      <c r="C6" s="120"/>
      <c r="D6" s="120"/>
      <c r="E6" s="120"/>
      <c r="F6" s="120"/>
      <c r="G6" s="120"/>
      <c r="H6" s="120"/>
      <c r="I6" s="127"/>
      <c r="J6" s="127"/>
      <c r="K6" s="127"/>
      <c r="L6" s="127"/>
      <c r="M6" s="11" t="s">
        <v>36</v>
      </c>
      <c r="N6" s="12" t="s">
        <v>9</v>
      </c>
      <c r="P6" s="44">
        <f>IFERROR(VLOOKUP($N6,'MFR Logic'!$B$8:$D$14,3,FALSE),"")</f>
        <v>46387</v>
      </c>
    </row>
    <row r="7" spans="1:16" x14ac:dyDescent="0.3">
      <c r="A7" s="30"/>
      <c r="I7" s="6"/>
      <c r="J7" s="6"/>
      <c r="K7" s="6"/>
      <c r="L7" s="6"/>
      <c r="M7" s="11" t="s">
        <v>38</v>
      </c>
      <c r="N7" s="12" t="s">
        <v>11</v>
      </c>
      <c r="P7" s="44">
        <f>IFERROR(VLOOKUP($N7,'MFR Logic'!$B$8:$D$14,3,FALSE),"")</f>
        <v>46022</v>
      </c>
    </row>
    <row r="8" spans="1:16" x14ac:dyDescent="0.3">
      <c r="A8" s="7" t="str">
        <f>"DOCKET NO.: "&amp;'MFR Logic'!$D$4</f>
        <v>DOCKET NO.: 20240025-EI</v>
      </c>
      <c r="I8" s="6"/>
      <c r="J8" s="6"/>
      <c r="K8" s="6"/>
      <c r="L8" s="11"/>
      <c r="M8" s="11" t="s">
        <v>38</v>
      </c>
      <c r="N8" s="12" t="s">
        <v>966</v>
      </c>
      <c r="P8" s="44">
        <f>IFERROR(VLOOKUP($N8,'MFR Logic'!$B$8:$D$14,3,FALSE),"")</f>
        <v>45657</v>
      </c>
    </row>
    <row r="9" spans="1:16" x14ac:dyDescent="0.3">
      <c r="I9" s="6"/>
      <c r="J9" s="6"/>
      <c r="K9" s="6"/>
      <c r="L9" s="11"/>
      <c r="M9" s="11" t="s">
        <v>38</v>
      </c>
      <c r="N9" s="12" t="s">
        <v>15</v>
      </c>
      <c r="O9" s="29"/>
      <c r="P9" s="44">
        <f>IFERROR(VLOOKUP($N9,'MFR Logic'!$B$8:$D$14,3,FALSE),"")</f>
        <v>45291</v>
      </c>
    </row>
    <row r="10" spans="1:16" x14ac:dyDescent="0.3">
      <c r="I10" s="6"/>
      <c r="J10" s="6"/>
      <c r="K10" s="6"/>
      <c r="L10" s="11"/>
      <c r="M10" s="11"/>
      <c r="N10" s="12"/>
      <c r="O10" s="29"/>
      <c r="P10" s="44"/>
    </row>
    <row r="11" spans="1:16" x14ac:dyDescent="0.3">
      <c r="I11" s="6"/>
      <c r="J11" s="70"/>
      <c r="K11" s="6"/>
      <c r="L11" s="11"/>
      <c r="M11" s="11"/>
      <c r="N11" s="12"/>
      <c r="O11" s="29"/>
      <c r="P11" s="44"/>
    </row>
    <row r="12" spans="1:16" x14ac:dyDescent="0.3">
      <c r="I12" s="6"/>
      <c r="J12" s="70" t="s">
        <v>1239</v>
      </c>
      <c r="K12" s="6"/>
      <c r="L12" s="11"/>
      <c r="M12" s="11"/>
      <c r="N12" s="12" t="str">
        <f>"Witness: "&amp;'MFR Logic'!$C$17&amp;" "&amp;'MFR Logic'!$D$17&amp;" "&amp;'MFR Logic'!$E$17</f>
        <v xml:space="preserve">Witness: Quick  </v>
      </c>
      <c r="O12" s="29"/>
      <c r="P12" s="44"/>
    </row>
    <row r="13" spans="1:16" x14ac:dyDescent="0.3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8"/>
      <c r="L13" s="98"/>
      <c r="M13" s="98"/>
      <c r="N13" s="99"/>
      <c r="O13" s="100"/>
      <c r="P13" s="100"/>
    </row>
    <row r="14" spans="1:16" x14ac:dyDescent="0.3">
      <c r="A14" s="53"/>
      <c r="B14" s="71">
        <v>-1</v>
      </c>
      <c r="C14" s="14"/>
      <c r="D14" s="14"/>
      <c r="E14" s="14"/>
      <c r="F14" s="71">
        <f>+B14-1</f>
        <v>-2</v>
      </c>
      <c r="G14" s="71"/>
      <c r="H14" s="71">
        <f>+F14-1</f>
        <v>-3</v>
      </c>
      <c r="I14" s="119"/>
      <c r="J14" s="71">
        <f>+H14-1</f>
        <v>-4</v>
      </c>
      <c r="K14" s="119"/>
      <c r="L14" s="119">
        <f>+J14-1</f>
        <v>-5</v>
      </c>
      <c r="M14" s="119"/>
      <c r="N14" s="119">
        <f>+L14-1</f>
        <v>-6</v>
      </c>
      <c r="O14" s="13"/>
      <c r="P14" s="13"/>
    </row>
    <row r="15" spans="1:16" x14ac:dyDescent="0.3">
      <c r="A15" s="53"/>
      <c r="B15" s="14" t="s">
        <v>1234</v>
      </c>
      <c r="C15" s="14"/>
      <c r="D15" s="14"/>
      <c r="E15" s="14"/>
      <c r="F15" s="14" t="s">
        <v>44</v>
      </c>
      <c r="G15" s="14"/>
      <c r="H15" s="14" t="s">
        <v>39</v>
      </c>
      <c r="I15" s="14"/>
      <c r="J15" s="13"/>
      <c r="K15" s="14"/>
      <c r="M15" s="13"/>
      <c r="N15" s="13" t="s">
        <v>42</v>
      </c>
      <c r="O15" s="13"/>
      <c r="P15" s="13"/>
    </row>
    <row r="16" spans="1:16" x14ac:dyDescent="0.3">
      <c r="A16" s="13" t="s">
        <v>43</v>
      </c>
      <c r="B16" s="14" t="s">
        <v>1235</v>
      </c>
      <c r="C16" s="14"/>
      <c r="D16" s="14"/>
      <c r="E16" s="14"/>
      <c r="F16" s="14" t="s">
        <v>45</v>
      </c>
      <c r="G16" s="14"/>
      <c r="H16" s="13" t="s">
        <v>45</v>
      </c>
      <c r="I16" s="13"/>
      <c r="J16" s="13" t="s">
        <v>40</v>
      </c>
      <c r="K16" s="13"/>
      <c r="L16" s="13" t="s">
        <v>41</v>
      </c>
      <c r="M16" s="13"/>
      <c r="N16" s="13" t="s">
        <v>47</v>
      </c>
      <c r="O16" s="13"/>
      <c r="P16" s="13"/>
    </row>
    <row r="17" spans="1:16" x14ac:dyDescent="0.3">
      <c r="A17" s="15" t="s">
        <v>48</v>
      </c>
      <c r="B17" s="15" t="s">
        <v>1236</v>
      </c>
      <c r="C17" s="15"/>
      <c r="D17" s="15"/>
      <c r="E17" s="15"/>
      <c r="F17" s="15" t="s">
        <v>46</v>
      </c>
      <c r="G17" s="15"/>
      <c r="H17" s="15" t="s">
        <v>46</v>
      </c>
      <c r="I17" s="15"/>
      <c r="J17" s="15" t="s">
        <v>46</v>
      </c>
      <c r="K17" s="15"/>
      <c r="L17" s="15" t="s">
        <v>49</v>
      </c>
      <c r="M17" s="15"/>
      <c r="N17" s="15" t="s">
        <v>50</v>
      </c>
      <c r="O17" s="15"/>
      <c r="P17" s="15"/>
    </row>
    <row r="18" spans="1:16" hidden="1" outlineLevel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 t="s">
        <v>51</v>
      </c>
      <c r="K18" s="13"/>
      <c r="L18" s="13" t="s">
        <v>52</v>
      </c>
      <c r="M18" s="13"/>
      <c r="N18" s="13"/>
      <c r="O18" s="13"/>
      <c r="P18" s="13"/>
    </row>
    <row r="19" spans="1:16" hidden="1" outlineLevel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 t="s">
        <v>599</v>
      </c>
      <c r="K19" s="13"/>
      <c r="L19" s="13"/>
      <c r="M19" s="13"/>
      <c r="N19" s="13"/>
      <c r="O19" s="13"/>
      <c r="P19" s="13"/>
    </row>
    <row r="20" spans="1:16" ht="15.6" customHeight="1" collapsed="1" x14ac:dyDescent="0.3">
      <c r="A20" s="16">
        <v>1</v>
      </c>
      <c r="B20" s="123" t="str">
        <f>C20&amp;"-"&amp;D20</f>
        <v>Dec -2025</v>
      </c>
      <c r="C20" s="121" t="s">
        <v>53</v>
      </c>
      <c r="D20" s="28">
        <f>'MFR Logic'!$E$9-1</f>
        <v>2025</v>
      </c>
      <c r="E20" s="28" t="str">
        <f>C20&amp;D20</f>
        <v>Dec 2025</v>
      </c>
      <c r="F20" s="54"/>
      <c r="G20" s="54"/>
      <c r="H20" s="54"/>
      <c r="I20" s="54"/>
      <c r="J20" s="55">
        <f>VLOOKUP(J$18,'REG FL  Cap Str (Period End)'!$A:$BN,MATCH($E20,'REG FL  Cap Str (Period End)'!$2:$2,0),FALSE)/1000-VLOOKUP(J$19,'REG FL  Cap Str (Period End)'!$A:$BN,MATCH($E20,'REG FL  Cap Str (Period End)'!$2:$2,0),FALSE)/1000</f>
        <v>173410.53933</v>
      </c>
      <c r="K20" s="56"/>
      <c r="L20" s="21"/>
      <c r="M20" s="20"/>
      <c r="N20" s="20"/>
      <c r="O20" s="20"/>
    </row>
    <row r="21" spans="1:16" ht="15.6" customHeight="1" x14ac:dyDescent="0.3">
      <c r="A21" s="16">
        <f t="shared" ref="A21:A47" si="0">A20+1</f>
        <v>2</v>
      </c>
      <c r="B21" s="123" t="str">
        <f t="shared" ref="B21:B32" si="1">C21&amp;"-"&amp;D21</f>
        <v>Jan -2026</v>
      </c>
      <c r="C21" s="121" t="s">
        <v>54</v>
      </c>
      <c r="D21" s="28">
        <f>'MFR Logic'!$E$9</f>
        <v>2026</v>
      </c>
      <c r="E21" s="28" t="str">
        <f>C21&amp;D21</f>
        <v>Jan 2026</v>
      </c>
      <c r="F21" s="54"/>
      <c r="G21" s="54"/>
      <c r="H21" s="54"/>
      <c r="I21" s="55"/>
      <c r="J21" s="55">
        <f>VLOOKUP(J$18,'REG FL  Cap Str (Period End)'!$A:$BN,MATCH($E21,'REG FL  Cap Str (Period End)'!$2:$2,0),FALSE)/1000-VLOOKUP(J$19,'REG FL  Cap Str (Period End)'!$A:$BN,MATCH($E21,'REG FL  Cap Str (Period End)'!$2:$2,0),FALSE)/1000</f>
        <v>173410.53933</v>
      </c>
      <c r="K21" s="24"/>
      <c r="L21" s="115">
        <f>VLOOKUP(L$18,'REG FL  Cap Str (Period End)'!$A:$BN,MATCH($E21,'REG FL  Cap Str (Period End)'!$2:$2,0),FALSE)/1000</f>
        <v>377.33969208649802</v>
      </c>
      <c r="M21" s="20"/>
      <c r="N21" s="116"/>
      <c r="O21" s="57"/>
      <c r="P21" s="57"/>
    </row>
    <row r="22" spans="1:16" ht="15.6" customHeight="1" x14ac:dyDescent="0.3">
      <c r="A22" s="16">
        <f t="shared" si="0"/>
        <v>3</v>
      </c>
      <c r="B22" s="123" t="str">
        <f t="shared" si="1"/>
        <v>Feb -2026</v>
      </c>
      <c r="C22" s="121" t="s">
        <v>55</v>
      </c>
      <c r="D22" s="28">
        <f>'MFR Logic'!$E$9</f>
        <v>2026</v>
      </c>
      <c r="E22" s="28" t="str">
        <f t="shared" ref="E22:E32" si="2">C22&amp;D22</f>
        <v>Feb 2026</v>
      </c>
      <c r="F22" s="54"/>
      <c r="G22" s="54"/>
      <c r="H22" s="54"/>
      <c r="I22" s="55"/>
      <c r="J22" s="55">
        <f>VLOOKUP(J$18,'REG FL  Cap Str (Period End)'!$A:$BN,MATCH($E22,'REG FL  Cap Str (Period End)'!$2:$2,0),FALSE)/1000-VLOOKUP(J$19,'REG FL  Cap Str (Period End)'!$A:$BN,MATCH($E22,'REG FL  Cap Str (Period End)'!$2:$2,0),FALSE)/1000</f>
        <v>173410.53933</v>
      </c>
      <c r="K22" s="24"/>
      <c r="L22" s="115">
        <f>VLOOKUP(L$18,'REG FL  Cap Str (Period End)'!$A:$BN,MATCH($E22,'REG FL  Cap Str (Period End)'!$2:$2,0),FALSE)/1000</f>
        <v>377.33969208649802</v>
      </c>
      <c r="M22" s="20"/>
      <c r="N22" s="116"/>
      <c r="O22" s="57"/>
      <c r="P22" s="57"/>
    </row>
    <row r="23" spans="1:16" ht="15.6" customHeight="1" x14ac:dyDescent="0.3">
      <c r="A23" s="16">
        <f t="shared" si="0"/>
        <v>4</v>
      </c>
      <c r="B23" s="123" t="str">
        <f t="shared" si="1"/>
        <v>Mar -2026</v>
      </c>
      <c r="C23" s="121" t="s">
        <v>56</v>
      </c>
      <c r="D23" s="28">
        <f>'MFR Logic'!$E$9</f>
        <v>2026</v>
      </c>
      <c r="E23" s="28" t="str">
        <f t="shared" si="2"/>
        <v>Mar 2026</v>
      </c>
      <c r="F23" s="54"/>
      <c r="G23" s="54"/>
      <c r="H23" s="54"/>
      <c r="I23" s="55"/>
      <c r="J23" s="55">
        <f>VLOOKUP(J$18,'REG FL  Cap Str (Period End)'!$A:$BN,MATCH($E23,'REG FL  Cap Str (Period End)'!$2:$2,0),FALSE)/1000-VLOOKUP(J$19,'REG FL  Cap Str (Period End)'!$A:$BN,MATCH($E23,'REG FL  Cap Str (Period End)'!$2:$2,0),FALSE)/1000</f>
        <v>173410.53933</v>
      </c>
      <c r="K23" s="26"/>
      <c r="L23" s="115">
        <f>VLOOKUP(L$18,'REG FL  Cap Str (Period End)'!$A:$BN,MATCH($E23,'REG FL  Cap Str (Period End)'!$2:$2,0),FALSE)/1000</f>
        <v>377.33969208649802</v>
      </c>
      <c r="M23" s="20"/>
      <c r="N23" s="116"/>
      <c r="O23" s="57"/>
      <c r="P23" s="57"/>
    </row>
    <row r="24" spans="1:16" ht="15.6" customHeight="1" x14ac:dyDescent="0.3">
      <c r="A24" s="16">
        <f t="shared" si="0"/>
        <v>5</v>
      </c>
      <c r="B24" s="123" t="str">
        <f t="shared" si="1"/>
        <v>Apr -2026</v>
      </c>
      <c r="C24" s="121" t="s">
        <v>57</v>
      </c>
      <c r="D24" s="28">
        <f>'MFR Logic'!$E$9</f>
        <v>2026</v>
      </c>
      <c r="E24" s="28" t="str">
        <f t="shared" si="2"/>
        <v>Apr 2026</v>
      </c>
      <c r="F24" s="54"/>
      <c r="G24" s="54"/>
      <c r="H24" s="54"/>
      <c r="I24" s="55"/>
      <c r="J24" s="55">
        <f>VLOOKUP(J$18,'REG FL  Cap Str (Period End)'!$A:$BN,MATCH($E24,'REG FL  Cap Str (Period End)'!$2:$2,0),FALSE)/1000-VLOOKUP(J$19,'REG FL  Cap Str (Period End)'!$A:$BN,MATCH($E24,'REG FL  Cap Str (Period End)'!$2:$2,0),FALSE)/1000</f>
        <v>173410.53933</v>
      </c>
      <c r="K24" s="25"/>
      <c r="L24" s="115">
        <f>VLOOKUP(L$18,'REG FL  Cap Str (Period End)'!$A:$BN,MATCH($E24,'REG FL  Cap Str (Period End)'!$2:$2,0),FALSE)/1000</f>
        <v>377.33969208649802</v>
      </c>
      <c r="M24" s="25"/>
      <c r="N24" s="116"/>
      <c r="O24" s="57"/>
      <c r="P24" s="57"/>
    </row>
    <row r="25" spans="1:16" ht="15.6" customHeight="1" x14ac:dyDescent="0.3">
      <c r="A25" s="16">
        <f t="shared" si="0"/>
        <v>6</v>
      </c>
      <c r="B25" s="123" t="str">
        <f t="shared" si="1"/>
        <v>May -2026</v>
      </c>
      <c r="C25" s="121" t="s">
        <v>58</v>
      </c>
      <c r="D25" s="28">
        <f>'MFR Logic'!$E$9</f>
        <v>2026</v>
      </c>
      <c r="E25" s="28" t="str">
        <f t="shared" si="2"/>
        <v>May 2026</v>
      </c>
      <c r="F25" s="54"/>
      <c r="G25" s="54"/>
      <c r="H25" s="54"/>
      <c r="I25" s="55"/>
      <c r="J25" s="55">
        <f>VLOOKUP(J$18,'REG FL  Cap Str (Period End)'!$A:$BN,MATCH($E25,'REG FL  Cap Str (Period End)'!$2:$2,0),FALSE)/1000-VLOOKUP(J$19,'REG FL  Cap Str (Period End)'!$A:$BN,MATCH($E25,'REG FL  Cap Str (Period End)'!$2:$2,0),FALSE)/1000</f>
        <v>173410.53933</v>
      </c>
      <c r="K25" s="24"/>
      <c r="L25" s="115">
        <f>VLOOKUP(L$18,'REG FL  Cap Str (Period End)'!$A:$BN,MATCH($E25,'REG FL  Cap Str (Period End)'!$2:$2,0),FALSE)/1000</f>
        <v>377.33969208649802</v>
      </c>
      <c r="M25" s="20"/>
      <c r="N25" s="116"/>
      <c r="O25" s="57"/>
      <c r="P25" s="57"/>
    </row>
    <row r="26" spans="1:16" ht="15.6" customHeight="1" x14ac:dyDescent="0.3">
      <c r="A26" s="16">
        <f t="shared" si="0"/>
        <v>7</v>
      </c>
      <c r="B26" s="123" t="str">
        <f t="shared" si="1"/>
        <v>Jun -2026</v>
      </c>
      <c r="C26" s="121" t="s">
        <v>59</v>
      </c>
      <c r="D26" s="28">
        <f>'MFR Logic'!$E$9</f>
        <v>2026</v>
      </c>
      <c r="E26" s="28" t="str">
        <f t="shared" si="2"/>
        <v>Jun 2026</v>
      </c>
      <c r="F26" s="54"/>
      <c r="G26" s="54"/>
      <c r="H26" s="54"/>
      <c r="I26" s="55"/>
      <c r="J26" s="55">
        <f>VLOOKUP(J$18,'REG FL  Cap Str (Period End)'!$A:$BN,MATCH($E26,'REG FL  Cap Str (Period End)'!$2:$2,0),FALSE)/1000-VLOOKUP(J$19,'REG FL  Cap Str (Period End)'!$A:$BN,MATCH($E26,'REG FL  Cap Str (Period End)'!$2:$2,0),FALSE)/1000</f>
        <v>173410.53933</v>
      </c>
      <c r="K26" s="58"/>
      <c r="L26" s="115">
        <f>VLOOKUP(L$18,'REG FL  Cap Str (Period End)'!$A:$BN,MATCH($E26,'REG FL  Cap Str (Period End)'!$2:$2,0),FALSE)/1000</f>
        <v>377.33969208649802</v>
      </c>
      <c r="M26" s="20"/>
      <c r="N26" s="116"/>
      <c r="O26" s="57"/>
      <c r="P26" s="57"/>
    </row>
    <row r="27" spans="1:16" ht="15.6" customHeight="1" x14ac:dyDescent="0.3">
      <c r="A27" s="16">
        <f t="shared" si="0"/>
        <v>8</v>
      </c>
      <c r="B27" s="123" t="str">
        <f t="shared" si="1"/>
        <v>Jul -2026</v>
      </c>
      <c r="C27" s="121" t="s">
        <v>60</v>
      </c>
      <c r="D27" s="28">
        <f>'MFR Logic'!$E$9</f>
        <v>2026</v>
      </c>
      <c r="E27" s="28" t="str">
        <f t="shared" si="2"/>
        <v>Jul 2026</v>
      </c>
      <c r="F27" s="54"/>
      <c r="G27" s="54"/>
      <c r="H27" s="54"/>
      <c r="I27" s="55"/>
      <c r="J27" s="55">
        <f>VLOOKUP(J$18,'REG FL  Cap Str (Period End)'!$A:$BN,MATCH($E27,'REG FL  Cap Str (Period End)'!$2:$2,0),FALSE)/1000-VLOOKUP(J$19,'REG FL  Cap Str (Period End)'!$A:$BN,MATCH($E27,'REG FL  Cap Str (Period End)'!$2:$2,0),FALSE)/1000</f>
        <v>173410.53933</v>
      </c>
      <c r="K27" s="57"/>
      <c r="L27" s="115">
        <f>VLOOKUP(L$18,'REG FL  Cap Str (Period End)'!$A:$BN,MATCH($E27,'REG FL  Cap Str (Period End)'!$2:$2,0),FALSE)/1000</f>
        <v>377.33969208649802</v>
      </c>
      <c r="M27" s="57"/>
      <c r="N27" s="116"/>
      <c r="O27" s="57"/>
      <c r="P27" s="57"/>
    </row>
    <row r="28" spans="1:16" ht="15.6" customHeight="1" x14ac:dyDescent="0.3">
      <c r="A28" s="16">
        <f t="shared" si="0"/>
        <v>9</v>
      </c>
      <c r="B28" s="123" t="str">
        <f t="shared" si="1"/>
        <v>Aug -2026</v>
      </c>
      <c r="C28" s="121" t="s">
        <v>61</v>
      </c>
      <c r="D28" s="28">
        <f>'MFR Logic'!$E$9</f>
        <v>2026</v>
      </c>
      <c r="E28" s="28" t="str">
        <f t="shared" si="2"/>
        <v>Aug 2026</v>
      </c>
      <c r="F28" s="54"/>
      <c r="G28" s="54"/>
      <c r="H28" s="54"/>
      <c r="I28" s="55"/>
      <c r="J28" s="55">
        <f>VLOOKUP(J$18,'REG FL  Cap Str (Period End)'!$A:$BN,MATCH($E28,'REG FL  Cap Str (Period End)'!$2:$2,0),FALSE)/1000-VLOOKUP(J$19,'REG FL  Cap Str (Period End)'!$A:$BN,MATCH($E28,'REG FL  Cap Str (Period End)'!$2:$2,0),FALSE)/1000</f>
        <v>173410.53933</v>
      </c>
      <c r="K28" s="59"/>
      <c r="L28" s="115">
        <f>VLOOKUP(L$18,'REG FL  Cap Str (Period End)'!$A:$BN,MATCH($E28,'REG FL  Cap Str (Period End)'!$2:$2,0),FALSE)/1000</f>
        <v>377.33969208649802</v>
      </c>
      <c r="M28" s="20"/>
      <c r="N28" s="116"/>
    </row>
    <row r="29" spans="1:16" ht="15.6" customHeight="1" x14ac:dyDescent="0.3">
      <c r="A29" s="16">
        <f t="shared" si="0"/>
        <v>10</v>
      </c>
      <c r="B29" s="123" t="str">
        <f t="shared" si="1"/>
        <v>Sep -2026</v>
      </c>
      <c r="C29" s="121" t="s">
        <v>62</v>
      </c>
      <c r="D29" s="28">
        <f>'MFR Logic'!$E$9</f>
        <v>2026</v>
      </c>
      <c r="E29" s="28" t="str">
        <f t="shared" si="2"/>
        <v>Sep 2026</v>
      </c>
      <c r="F29" s="54"/>
      <c r="G29" s="54"/>
      <c r="H29" s="54"/>
      <c r="I29" s="55"/>
      <c r="J29" s="55">
        <f>VLOOKUP(J$18,'REG FL  Cap Str (Period End)'!$A:$BN,MATCH($E29,'REG FL  Cap Str (Period End)'!$2:$2,0),FALSE)/1000-VLOOKUP(J$19,'REG FL  Cap Str (Period End)'!$A:$BN,MATCH($E29,'REG FL  Cap Str (Period End)'!$2:$2,0),FALSE)/1000</f>
        <v>173410.53933</v>
      </c>
      <c r="K29" s="57"/>
      <c r="L29" s="115">
        <f>VLOOKUP(L$18,'REG FL  Cap Str (Period End)'!$A:$BN,MATCH($E29,'REG FL  Cap Str (Period End)'!$2:$2,0),FALSE)/1000</f>
        <v>377.33969208649802</v>
      </c>
      <c r="M29" s="24"/>
      <c r="N29" s="116"/>
      <c r="O29" s="24"/>
      <c r="P29" s="24"/>
    </row>
    <row r="30" spans="1:16" ht="15.6" customHeight="1" x14ac:dyDescent="0.3">
      <c r="A30" s="16">
        <f t="shared" si="0"/>
        <v>11</v>
      </c>
      <c r="B30" s="123" t="str">
        <f t="shared" si="1"/>
        <v>Oct -2026</v>
      </c>
      <c r="C30" s="121" t="s">
        <v>63</v>
      </c>
      <c r="D30" s="28">
        <f>'MFR Logic'!$E$9</f>
        <v>2026</v>
      </c>
      <c r="E30" s="28" t="str">
        <f t="shared" si="2"/>
        <v>Oct 2026</v>
      </c>
      <c r="F30" s="54"/>
      <c r="G30" s="54"/>
      <c r="H30" s="54"/>
      <c r="I30" s="55"/>
      <c r="J30" s="55">
        <f>VLOOKUP(J$18,'REG FL  Cap Str (Period End)'!$A:$BN,MATCH($E30,'REG FL  Cap Str (Period End)'!$2:$2,0),FALSE)/1000-VLOOKUP(J$19,'REG FL  Cap Str (Period End)'!$A:$BN,MATCH($E30,'REG FL  Cap Str (Period End)'!$2:$2,0),FALSE)/1000</f>
        <v>173410.53933</v>
      </c>
      <c r="K30" s="56"/>
      <c r="L30" s="115">
        <f>VLOOKUP(L$18,'REG FL  Cap Str (Period End)'!$A:$BN,MATCH($E30,'REG FL  Cap Str (Period End)'!$2:$2,0),FALSE)/1000</f>
        <v>377.33969208649802</v>
      </c>
      <c r="M30" s="57"/>
      <c r="N30" s="116"/>
    </row>
    <row r="31" spans="1:16" ht="15.6" customHeight="1" x14ac:dyDescent="0.3">
      <c r="A31" s="16">
        <f t="shared" si="0"/>
        <v>12</v>
      </c>
      <c r="B31" s="123" t="str">
        <f t="shared" si="1"/>
        <v>Nov -2026</v>
      </c>
      <c r="C31" s="121" t="s">
        <v>64</v>
      </c>
      <c r="D31" s="28">
        <f>'MFR Logic'!$E$9</f>
        <v>2026</v>
      </c>
      <c r="E31" s="28" t="str">
        <f t="shared" si="2"/>
        <v>Nov 2026</v>
      </c>
      <c r="F31" s="54"/>
      <c r="G31" s="54"/>
      <c r="H31" s="54"/>
      <c r="I31" s="55"/>
      <c r="J31" s="55">
        <f>VLOOKUP(J$18,'REG FL  Cap Str (Period End)'!$A:$BN,MATCH($E31,'REG FL  Cap Str (Period End)'!$2:$2,0),FALSE)/1000-VLOOKUP(J$19,'REG FL  Cap Str (Period End)'!$A:$BN,MATCH($E31,'REG FL  Cap Str (Period End)'!$2:$2,0),FALSE)/1000</f>
        <v>173410.53933</v>
      </c>
      <c r="K31" s="59"/>
      <c r="L31" s="115">
        <f>VLOOKUP(L$18,'REG FL  Cap Str (Period End)'!$A:$BN,MATCH($E31,'REG FL  Cap Str (Period End)'!$2:$2,0),FALSE)/1000</f>
        <v>377.33969208649802</v>
      </c>
      <c r="M31" s="20"/>
      <c r="N31" s="116"/>
    </row>
    <row r="32" spans="1:16" ht="15.6" customHeight="1" x14ac:dyDescent="0.3">
      <c r="A32" s="16">
        <f t="shared" si="0"/>
        <v>13</v>
      </c>
      <c r="B32" s="123" t="str">
        <f t="shared" si="1"/>
        <v>Dec -2026</v>
      </c>
      <c r="C32" s="121" t="s">
        <v>53</v>
      </c>
      <c r="D32" s="28">
        <f>'MFR Logic'!$E$9</f>
        <v>2026</v>
      </c>
      <c r="E32" s="28" t="str">
        <f t="shared" si="2"/>
        <v>Dec 2026</v>
      </c>
      <c r="F32" s="54"/>
      <c r="G32" s="54"/>
      <c r="H32" s="54"/>
      <c r="I32" s="55"/>
      <c r="J32" s="55">
        <f>VLOOKUP(J$18,'REG FL  Cap Str (Period End)'!$A:$BN,MATCH($E32,'REG FL  Cap Str (Period End)'!$2:$2,0),FALSE)/1000-VLOOKUP(J$19,'REG FL  Cap Str (Period End)'!$A:$BN,MATCH($E32,'REG FL  Cap Str (Period End)'!$2:$2,0),FALSE)/1000</f>
        <v>173410.53933</v>
      </c>
      <c r="K32" s="60"/>
      <c r="L32" s="115">
        <f>VLOOKUP(L$18,'REG FL  Cap Str (Period End)'!$A:$BN,MATCH($E32,'REG FL  Cap Str (Period End)'!$2:$2,0),FALSE)/1000</f>
        <v>377.33969208649802</v>
      </c>
      <c r="M32" s="21"/>
      <c r="N32" s="116"/>
    </row>
    <row r="33" spans="1:16" ht="15.6" customHeight="1" thickBot="1" x14ac:dyDescent="0.35">
      <c r="A33" s="16">
        <f t="shared" si="0"/>
        <v>14</v>
      </c>
      <c r="B33" s="123" t="s">
        <v>65</v>
      </c>
      <c r="C33" s="28"/>
      <c r="D33" s="28"/>
      <c r="E33" s="28"/>
      <c r="F33" s="122"/>
      <c r="G33" s="122"/>
      <c r="H33" s="122"/>
      <c r="I33" s="122"/>
      <c r="J33" s="61">
        <f>AVERAGE(J18:J32)</f>
        <v>173410.53933000003</v>
      </c>
      <c r="K33" s="55"/>
      <c r="M33" s="25"/>
      <c r="N33" s="25"/>
    </row>
    <row r="34" spans="1:16" ht="15.6" customHeight="1" thickTop="1" thickBot="1" x14ac:dyDescent="0.35">
      <c r="A34" s="16">
        <f t="shared" si="0"/>
        <v>15</v>
      </c>
      <c r="B34" s="123" t="s">
        <v>66</v>
      </c>
      <c r="C34" s="31"/>
      <c r="D34" s="31"/>
      <c r="E34" s="31"/>
      <c r="F34" s="31"/>
      <c r="G34" s="31"/>
      <c r="H34" s="60"/>
      <c r="I34" s="55"/>
      <c r="J34" s="57"/>
      <c r="K34" s="57"/>
      <c r="L34" s="61">
        <f>SUM(L20:L32)</f>
        <v>4528.0763050379765</v>
      </c>
      <c r="M34" s="24"/>
      <c r="N34" s="61"/>
      <c r="O34" s="24"/>
      <c r="P34" s="24"/>
    </row>
    <row r="35" spans="1:16" ht="15.6" customHeight="1" thickTop="1" x14ac:dyDescent="0.3">
      <c r="A35" s="16">
        <f t="shared" si="0"/>
        <v>16</v>
      </c>
      <c r="B35" s="28"/>
      <c r="C35" s="28"/>
      <c r="D35" s="28"/>
      <c r="E35" s="28"/>
      <c r="F35" s="28"/>
      <c r="G35" s="28"/>
      <c r="H35" s="18"/>
      <c r="I35" s="19"/>
      <c r="J35" s="19"/>
      <c r="K35" s="23"/>
      <c r="L35" s="23"/>
      <c r="M35" s="17"/>
      <c r="N35" s="17"/>
    </row>
    <row r="36" spans="1:16" ht="15.6" customHeight="1" x14ac:dyDescent="0.3">
      <c r="A36" s="16">
        <f t="shared" si="0"/>
        <v>17</v>
      </c>
      <c r="B36" s="28"/>
      <c r="C36" s="28"/>
      <c r="D36" s="28"/>
      <c r="E36" s="28"/>
      <c r="F36" s="28"/>
      <c r="G36" s="28"/>
      <c r="H36" s="18"/>
      <c r="I36" s="19"/>
      <c r="J36" s="55"/>
      <c r="K36" s="23"/>
      <c r="L36" s="23"/>
      <c r="M36" s="17"/>
      <c r="N36" s="17"/>
    </row>
    <row r="37" spans="1:16" ht="15.6" customHeight="1" x14ac:dyDescent="0.3">
      <c r="A37" s="16">
        <f t="shared" si="0"/>
        <v>18</v>
      </c>
      <c r="B37" s="28"/>
      <c r="C37" s="28"/>
      <c r="D37" s="28"/>
      <c r="E37" s="28"/>
      <c r="F37" s="28"/>
      <c r="G37" s="28"/>
      <c r="H37" s="18"/>
      <c r="I37" s="19"/>
      <c r="J37" s="55"/>
      <c r="K37" s="17"/>
      <c r="L37" s="17"/>
      <c r="M37" s="17"/>
      <c r="N37" s="17"/>
    </row>
    <row r="38" spans="1:16" ht="15.6" customHeight="1" x14ac:dyDescent="0.3">
      <c r="A38" s="16">
        <f t="shared" si="0"/>
        <v>19</v>
      </c>
      <c r="B38" s="22"/>
      <c r="C38" s="22"/>
      <c r="D38" s="22"/>
      <c r="E38" s="22"/>
      <c r="F38" s="22"/>
      <c r="G38" s="22"/>
      <c r="H38" s="22"/>
      <c r="I38" s="20"/>
      <c r="J38" s="122"/>
      <c r="K38" s="17"/>
      <c r="L38" s="17"/>
      <c r="M38" s="17"/>
      <c r="N38" s="17"/>
    </row>
    <row r="39" spans="1:16" ht="15.6" customHeight="1" x14ac:dyDescent="0.3">
      <c r="A39" s="16">
        <f t="shared" si="0"/>
        <v>20</v>
      </c>
      <c r="B39" s="22" t="s">
        <v>67</v>
      </c>
      <c r="C39" s="22"/>
      <c r="D39" s="22"/>
      <c r="E39" s="22"/>
      <c r="F39" s="22"/>
      <c r="G39" s="22"/>
      <c r="H39" s="22"/>
      <c r="I39" s="20"/>
      <c r="J39" s="20"/>
      <c r="K39" s="17"/>
      <c r="L39" s="55"/>
      <c r="M39" s="17"/>
      <c r="N39" s="17"/>
    </row>
    <row r="40" spans="1:16" ht="15.6" customHeight="1" x14ac:dyDescent="0.3">
      <c r="A40" s="16">
        <f t="shared" si="0"/>
        <v>21</v>
      </c>
      <c r="B40" s="62" t="s">
        <v>68</v>
      </c>
      <c r="C40" s="22"/>
      <c r="D40" s="22"/>
      <c r="E40" s="22"/>
      <c r="F40" s="22"/>
      <c r="G40" s="22"/>
      <c r="H40" s="63"/>
      <c r="I40" s="20"/>
      <c r="J40" s="20"/>
      <c r="K40" s="17"/>
      <c r="L40" s="17"/>
      <c r="M40" s="17"/>
      <c r="N40" s="17"/>
    </row>
    <row r="41" spans="1:16" ht="15.6" customHeight="1" x14ac:dyDescent="0.3">
      <c r="A41" s="16">
        <f t="shared" si="0"/>
        <v>22</v>
      </c>
      <c r="B41" s="124" t="s">
        <v>597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6" ht="15.6" customHeight="1" thickBot="1" x14ac:dyDescent="0.35">
      <c r="A42" s="16">
        <f t="shared" si="0"/>
        <v>23</v>
      </c>
      <c r="B42" s="124" t="s">
        <v>598</v>
      </c>
      <c r="C42" s="64"/>
      <c r="D42" s="64"/>
      <c r="E42" s="64"/>
      <c r="F42" s="64"/>
      <c r="G42" s="64"/>
      <c r="H42" s="64"/>
      <c r="I42" s="64"/>
      <c r="J42" s="65">
        <f>L34/J33</f>
        <v>2.6111886408593962E-2</v>
      </c>
      <c r="K42" s="64"/>
      <c r="L42" s="64"/>
      <c r="M42" s="64"/>
      <c r="N42" s="64"/>
      <c r="O42" s="64"/>
    </row>
    <row r="43" spans="1:16" ht="15.6" customHeight="1" thickTop="1" x14ac:dyDescent="0.3">
      <c r="A43" s="16">
        <f t="shared" si="0"/>
        <v>24</v>
      </c>
      <c r="K43" s="64"/>
      <c r="L43" s="64"/>
      <c r="M43" s="64"/>
      <c r="N43" s="64"/>
      <c r="O43" s="64"/>
    </row>
    <row r="44" spans="1:16" ht="15.6" customHeight="1" x14ac:dyDescent="0.3">
      <c r="A44" s="16">
        <f t="shared" si="0"/>
        <v>25</v>
      </c>
      <c r="K44" s="64"/>
      <c r="L44" s="64"/>
      <c r="M44" s="64"/>
      <c r="N44" s="64"/>
      <c r="O44" s="64"/>
    </row>
    <row r="45" spans="1:16" ht="15.6" customHeight="1" x14ac:dyDescent="0.3">
      <c r="A45" s="16">
        <f t="shared" si="0"/>
        <v>26</v>
      </c>
      <c r="K45" s="64"/>
      <c r="L45" s="64"/>
      <c r="M45" s="64"/>
      <c r="N45" s="64"/>
      <c r="O45" s="64"/>
    </row>
    <row r="46" spans="1:16" ht="15.6" customHeight="1" x14ac:dyDescent="0.3">
      <c r="A46" s="16">
        <f t="shared" si="0"/>
        <v>27</v>
      </c>
      <c r="K46" s="64"/>
      <c r="L46" s="64"/>
      <c r="M46" s="64"/>
      <c r="N46" s="64"/>
      <c r="O46" s="64"/>
    </row>
    <row r="47" spans="1:16" ht="15.6" customHeight="1" x14ac:dyDescent="0.3">
      <c r="A47" s="16">
        <f t="shared" si="0"/>
        <v>28</v>
      </c>
      <c r="K47" s="64"/>
      <c r="L47" s="64"/>
      <c r="M47" s="64"/>
      <c r="N47" s="64"/>
      <c r="O47" s="64"/>
    </row>
    <row r="48" spans="1:16" x14ac:dyDescent="0.3">
      <c r="A48" s="101" t="s">
        <v>595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25"/>
      <c r="L48" s="125"/>
      <c r="M48" s="125"/>
      <c r="N48" s="125"/>
      <c r="O48" s="104" t="s">
        <v>596</v>
      </c>
      <c r="P48" s="104"/>
    </row>
    <row r="49" spans="1:16" x14ac:dyDescent="0.3">
      <c r="A49" s="16"/>
      <c r="K49" s="64"/>
      <c r="L49" s="64"/>
      <c r="M49" s="64"/>
      <c r="N49" s="64"/>
      <c r="O49" s="64"/>
    </row>
    <row r="50" spans="1:16" x14ac:dyDescent="0.3">
      <c r="A50" s="16"/>
      <c r="K50" s="64"/>
      <c r="L50" s="64"/>
      <c r="M50" s="64"/>
      <c r="N50" s="64"/>
      <c r="O50" s="64"/>
    </row>
    <row r="51" spans="1:16" x14ac:dyDescent="0.3">
      <c r="A51" s="16"/>
      <c r="K51" s="64"/>
      <c r="L51" s="64"/>
      <c r="M51" s="64"/>
      <c r="N51" s="64"/>
      <c r="O51" s="64"/>
    </row>
    <row r="52" spans="1:16" x14ac:dyDescent="0.3">
      <c r="A52" s="16"/>
      <c r="K52" s="64"/>
      <c r="L52" s="64"/>
      <c r="M52" s="64"/>
      <c r="N52" s="64"/>
      <c r="O52" s="64"/>
    </row>
    <row r="53" spans="1:16" x14ac:dyDescent="0.3">
      <c r="A53" s="16"/>
      <c r="K53" s="64"/>
      <c r="L53" s="64"/>
      <c r="M53" s="64"/>
      <c r="N53" s="64"/>
      <c r="O53" s="64"/>
    </row>
    <row r="54" spans="1:16" x14ac:dyDescent="0.3">
      <c r="A54" s="16"/>
      <c r="K54" s="64"/>
      <c r="L54" s="64"/>
      <c r="M54" s="64"/>
      <c r="N54" s="64"/>
      <c r="O54" s="64"/>
    </row>
    <row r="55" spans="1:16" x14ac:dyDescent="0.3">
      <c r="A55" s="16"/>
      <c r="B55" s="16"/>
      <c r="C55" s="16"/>
      <c r="D55" s="16"/>
      <c r="E55" s="16"/>
      <c r="F55" s="16"/>
      <c r="G55" s="16"/>
      <c r="H55" s="22"/>
      <c r="I55" s="20"/>
      <c r="J55" s="20"/>
      <c r="K55" s="17"/>
      <c r="L55" s="17"/>
      <c r="M55" s="17"/>
      <c r="N55" s="17"/>
    </row>
    <row r="56" spans="1:16" x14ac:dyDescent="0.3">
      <c r="A56" s="16"/>
      <c r="B56" s="22"/>
      <c r="C56" s="22"/>
      <c r="D56" s="22"/>
      <c r="E56" s="22"/>
      <c r="F56" s="22"/>
      <c r="G56" s="22"/>
      <c r="H56" s="22"/>
      <c r="I56" s="20"/>
      <c r="J56" s="20"/>
      <c r="K56" s="17"/>
      <c r="L56" s="17"/>
      <c r="M56" s="17"/>
      <c r="N56" s="17"/>
      <c r="O56" s="17"/>
      <c r="P56" s="17"/>
    </row>
    <row r="57" spans="1:16" x14ac:dyDescent="0.3">
      <c r="A57" s="16"/>
      <c r="B57" s="22"/>
      <c r="C57" s="22"/>
      <c r="D57" s="22"/>
      <c r="E57" s="22"/>
      <c r="F57" s="22"/>
      <c r="G57" s="22"/>
      <c r="H57" s="22"/>
      <c r="I57" s="20"/>
      <c r="J57" s="20"/>
      <c r="K57" s="17"/>
      <c r="L57" s="17"/>
      <c r="M57" s="17"/>
      <c r="N57" s="17"/>
    </row>
  </sheetData>
  <mergeCells count="2">
    <mergeCell ref="H1:L1"/>
    <mergeCell ref="I4:L6"/>
  </mergeCells>
  <pageMargins left="0.7" right="0.7" top="0.75" bottom="0.75" header="0.3" footer="0.3"/>
  <pageSetup fitToWidth="4" fitToHeight="4" orientation="portrait" r:id="rId1"/>
  <headerFooter>
    <oddHeader xml:space="preserve">&amp;RDEF’s Response to OPC POD 1 (1-26)
Q7
Page &amp;P of &amp;N
</oddHeader>
    <oddFooter>&amp;R20240025-OPCPOD1-00004280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A81C-01B9-4B21-AFD9-AD2C2E8C0C57}">
  <sheetPr>
    <tabColor rgb="FF002060"/>
  </sheetPr>
  <dimension ref="A1:P57"/>
  <sheetViews>
    <sheetView tabSelected="1" view="pageBreakPreview" zoomScale="90" zoomScaleNormal="100" zoomScaleSheetLayoutView="90" workbookViewId="0">
      <selection activeCell="D5" sqref="D5"/>
    </sheetView>
  </sheetViews>
  <sheetFormatPr defaultColWidth="7.88671875" defaultRowHeight="13.8" outlineLevelRow="1" outlineLevelCol="1" x14ac:dyDescent="0.3"/>
  <cols>
    <col min="1" max="1" width="4.6640625" style="7" customWidth="1"/>
    <col min="2" max="2" width="24.109375" style="7" customWidth="1"/>
    <col min="3" max="3" width="4.109375" style="7" hidden="1" customWidth="1" outlineLevel="1"/>
    <col min="4" max="4" width="5.33203125" style="7" hidden="1" customWidth="1" outlineLevel="1"/>
    <col min="5" max="5" width="24.109375" style="7" hidden="1" customWidth="1" outlineLevel="1"/>
    <col min="6" max="6" width="13.6640625" style="7" customWidth="1" collapsed="1"/>
    <col min="7" max="7" width="13.6640625" style="7" customWidth="1"/>
    <col min="8" max="8" width="11.5546875" style="7" customWidth="1"/>
    <col min="9" max="9" width="16" style="7" customWidth="1"/>
    <col min="10" max="10" width="16.44140625" style="7" customWidth="1"/>
    <col min="11" max="11" width="10" style="7" customWidth="1"/>
    <col min="12" max="12" width="11.6640625" style="7" customWidth="1"/>
    <col min="13" max="13" width="8.88671875" style="7" customWidth="1"/>
    <col min="14" max="14" width="12.109375" style="7" customWidth="1"/>
    <col min="15" max="15" width="15" style="7" customWidth="1"/>
    <col min="16" max="16" width="11" style="7" customWidth="1"/>
    <col min="17" max="17" width="10.33203125" style="7" customWidth="1"/>
    <col min="18" max="16384" width="7.88671875" style="7"/>
  </cols>
  <sheetData>
    <row r="1" spans="1:16" x14ac:dyDescent="0.3">
      <c r="A1" s="5" t="s">
        <v>30</v>
      </c>
      <c r="B1" s="8"/>
      <c r="C1" s="8"/>
      <c r="D1" s="8"/>
      <c r="E1" s="8"/>
      <c r="F1" s="8"/>
      <c r="G1" s="8"/>
      <c r="H1" s="126" t="s">
        <v>31</v>
      </c>
      <c r="I1" s="126"/>
      <c r="J1" s="126"/>
      <c r="K1" s="126"/>
      <c r="L1" s="126"/>
      <c r="M1" s="5"/>
      <c r="N1" s="5"/>
      <c r="O1" s="5"/>
      <c r="P1" s="5" t="s">
        <v>1242</v>
      </c>
    </row>
    <row r="2" spans="1:16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117"/>
      <c r="L2" s="117"/>
      <c r="M2" s="117"/>
      <c r="N2" s="117"/>
      <c r="O2" s="117"/>
      <c r="P2" s="117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118"/>
      <c r="L3" s="118"/>
      <c r="M3" s="118"/>
      <c r="N3" s="118"/>
      <c r="O3" s="118"/>
      <c r="P3" s="118"/>
    </row>
    <row r="4" spans="1:16" x14ac:dyDescent="0.3">
      <c r="A4" s="7" t="s">
        <v>32</v>
      </c>
      <c r="B4" s="10"/>
      <c r="C4" s="10"/>
      <c r="D4" s="10"/>
      <c r="E4" s="10"/>
      <c r="F4" s="10"/>
      <c r="G4" s="10"/>
      <c r="H4" s="9" t="s">
        <v>33</v>
      </c>
      <c r="I4" s="127" t="s">
        <v>34</v>
      </c>
      <c r="J4" s="127"/>
      <c r="K4" s="127"/>
      <c r="L4" s="127"/>
      <c r="M4" s="3"/>
      <c r="N4" s="3" t="s">
        <v>35</v>
      </c>
      <c r="O4" s="10"/>
      <c r="P4" s="10"/>
    </row>
    <row r="5" spans="1:16" x14ac:dyDescent="0.3">
      <c r="B5" s="10"/>
      <c r="C5" s="10"/>
      <c r="D5" s="10"/>
      <c r="E5" s="10"/>
      <c r="F5" s="10"/>
      <c r="G5" s="10"/>
      <c r="H5" s="10"/>
      <c r="I5" s="127"/>
      <c r="J5" s="127"/>
      <c r="K5" s="127"/>
      <c r="L5" s="127"/>
      <c r="M5" s="11" t="s">
        <v>38</v>
      </c>
      <c r="N5" s="12" t="s">
        <v>7</v>
      </c>
      <c r="O5" s="29"/>
      <c r="P5" s="44">
        <f>IFERROR(VLOOKUP($N5,'MFR Logic'!$B$8:$D$14,3,FALSE),"")</f>
        <v>46752</v>
      </c>
    </row>
    <row r="6" spans="1:16" x14ac:dyDescent="0.3">
      <c r="A6" s="7" t="s">
        <v>37</v>
      </c>
      <c r="B6" s="120"/>
      <c r="C6" s="120"/>
      <c r="D6" s="120"/>
      <c r="E6" s="120"/>
      <c r="F6" s="120"/>
      <c r="G6" s="120"/>
      <c r="H6" s="120"/>
      <c r="I6" s="127"/>
      <c r="J6" s="127"/>
      <c r="K6" s="127"/>
      <c r="L6" s="127"/>
      <c r="M6" s="11" t="s">
        <v>38</v>
      </c>
      <c r="N6" s="12" t="s">
        <v>9</v>
      </c>
      <c r="P6" s="44">
        <f>IFERROR(VLOOKUP($N6,'MFR Logic'!$B$8:$D$14,3,FALSE),"")</f>
        <v>46387</v>
      </c>
    </row>
    <row r="7" spans="1:16" x14ac:dyDescent="0.3">
      <c r="A7" s="30"/>
      <c r="I7" s="6"/>
      <c r="J7" s="6"/>
      <c r="K7" s="6"/>
      <c r="L7" s="6"/>
      <c r="M7" s="11" t="s">
        <v>36</v>
      </c>
      <c r="N7" s="12" t="s">
        <v>11</v>
      </c>
      <c r="P7" s="44">
        <f>IFERROR(VLOOKUP($N7,'MFR Logic'!$B$8:$D$14,3,FALSE),"")</f>
        <v>46022</v>
      </c>
    </row>
    <row r="8" spans="1:16" x14ac:dyDescent="0.3">
      <c r="A8" s="7" t="str">
        <f>"DOCKET NO.: "&amp;'MFR Logic'!$D$4</f>
        <v>DOCKET NO.: 20240025-EI</v>
      </c>
      <c r="I8" s="6"/>
      <c r="J8" s="6"/>
      <c r="K8" s="6"/>
      <c r="L8" s="11"/>
      <c r="M8" s="11" t="s">
        <v>38</v>
      </c>
      <c r="N8" s="12" t="s">
        <v>966</v>
      </c>
      <c r="P8" s="44">
        <f>IFERROR(VLOOKUP($N8,'MFR Logic'!$B$8:$D$14,3,FALSE),"")</f>
        <v>45657</v>
      </c>
    </row>
    <row r="9" spans="1:16" x14ac:dyDescent="0.3">
      <c r="I9" s="6"/>
      <c r="J9" s="6"/>
      <c r="K9" s="6"/>
      <c r="L9" s="11"/>
      <c r="M9" s="11" t="s">
        <v>38</v>
      </c>
      <c r="N9" s="12" t="s">
        <v>15</v>
      </c>
      <c r="O9" s="29"/>
      <c r="P9" s="44">
        <f>IFERROR(VLOOKUP($N9,'MFR Logic'!$B$8:$D$14,3,FALSE),"")</f>
        <v>45291</v>
      </c>
    </row>
    <row r="10" spans="1:16" x14ac:dyDescent="0.3">
      <c r="I10" s="6"/>
      <c r="J10" s="6"/>
      <c r="K10" s="6"/>
      <c r="L10" s="11"/>
      <c r="M10" s="11"/>
      <c r="N10" s="12"/>
      <c r="O10" s="29"/>
      <c r="P10" s="44"/>
    </row>
    <row r="11" spans="1:16" x14ac:dyDescent="0.3">
      <c r="I11" s="6"/>
      <c r="J11" s="70"/>
      <c r="K11" s="6"/>
      <c r="L11" s="11"/>
      <c r="M11" s="11"/>
      <c r="N11" s="12"/>
      <c r="O11" s="29"/>
      <c r="P11" s="44"/>
    </row>
    <row r="12" spans="1:16" x14ac:dyDescent="0.3">
      <c r="I12" s="6"/>
      <c r="J12" s="70" t="s">
        <v>1239</v>
      </c>
      <c r="K12" s="6"/>
      <c r="L12" s="11"/>
      <c r="M12" s="11"/>
      <c r="N12" s="12" t="str">
        <f>"Witness: "&amp;'MFR Logic'!$C$17&amp;" "&amp;'MFR Logic'!$D$17&amp;" "&amp;'MFR Logic'!$E$17</f>
        <v xml:space="preserve">Witness: Quick  </v>
      </c>
      <c r="O12" s="29"/>
      <c r="P12" s="44"/>
    </row>
    <row r="13" spans="1:16" x14ac:dyDescent="0.3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8"/>
      <c r="L13" s="98"/>
      <c r="M13" s="98"/>
      <c r="N13" s="99"/>
      <c r="O13" s="100"/>
      <c r="P13" s="100"/>
    </row>
    <row r="14" spans="1:16" x14ac:dyDescent="0.3">
      <c r="A14" s="53"/>
      <c r="B14" s="71">
        <v>-1</v>
      </c>
      <c r="C14" s="14"/>
      <c r="D14" s="14"/>
      <c r="E14" s="14"/>
      <c r="F14" s="71">
        <f>+B14-1</f>
        <v>-2</v>
      </c>
      <c r="G14" s="71"/>
      <c r="H14" s="71">
        <f>+F14-1</f>
        <v>-3</v>
      </c>
      <c r="I14" s="119"/>
      <c r="J14" s="71">
        <f>+H14-1</f>
        <v>-4</v>
      </c>
      <c r="K14" s="119"/>
      <c r="L14" s="119">
        <f>+J14-1</f>
        <v>-5</v>
      </c>
      <c r="M14" s="119"/>
      <c r="N14" s="119">
        <f>+L14-1</f>
        <v>-6</v>
      </c>
      <c r="O14" s="13"/>
      <c r="P14" s="13"/>
    </row>
    <row r="15" spans="1:16" x14ac:dyDescent="0.3">
      <c r="A15" s="53"/>
      <c r="B15" s="14" t="s">
        <v>1234</v>
      </c>
      <c r="C15" s="14"/>
      <c r="D15" s="14"/>
      <c r="E15" s="14"/>
      <c r="F15" s="14" t="s">
        <v>44</v>
      </c>
      <c r="G15" s="14"/>
      <c r="H15" s="14" t="s">
        <v>39</v>
      </c>
      <c r="I15" s="14"/>
      <c r="J15" s="13"/>
      <c r="K15" s="14"/>
      <c r="M15" s="13"/>
      <c r="N15" s="13" t="s">
        <v>42</v>
      </c>
      <c r="O15" s="13"/>
      <c r="P15" s="13"/>
    </row>
    <row r="16" spans="1:16" x14ac:dyDescent="0.3">
      <c r="A16" s="13" t="s">
        <v>43</v>
      </c>
      <c r="B16" s="14" t="s">
        <v>1235</v>
      </c>
      <c r="C16" s="14"/>
      <c r="D16" s="14"/>
      <c r="E16" s="14"/>
      <c r="F16" s="14" t="s">
        <v>45</v>
      </c>
      <c r="G16" s="14"/>
      <c r="H16" s="13" t="s">
        <v>45</v>
      </c>
      <c r="I16" s="13"/>
      <c r="J16" s="13" t="s">
        <v>40</v>
      </c>
      <c r="K16" s="13"/>
      <c r="L16" s="13" t="s">
        <v>41</v>
      </c>
      <c r="M16" s="13"/>
      <c r="N16" s="13" t="s">
        <v>47</v>
      </c>
      <c r="O16" s="13"/>
      <c r="P16" s="13"/>
    </row>
    <row r="17" spans="1:16" x14ac:dyDescent="0.3">
      <c r="A17" s="15" t="s">
        <v>48</v>
      </c>
      <c r="B17" s="15" t="s">
        <v>1236</v>
      </c>
      <c r="C17" s="15"/>
      <c r="D17" s="15"/>
      <c r="E17" s="15"/>
      <c r="F17" s="15" t="s">
        <v>46</v>
      </c>
      <c r="G17" s="15"/>
      <c r="H17" s="15" t="s">
        <v>46</v>
      </c>
      <c r="I17" s="15"/>
      <c r="J17" s="15" t="s">
        <v>46</v>
      </c>
      <c r="K17" s="15"/>
      <c r="L17" s="15" t="s">
        <v>49</v>
      </c>
      <c r="M17" s="15"/>
      <c r="N17" s="15" t="s">
        <v>50</v>
      </c>
      <c r="O17" s="15"/>
      <c r="P17" s="15"/>
    </row>
    <row r="18" spans="1:16" hidden="1" outlineLevel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 t="s">
        <v>51</v>
      </c>
      <c r="K18" s="13"/>
      <c r="L18" s="13" t="s">
        <v>52</v>
      </c>
      <c r="M18" s="13"/>
      <c r="N18" s="13"/>
      <c r="O18" s="13"/>
      <c r="P18" s="13"/>
    </row>
    <row r="19" spans="1:16" hidden="1" outlineLevel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 t="s">
        <v>599</v>
      </c>
      <c r="K19" s="13"/>
      <c r="L19" s="13"/>
      <c r="M19" s="13"/>
      <c r="N19" s="13"/>
      <c r="O19" s="13"/>
      <c r="P19" s="13"/>
    </row>
    <row r="20" spans="1:16" ht="15.6" customHeight="1" collapsed="1" x14ac:dyDescent="0.3">
      <c r="A20" s="16">
        <v>1</v>
      </c>
      <c r="B20" s="123" t="str">
        <f>C20&amp;"-"&amp;D20</f>
        <v>Dec -2024</v>
      </c>
      <c r="C20" s="121" t="s">
        <v>53</v>
      </c>
      <c r="D20" s="28">
        <f>'MFR Logic'!$E$10-1</f>
        <v>2024</v>
      </c>
      <c r="E20" s="28" t="str">
        <f>C20&amp;D20</f>
        <v>Dec 2024</v>
      </c>
      <c r="F20" s="54"/>
      <c r="G20" s="54"/>
      <c r="H20" s="54"/>
      <c r="I20" s="54"/>
      <c r="J20" s="55">
        <f>VLOOKUP(J$18,'REG FL  Cap Str (Period End)'!$A:$BN,MATCH($E20,'REG FL  Cap Str (Period End)'!$2:$2,0),FALSE)/1000-VLOOKUP(J$19,'REG FL  Cap Str (Period End)'!$A:$BN,MATCH($E20,'REG FL  Cap Str (Period End)'!$2:$2,0),FALSE)/1000</f>
        <v>173410.53933</v>
      </c>
      <c r="K20" s="56"/>
      <c r="L20" s="21"/>
      <c r="M20" s="20"/>
      <c r="N20" s="20"/>
      <c r="O20" s="20"/>
    </row>
    <row r="21" spans="1:16" ht="15.6" customHeight="1" x14ac:dyDescent="0.3">
      <c r="A21" s="16">
        <f t="shared" ref="A21:A47" si="0">A20+1</f>
        <v>2</v>
      </c>
      <c r="B21" s="123" t="str">
        <f t="shared" ref="B21:B32" si="1">C21&amp;"-"&amp;D21</f>
        <v>Jan -2025</v>
      </c>
      <c r="C21" s="121" t="s">
        <v>54</v>
      </c>
      <c r="D21" s="28">
        <f>'MFR Logic'!$E$10</f>
        <v>2025</v>
      </c>
      <c r="E21" s="28" t="str">
        <f>C21&amp;D21</f>
        <v>Jan 2025</v>
      </c>
      <c r="F21" s="54"/>
      <c r="G21" s="54"/>
      <c r="H21" s="54"/>
      <c r="I21" s="55"/>
      <c r="J21" s="55">
        <f>VLOOKUP(J$18,'REG FL  Cap Str (Period End)'!$A:$BN,MATCH($E21,'REG FL  Cap Str (Period End)'!$2:$2,0),FALSE)/1000-VLOOKUP(J$19,'REG FL  Cap Str (Period End)'!$A:$BN,MATCH($E21,'REG FL  Cap Str (Period End)'!$2:$2,0),FALSE)/1000</f>
        <v>173410.53933</v>
      </c>
      <c r="K21" s="24"/>
      <c r="L21" s="115">
        <f>VLOOKUP(L$18,'REG FL  Cap Str (Period End)'!$A:$BN,MATCH($E21,'REG FL  Cap Str (Period End)'!$2:$2,0),FALSE)/1000</f>
        <v>377.33969208649802</v>
      </c>
      <c r="M21" s="20"/>
      <c r="N21" s="116"/>
      <c r="O21" s="57"/>
      <c r="P21" s="57"/>
    </row>
    <row r="22" spans="1:16" ht="15.6" customHeight="1" x14ac:dyDescent="0.3">
      <c r="A22" s="16">
        <f t="shared" si="0"/>
        <v>3</v>
      </c>
      <c r="B22" s="123" t="str">
        <f t="shared" si="1"/>
        <v>Feb -2025</v>
      </c>
      <c r="C22" s="121" t="s">
        <v>55</v>
      </c>
      <c r="D22" s="28">
        <f>'MFR Logic'!$E$10</f>
        <v>2025</v>
      </c>
      <c r="E22" s="28" t="str">
        <f t="shared" ref="E22:E32" si="2">C22&amp;D22</f>
        <v>Feb 2025</v>
      </c>
      <c r="F22" s="54"/>
      <c r="G22" s="54"/>
      <c r="H22" s="54"/>
      <c r="I22" s="55"/>
      <c r="J22" s="55">
        <f>VLOOKUP(J$18,'REG FL  Cap Str (Period End)'!$A:$BN,MATCH($E22,'REG FL  Cap Str (Period End)'!$2:$2,0),FALSE)/1000-VLOOKUP(J$19,'REG FL  Cap Str (Period End)'!$A:$BN,MATCH($E22,'REG FL  Cap Str (Period End)'!$2:$2,0),FALSE)/1000</f>
        <v>173410.53933</v>
      </c>
      <c r="K22" s="24"/>
      <c r="L22" s="115">
        <f>VLOOKUP(L$18,'REG FL  Cap Str (Period End)'!$A:$BN,MATCH($E22,'REG FL  Cap Str (Period End)'!$2:$2,0),FALSE)/1000</f>
        <v>377.33969208649802</v>
      </c>
      <c r="M22" s="20"/>
      <c r="N22" s="116"/>
      <c r="O22" s="57"/>
      <c r="P22" s="57"/>
    </row>
    <row r="23" spans="1:16" ht="15.6" customHeight="1" x14ac:dyDescent="0.3">
      <c r="A23" s="16">
        <f t="shared" si="0"/>
        <v>4</v>
      </c>
      <c r="B23" s="123" t="str">
        <f t="shared" si="1"/>
        <v>Mar -2025</v>
      </c>
      <c r="C23" s="121" t="s">
        <v>56</v>
      </c>
      <c r="D23" s="28">
        <f>'MFR Logic'!$E$10</f>
        <v>2025</v>
      </c>
      <c r="E23" s="28" t="str">
        <f t="shared" si="2"/>
        <v>Mar 2025</v>
      </c>
      <c r="F23" s="54"/>
      <c r="G23" s="54"/>
      <c r="H23" s="54"/>
      <c r="I23" s="55"/>
      <c r="J23" s="55">
        <f>VLOOKUP(J$18,'REG FL  Cap Str (Period End)'!$A:$BN,MATCH($E23,'REG FL  Cap Str (Period End)'!$2:$2,0),FALSE)/1000-VLOOKUP(J$19,'REG FL  Cap Str (Period End)'!$A:$BN,MATCH($E23,'REG FL  Cap Str (Period End)'!$2:$2,0),FALSE)/1000</f>
        <v>173410.53933</v>
      </c>
      <c r="K23" s="26"/>
      <c r="L23" s="115">
        <f>VLOOKUP(L$18,'REG FL  Cap Str (Period End)'!$A:$BN,MATCH($E23,'REG FL  Cap Str (Period End)'!$2:$2,0),FALSE)/1000</f>
        <v>377.33969208649802</v>
      </c>
      <c r="M23" s="20"/>
      <c r="N23" s="116"/>
      <c r="O23" s="57"/>
      <c r="P23" s="57"/>
    </row>
    <row r="24" spans="1:16" ht="15.6" customHeight="1" x14ac:dyDescent="0.3">
      <c r="A24" s="16">
        <f t="shared" si="0"/>
        <v>5</v>
      </c>
      <c r="B24" s="123" t="str">
        <f t="shared" si="1"/>
        <v>Apr -2025</v>
      </c>
      <c r="C24" s="121" t="s">
        <v>57</v>
      </c>
      <c r="D24" s="28">
        <f>'MFR Logic'!$E$10</f>
        <v>2025</v>
      </c>
      <c r="E24" s="28" t="str">
        <f t="shared" si="2"/>
        <v>Apr 2025</v>
      </c>
      <c r="F24" s="54"/>
      <c r="G24" s="54"/>
      <c r="H24" s="54"/>
      <c r="I24" s="55"/>
      <c r="J24" s="55">
        <f>VLOOKUP(J$18,'REG FL  Cap Str (Period End)'!$A:$BN,MATCH($E24,'REG FL  Cap Str (Period End)'!$2:$2,0),FALSE)/1000-VLOOKUP(J$19,'REG FL  Cap Str (Period End)'!$A:$BN,MATCH($E24,'REG FL  Cap Str (Period End)'!$2:$2,0),FALSE)/1000</f>
        <v>173410.53933</v>
      </c>
      <c r="K24" s="25"/>
      <c r="L24" s="115">
        <f>VLOOKUP(L$18,'REG FL  Cap Str (Period End)'!$A:$BN,MATCH($E24,'REG FL  Cap Str (Period End)'!$2:$2,0),FALSE)/1000</f>
        <v>377.33969208649802</v>
      </c>
      <c r="M24" s="25"/>
      <c r="N24" s="116"/>
      <c r="O24" s="57"/>
      <c r="P24" s="57"/>
    </row>
    <row r="25" spans="1:16" ht="15.6" customHeight="1" x14ac:dyDescent="0.3">
      <c r="A25" s="16">
        <f t="shared" si="0"/>
        <v>6</v>
      </c>
      <c r="B25" s="123" t="str">
        <f t="shared" si="1"/>
        <v>May -2025</v>
      </c>
      <c r="C25" s="121" t="s">
        <v>58</v>
      </c>
      <c r="D25" s="28">
        <f>'MFR Logic'!$E$10</f>
        <v>2025</v>
      </c>
      <c r="E25" s="28" t="str">
        <f t="shared" si="2"/>
        <v>May 2025</v>
      </c>
      <c r="F25" s="54"/>
      <c r="G25" s="54"/>
      <c r="H25" s="54"/>
      <c r="I25" s="55"/>
      <c r="J25" s="55">
        <f>VLOOKUP(J$18,'REG FL  Cap Str (Period End)'!$A:$BN,MATCH($E25,'REG FL  Cap Str (Period End)'!$2:$2,0),FALSE)/1000-VLOOKUP(J$19,'REG FL  Cap Str (Period End)'!$A:$BN,MATCH($E25,'REG FL  Cap Str (Period End)'!$2:$2,0),FALSE)/1000</f>
        <v>173410.53933</v>
      </c>
      <c r="K25" s="24"/>
      <c r="L25" s="115">
        <f>VLOOKUP(L$18,'REG FL  Cap Str (Period End)'!$A:$BN,MATCH($E25,'REG FL  Cap Str (Period End)'!$2:$2,0),FALSE)/1000</f>
        <v>377.33969208649802</v>
      </c>
      <c r="M25" s="20"/>
      <c r="N25" s="116"/>
      <c r="O25" s="57"/>
      <c r="P25" s="57"/>
    </row>
    <row r="26" spans="1:16" ht="15.6" customHeight="1" x14ac:dyDescent="0.3">
      <c r="A26" s="16">
        <f t="shared" si="0"/>
        <v>7</v>
      </c>
      <c r="B26" s="123" t="str">
        <f t="shared" si="1"/>
        <v>Jun -2025</v>
      </c>
      <c r="C26" s="121" t="s">
        <v>59</v>
      </c>
      <c r="D26" s="28">
        <f>'MFR Logic'!$E$10</f>
        <v>2025</v>
      </c>
      <c r="E26" s="28" t="str">
        <f t="shared" si="2"/>
        <v>Jun 2025</v>
      </c>
      <c r="F26" s="54"/>
      <c r="G26" s="54"/>
      <c r="H26" s="54"/>
      <c r="I26" s="55"/>
      <c r="J26" s="55">
        <f>VLOOKUP(J$18,'REG FL  Cap Str (Period End)'!$A:$BN,MATCH($E26,'REG FL  Cap Str (Period End)'!$2:$2,0),FALSE)/1000-VLOOKUP(J$19,'REG FL  Cap Str (Period End)'!$A:$BN,MATCH($E26,'REG FL  Cap Str (Period End)'!$2:$2,0),FALSE)/1000</f>
        <v>173410.53933</v>
      </c>
      <c r="K26" s="58"/>
      <c r="L26" s="115">
        <f>VLOOKUP(L$18,'REG FL  Cap Str (Period End)'!$A:$BN,MATCH($E26,'REG FL  Cap Str (Period End)'!$2:$2,0),FALSE)/1000</f>
        <v>377.33969208649802</v>
      </c>
      <c r="M26" s="20"/>
      <c r="N26" s="116"/>
      <c r="O26" s="57"/>
      <c r="P26" s="57"/>
    </row>
    <row r="27" spans="1:16" ht="15.6" customHeight="1" x14ac:dyDescent="0.3">
      <c r="A27" s="16">
        <f t="shared" si="0"/>
        <v>8</v>
      </c>
      <c r="B27" s="123" t="str">
        <f t="shared" si="1"/>
        <v>Jul -2025</v>
      </c>
      <c r="C27" s="121" t="s">
        <v>60</v>
      </c>
      <c r="D27" s="28">
        <f>'MFR Logic'!$E$10</f>
        <v>2025</v>
      </c>
      <c r="E27" s="28" t="str">
        <f t="shared" si="2"/>
        <v>Jul 2025</v>
      </c>
      <c r="F27" s="54"/>
      <c r="G27" s="54"/>
      <c r="H27" s="54"/>
      <c r="I27" s="55"/>
      <c r="J27" s="55">
        <f>VLOOKUP(J$18,'REG FL  Cap Str (Period End)'!$A:$BN,MATCH($E27,'REG FL  Cap Str (Period End)'!$2:$2,0),FALSE)/1000-VLOOKUP(J$19,'REG FL  Cap Str (Period End)'!$A:$BN,MATCH($E27,'REG FL  Cap Str (Period End)'!$2:$2,0),FALSE)/1000</f>
        <v>173410.53933</v>
      </c>
      <c r="K27" s="57"/>
      <c r="L27" s="115">
        <f>VLOOKUP(L$18,'REG FL  Cap Str (Period End)'!$A:$BN,MATCH($E27,'REG FL  Cap Str (Period End)'!$2:$2,0),FALSE)/1000</f>
        <v>377.33969208649802</v>
      </c>
      <c r="M27" s="57"/>
      <c r="N27" s="116"/>
      <c r="O27" s="57"/>
      <c r="P27" s="57"/>
    </row>
    <row r="28" spans="1:16" ht="15.6" customHeight="1" x14ac:dyDescent="0.3">
      <c r="A28" s="16">
        <f t="shared" si="0"/>
        <v>9</v>
      </c>
      <c r="B28" s="123" t="str">
        <f t="shared" si="1"/>
        <v>Aug -2025</v>
      </c>
      <c r="C28" s="121" t="s">
        <v>61</v>
      </c>
      <c r="D28" s="28">
        <f>'MFR Logic'!$E$10</f>
        <v>2025</v>
      </c>
      <c r="E28" s="28" t="str">
        <f t="shared" si="2"/>
        <v>Aug 2025</v>
      </c>
      <c r="F28" s="54"/>
      <c r="G28" s="54"/>
      <c r="H28" s="54"/>
      <c r="I28" s="55"/>
      <c r="J28" s="55">
        <f>VLOOKUP(J$18,'REG FL  Cap Str (Period End)'!$A:$BN,MATCH($E28,'REG FL  Cap Str (Period End)'!$2:$2,0),FALSE)/1000-VLOOKUP(J$19,'REG FL  Cap Str (Period End)'!$A:$BN,MATCH($E28,'REG FL  Cap Str (Period End)'!$2:$2,0),FALSE)/1000</f>
        <v>173410.53933</v>
      </c>
      <c r="K28" s="59"/>
      <c r="L28" s="115">
        <f>VLOOKUP(L$18,'REG FL  Cap Str (Period End)'!$A:$BN,MATCH($E28,'REG FL  Cap Str (Period End)'!$2:$2,0),FALSE)/1000</f>
        <v>377.33969208649802</v>
      </c>
      <c r="M28" s="20"/>
      <c r="N28" s="116"/>
    </row>
    <row r="29" spans="1:16" ht="15.6" customHeight="1" x14ac:dyDescent="0.3">
      <c r="A29" s="16">
        <f t="shared" si="0"/>
        <v>10</v>
      </c>
      <c r="B29" s="123" t="str">
        <f t="shared" si="1"/>
        <v>Sep -2025</v>
      </c>
      <c r="C29" s="121" t="s">
        <v>62</v>
      </c>
      <c r="D29" s="28">
        <f>'MFR Logic'!$E$10</f>
        <v>2025</v>
      </c>
      <c r="E29" s="28" t="str">
        <f t="shared" si="2"/>
        <v>Sep 2025</v>
      </c>
      <c r="F29" s="54"/>
      <c r="G29" s="54"/>
      <c r="H29" s="54"/>
      <c r="I29" s="55"/>
      <c r="J29" s="55">
        <f>VLOOKUP(J$18,'REG FL  Cap Str (Period End)'!$A:$BN,MATCH($E29,'REG FL  Cap Str (Period End)'!$2:$2,0),FALSE)/1000-VLOOKUP(J$19,'REG FL  Cap Str (Period End)'!$A:$BN,MATCH($E29,'REG FL  Cap Str (Period End)'!$2:$2,0),FALSE)/1000</f>
        <v>173410.53933</v>
      </c>
      <c r="K29" s="57"/>
      <c r="L29" s="115">
        <f>VLOOKUP(L$18,'REG FL  Cap Str (Period End)'!$A:$BN,MATCH($E29,'REG FL  Cap Str (Period End)'!$2:$2,0),FALSE)/1000</f>
        <v>377.33969208649802</v>
      </c>
      <c r="M29" s="24"/>
      <c r="N29" s="116"/>
      <c r="O29" s="24"/>
      <c r="P29" s="24"/>
    </row>
    <row r="30" spans="1:16" ht="15.6" customHeight="1" x14ac:dyDescent="0.3">
      <c r="A30" s="16">
        <f t="shared" si="0"/>
        <v>11</v>
      </c>
      <c r="B30" s="123" t="str">
        <f t="shared" si="1"/>
        <v>Oct -2025</v>
      </c>
      <c r="C30" s="121" t="s">
        <v>63</v>
      </c>
      <c r="D30" s="28">
        <f>'MFR Logic'!$E$10</f>
        <v>2025</v>
      </c>
      <c r="E30" s="28" t="str">
        <f t="shared" si="2"/>
        <v>Oct 2025</v>
      </c>
      <c r="F30" s="54"/>
      <c r="G30" s="54"/>
      <c r="H30" s="54"/>
      <c r="I30" s="55"/>
      <c r="J30" s="55">
        <f>VLOOKUP(J$18,'REG FL  Cap Str (Period End)'!$A:$BN,MATCH($E30,'REG FL  Cap Str (Period End)'!$2:$2,0),FALSE)/1000-VLOOKUP(J$19,'REG FL  Cap Str (Period End)'!$A:$BN,MATCH($E30,'REG FL  Cap Str (Period End)'!$2:$2,0),FALSE)/1000</f>
        <v>173410.53933</v>
      </c>
      <c r="K30" s="56"/>
      <c r="L30" s="115">
        <f>VLOOKUP(L$18,'REG FL  Cap Str (Period End)'!$A:$BN,MATCH($E30,'REG FL  Cap Str (Period End)'!$2:$2,0),FALSE)/1000</f>
        <v>377.33969208649802</v>
      </c>
      <c r="M30" s="57"/>
      <c r="N30" s="116"/>
    </row>
    <row r="31" spans="1:16" ht="15.6" customHeight="1" x14ac:dyDescent="0.3">
      <c r="A31" s="16">
        <f t="shared" si="0"/>
        <v>12</v>
      </c>
      <c r="B31" s="123" t="str">
        <f t="shared" si="1"/>
        <v>Nov -2025</v>
      </c>
      <c r="C31" s="121" t="s">
        <v>64</v>
      </c>
      <c r="D31" s="28">
        <f>'MFR Logic'!$E$10</f>
        <v>2025</v>
      </c>
      <c r="E31" s="28" t="str">
        <f t="shared" si="2"/>
        <v>Nov 2025</v>
      </c>
      <c r="F31" s="54"/>
      <c r="G31" s="54"/>
      <c r="H31" s="54"/>
      <c r="I31" s="55"/>
      <c r="J31" s="55">
        <f>VLOOKUP(J$18,'REG FL  Cap Str (Period End)'!$A:$BN,MATCH($E31,'REG FL  Cap Str (Period End)'!$2:$2,0),FALSE)/1000-VLOOKUP(J$19,'REG FL  Cap Str (Period End)'!$A:$BN,MATCH($E31,'REG FL  Cap Str (Period End)'!$2:$2,0),FALSE)/1000</f>
        <v>173410.53933</v>
      </c>
      <c r="K31" s="59"/>
      <c r="L31" s="115">
        <f>VLOOKUP(L$18,'REG FL  Cap Str (Period End)'!$A:$BN,MATCH($E31,'REG FL  Cap Str (Period End)'!$2:$2,0),FALSE)/1000</f>
        <v>377.33969208649802</v>
      </c>
      <c r="M31" s="20"/>
      <c r="N31" s="116"/>
    </row>
    <row r="32" spans="1:16" ht="15.6" customHeight="1" x14ac:dyDescent="0.3">
      <c r="A32" s="16">
        <f t="shared" si="0"/>
        <v>13</v>
      </c>
      <c r="B32" s="123" t="str">
        <f t="shared" si="1"/>
        <v>Dec -2025</v>
      </c>
      <c r="C32" s="121" t="s">
        <v>53</v>
      </c>
      <c r="D32" s="28">
        <f>'MFR Logic'!$E$10</f>
        <v>2025</v>
      </c>
      <c r="E32" s="28" t="str">
        <f t="shared" si="2"/>
        <v>Dec 2025</v>
      </c>
      <c r="F32" s="54"/>
      <c r="G32" s="54"/>
      <c r="H32" s="54"/>
      <c r="I32" s="55"/>
      <c r="J32" s="55">
        <f>VLOOKUP(J$18,'REG FL  Cap Str (Period End)'!$A:$BN,MATCH($E32,'REG FL  Cap Str (Period End)'!$2:$2,0),FALSE)/1000-VLOOKUP(J$19,'REG FL  Cap Str (Period End)'!$A:$BN,MATCH($E32,'REG FL  Cap Str (Period End)'!$2:$2,0),FALSE)/1000</f>
        <v>173410.53933</v>
      </c>
      <c r="K32" s="60"/>
      <c r="L32" s="115">
        <f>VLOOKUP(L$18,'REG FL  Cap Str (Period End)'!$A:$BN,MATCH($E32,'REG FL  Cap Str (Period End)'!$2:$2,0),FALSE)/1000</f>
        <v>377.33969208649802</v>
      </c>
      <c r="M32" s="21"/>
      <c r="N32" s="116"/>
    </row>
    <row r="33" spans="1:16" ht="15.6" customHeight="1" thickBot="1" x14ac:dyDescent="0.35">
      <c r="A33" s="16">
        <f t="shared" si="0"/>
        <v>14</v>
      </c>
      <c r="B33" s="123" t="s">
        <v>65</v>
      </c>
      <c r="C33" s="28"/>
      <c r="D33" s="28"/>
      <c r="E33" s="28"/>
      <c r="F33" s="122"/>
      <c r="G33" s="122"/>
      <c r="H33" s="122"/>
      <c r="I33" s="122"/>
      <c r="J33" s="61">
        <f>AVERAGE(J18:J32)</f>
        <v>173410.53933000003</v>
      </c>
      <c r="K33" s="55"/>
      <c r="M33" s="25"/>
      <c r="N33" s="25"/>
    </row>
    <row r="34" spans="1:16" ht="15.6" customHeight="1" thickTop="1" thickBot="1" x14ac:dyDescent="0.35">
      <c r="A34" s="16">
        <f t="shared" si="0"/>
        <v>15</v>
      </c>
      <c r="B34" s="123" t="s">
        <v>66</v>
      </c>
      <c r="C34" s="31"/>
      <c r="D34" s="31"/>
      <c r="E34" s="31"/>
      <c r="F34" s="31"/>
      <c r="G34" s="31"/>
      <c r="H34" s="60"/>
      <c r="I34" s="55"/>
      <c r="J34" s="57"/>
      <c r="K34" s="57"/>
      <c r="L34" s="61">
        <f>SUM(L20:L32)</f>
        <v>4528.0763050379765</v>
      </c>
      <c r="M34" s="24"/>
      <c r="N34" s="61"/>
      <c r="O34" s="24"/>
      <c r="P34" s="24"/>
    </row>
    <row r="35" spans="1:16" ht="15.6" customHeight="1" thickTop="1" x14ac:dyDescent="0.3">
      <c r="A35" s="16">
        <f t="shared" si="0"/>
        <v>16</v>
      </c>
      <c r="B35" s="28"/>
      <c r="C35" s="28"/>
      <c r="D35" s="28"/>
      <c r="E35" s="28"/>
      <c r="F35" s="28"/>
      <c r="G35" s="28"/>
      <c r="H35" s="18"/>
      <c r="I35" s="19"/>
      <c r="J35" s="19"/>
      <c r="K35" s="23"/>
      <c r="L35" s="23"/>
      <c r="M35" s="17"/>
      <c r="N35" s="17"/>
    </row>
    <row r="36" spans="1:16" ht="15.6" customHeight="1" x14ac:dyDescent="0.3">
      <c r="A36" s="16">
        <f t="shared" si="0"/>
        <v>17</v>
      </c>
      <c r="B36" s="28"/>
      <c r="C36" s="28"/>
      <c r="D36" s="28"/>
      <c r="E36" s="28"/>
      <c r="F36" s="28"/>
      <c r="G36" s="28"/>
      <c r="H36" s="18"/>
      <c r="I36" s="19"/>
      <c r="J36" s="55"/>
      <c r="K36" s="23"/>
      <c r="L36" s="23"/>
      <c r="M36" s="17"/>
      <c r="N36" s="17"/>
    </row>
    <row r="37" spans="1:16" ht="15.6" customHeight="1" x14ac:dyDescent="0.3">
      <c r="A37" s="16">
        <f t="shared" si="0"/>
        <v>18</v>
      </c>
      <c r="B37" s="28"/>
      <c r="C37" s="28"/>
      <c r="D37" s="28"/>
      <c r="E37" s="28"/>
      <c r="F37" s="28"/>
      <c r="G37" s="28"/>
      <c r="H37" s="18"/>
      <c r="I37" s="19"/>
      <c r="J37" s="55"/>
      <c r="K37" s="17"/>
      <c r="L37" s="17"/>
      <c r="M37" s="17"/>
      <c r="N37" s="17"/>
    </row>
    <row r="38" spans="1:16" ht="15.6" customHeight="1" x14ac:dyDescent="0.3">
      <c r="A38" s="16">
        <f t="shared" si="0"/>
        <v>19</v>
      </c>
      <c r="B38" s="22"/>
      <c r="C38" s="22"/>
      <c r="D38" s="22"/>
      <c r="E38" s="22"/>
      <c r="F38" s="22"/>
      <c r="G38" s="22"/>
      <c r="H38" s="22"/>
      <c r="I38" s="20"/>
      <c r="J38" s="122"/>
      <c r="K38" s="17"/>
      <c r="L38" s="17"/>
      <c r="M38" s="17"/>
      <c r="N38" s="17"/>
    </row>
    <row r="39" spans="1:16" ht="15.6" customHeight="1" x14ac:dyDescent="0.3">
      <c r="A39" s="16">
        <f t="shared" si="0"/>
        <v>20</v>
      </c>
      <c r="B39" s="22" t="s">
        <v>67</v>
      </c>
      <c r="C39" s="22"/>
      <c r="D39" s="22"/>
      <c r="E39" s="22"/>
      <c r="F39" s="22"/>
      <c r="G39" s="22"/>
      <c r="H39" s="22"/>
      <c r="I39" s="20"/>
      <c r="J39" s="20"/>
      <c r="K39" s="17"/>
      <c r="L39" s="55"/>
      <c r="M39" s="17"/>
      <c r="N39" s="17"/>
    </row>
    <row r="40" spans="1:16" ht="15.6" customHeight="1" x14ac:dyDescent="0.3">
      <c r="A40" s="16">
        <f t="shared" si="0"/>
        <v>21</v>
      </c>
      <c r="B40" s="62" t="s">
        <v>68</v>
      </c>
      <c r="C40" s="22"/>
      <c r="D40" s="22"/>
      <c r="E40" s="22"/>
      <c r="F40" s="22"/>
      <c r="G40" s="22"/>
      <c r="H40" s="63"/>
      <c r="I40" s="20"/>
      <c r="J40" s="20"/>
      <c r="K40" s="17"/>
      <c r="L40" s="17"/>
      <c r="M40" s="17"/>
      <c r="N40" s="17"/>
    </row>
    <row r="41" spans="1:16" ht="15.6" customHeight="1" x14ac:dyDescent="0.3">
      <c r="A41" s="16">
        <f t="shared" si="0"/>
        <v>22</v>
      </c>
      <c r="B41" s="124" t="s">
        <v>597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6" ht="15.6" customHeight="1" thickBot="1" x14ac:dyDescent="0.35">
      <c r="A42" s="16">
        <f t="shared" si="0"/>
        <v>23</v>
      </c>
      <c r="B42" s="124" t="s">
        <v>598</v>
      </c>
      <c r="C42" s="64"/>
      <c r="D42" s="64"/>
      <c r="E42" s="64"/>
      <c r="F42" s="64"/>
      <c r="G42" s="64"/>
      <c r="H42" s="64"/>
      <c r="I42" s="64"/>
      <c r="J42" s="65">
        <f>L34/J33</f>
        <v>2.6111886408593962E-2</v>
      </c>
      <c r="K42" s="64"/>
      <c r="L42" s="64"/>
      <c r="M42" s="64"/>
      <c r="N42" s="64"/>
      <c r="O42" s="64"/>
    </row>
    <row r="43" spans="1:16" ht="15.6" customHeight="1" thickTop="1" x14ac:dyDescent="0.3">
      <c r="A43" s="16">
        <f t="shared" si="0"/>
        <v>24</v>
      </c>
      <c r="K43" s="64"/>
      <c r="L43" s="64"/>
      <c r="M43" s="64"/>
      <c r="N43" s="64"/>
      <c r="O43" s="64"/>
    </row>
    <row r="44" spans="1:16" ht="15.6" customHeight="1" x14ac:dyDescent="0.3">
      <c r="A44" s="16">
        <f t="shared" si="0"/>
        <v>25</v>
      </c>
      <c r="K44" s="64"/>
      <c r="L44" s="64"/>
      <c r="M44" s="64"/>
      <c r="N44" s="64"/>
      <c r="O44" s="64"/>
    </row>
    <row r="45" spans="1:16" ht="15.6" customHeight="1" x14ac:dyDescent="0.3">
      <c r="A45" s="16">
        <f t="shared" si="0"/>
        <v>26</v>
      </c>
      <c r="K45" s="64"/>
      <c r="L45" s="64"/>
      <c r="M45" s="64"/>
      <c r="N45" s="64"/>
      <c r="O45" s="64"/>
    </row>
    <row r="46" spans="1:16" ht="15.6" customHeight="1" x14ac:dyDescent="0.3">
      <c r="A46" s="16">
        <f t="shared" si="0"/>
        <v>27</v>
      </c>
      <c r="K46" s="64"/>
      <c r="L46" s="64"/>
      <c r="M46" s="64"/>
      <c r="N46" s="64"/>
      <c r="O46" s="64"/>
    </row>
    <row r="47" spans="1:16" ht="15.6" customHeight="1" x14ac:dyDescent="0.3">
      <c r="A47" s="16">
        <f t="shared" si="0"/>
        <v>28</v>
      </c>
      <c r="K47" s="64"/>
      <c r="L47" s="64"/>
      <c r="M47" s="64"/>
      <c r="N47" s="64"/>
      <c r="O47" s="64"/>
    </row>
    <row r="48" spans="1:16" x14ac:dyDescent="0.3">
      <c r="A48" s="101" t="s">
        <v>595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25"/>
      <c r="L48" s="125"/>
      <c r="M48" s="125"/>
      <c r="N48" s="125"/>
      <c r="O48" s="104" t="s">
        <v>596</v>
      </c>
      <c r="P48" s="104"/>
    </row>
    <row r="49" spans="1:16" x14ac:dyDescent="0.3">
      <c r="A49" s="16"/>
      <c r="K49" s="64"/>
      <c r="L49" s="64"/>
      <c r="M49" s="64"/>
      <c r="N49" s="64"/>
      <c r="O49" s="64"/>
    </row>
    <row r="50" spans="1:16" x14ac:dyDescent="0.3">
      <c r="A50" s="16"/>
      <c r="K50" s="64"/>
      <c r="L50" s="64"/>
      <c r="M50" s="64"/>
      <c r="N50" s="64"/>
      <c r="O50" s="64"/>
    </row>
    <row r="51" spans="1:16" x14ac:dyDescent="0.3">
      <c r="A51" s="16"/>
      <c r="K51" s="64"/>
      <c r="L51" s="64"/>
      <c r="M51" s="64"/>
      <c r="N51" s="64"/>
      <c r="O51" s="64"/>
    </row>
    <row r="52" spans="1:16" x14ac:dyDescent="0.3">
      <c r="A52" s="16"/>
      <c r="K52" s="64"/>
      <c r="L52" s="64"/>
      <c r="M52" s="64"/>
      <c r="N52" s="64"/>
      <c r="O52" s="64"/>
    </row>
    <row r="53" spans="1:16" x14ac:dyDescent="0.3">
      <c r="A53" s="16"/>
      <c r="K53" s="64"/>
      <c r="L53" s="64"/>
      <c r="M53" s="64"/>
      <c r="N53" s="64"/>
      <c r="O53" s="64"/>
    </row>
    <row r="54" spans="1:16" x14ac:dyDescent="0.3">
      <c r="A54" s="16"/>
      <c r="K54" s="64"/>
      <c r="L54" s="64"/>
      <c r="M54" s="64"/>
      <c r="N54" s="64"/>
      <c r="O54" s="64"/>
    </row>
    <row r="55" spans="1:16" x14ac:dyDescent="0.3">
      <c r="A55" s="16"/>
      <c r="B55" s="16"/>
      <c r="C55" s="16"/>
      <c r="D55" s="16"/>
      <c r="E55" s="16"/>
      <c r="F55" s="16"/>
      <c r="G55" s="16"/>
      <c r="H55" s="22"/>
      <c r="I55" s="20"/>
      <c r="J55" s="20"/>
      <c r="K55" s="17"/>
      <c r="L55" s="17"/>
      <c r="M55" s="17"/>
      <c r="N55" s="17"/>
    </row>
    <row r="56" spans="1:16" x14ac:dyDescent="0.3">
      <c r="A56" s="16"/>
      <c r="B56" s="22"/>
      <c r="C56" s="22"/>
      <c r="D56" s="22"/>
      <c r="E56" s="22"/>
      <c r="F56" s="22"/>
      <c r="G56" s="22"/>
      <c r="H56" s="22"/>
      <c r="I56" s="20"/>
      <c r="J56" s="20"/>
      <c r="K56" s="17"/>
      <c r="L56" s="17"/>
      <c r="M56" s="17"/>
      <c r="N56" s="17"/>
      <c r="O56" s="17"/>
      <c r="P56" s="17"/>
    </row>
    <row r="57" spans="1:16" x14ac:dyDescent="0.3">
      <c r="A57" s="16"/>
      <c r="B57" s="22"/>
      <c r="C57" s="22"/>
      <c r="D57" s="22"/>
      <c r="E57" s="22"/>
      <c r="F57" s="22"/>
      <c r="G57" s="22"/>
      <c r="H57" s="22"/>
      <c r="I57" s="20"/>
      <c r="J57" s="20"/>
      <c r="K57" s="17"/>
      <c r="L57" s="17"/>
      <c r="M57" s="17"/>
      <c r="N57" s="17"/>
    </row>
  </sheetData>
  <mergeCells count="2">
    <mergeCell ref="H1:L1"/>
    <mergeCell ref="I4:L6"/>
  </mergeCells>
  <pageMargins left="0.7" right="0.7" top="0.75" bottom="0.75" header="0.3" footer="0.3"/>
  <pageSetup fitToWidth="4" fitToHeight="4" orientation="portrait" r:id="rId1"/>
  <headerFooter>
    <oddHeader xml:space="preserve">&amp;RDEF’s Response to OPC POD 1 (1-26)
Q7
Page &amp;P of &amp;N
</oddHeader>
    <oddFooter>&amp;R20240025-OPCPOD1-00004280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DBB7-0486-4FEC-A58C-A713D646BD34}">
  <sheetPr>
    <tabColor rgb="FF002060"/>
  </sheetPr>
  <dimension ref="A1:P57"/>
  <sheetViews>
    <sheetView tabSelected="1" view="pageBreakPreview" zoomScale="90" zoomScaleNormal="100" zoomScaleSheetLayoutView="90" workbookViewId="0">
      <selection activeCell="D5" sqref="D5"/>
    </sheetView>
  </sheetViews>
  <sheetFormatPr defaultColWidth="7.88671875" defaultRowHeight="13.8" outlineLevelRow="1" outlineLevelCol="1" x14ac:dyDescent="0.3"/>
  <cols>
    <col min="1" max="1" width="4.6640625" style="7" customWidth="1"/>
    <col min="2" max="2" width="24.109375" style="7" customWidth="1"/>
    <col min="3" max="3" width="4.109375" style="7" hidden="1" customWidth="1" outlineLevel="1"/>
    <col min="4" max="4" width="5.33203125" style="7" hidden="1" customWidth="1" outlineLevel="1"/>
    <col min="5" max="5" width="24.109375" style="7" hidden="1" customWidth="1" outlineLevel="1"/>
    <col min="6" max="6" width="13.6640625" style="7" customWidth="1" collapsed="1"/>
    <col min="7" max="7" width="13.6640625" style="7" customWidth="1"/>
    <col min="8" max="8" width="11.5546875" style="7" customWidth="1"/>
    <col min="9" max="9" width="16" style="7" customWidth="1"/>
    <col min="10" max="10" width="16.44140625" style="7" customWidth="1"/>
    <col min="11" max="11" width="10" style="7" customWidth="1"/>
    <col min="12" max="12" width="11.6640625" style="7" customWidth="1"/>
    <col min="13" max="13" width="8.88671875" style="7" customWidth="1"/>
    <col min="14" max="14" width="12.109375" style="7" customWidth="1"/>
    <col min="15" max="15" width="15" style="7" customWidth="1"/>
    <col min="16" max="16" width="11" style="7" customWidth="1"/>
    <col min="17" max="17" width="10.33203125" style="7" customWidth="1"/>
    <col min="18" max="16384" width="7.88671875" style="7"/>
  </cols>
  <sheetData>
    <row r="1" spans="1:16" x14ac:dyDescent="0.3">
      <c r="A1" s="5" t="s">
        <v>30</v>
      </c>
      <c r="B1" s="8"/>
      <c r="C1" s="8"/>
      <c r="D1" s="8"/>
      <c r="E1" s="8"/>
      <c r="F1" s="8"/>
      <c r="G1" s="8"/>
      <c r="H1" s="126" t="s">
        <v>31</v>
      </c>
      <c r="I1" s="126"/>
      <c r="J1" s="126"/>
      <c r="K1" s="126"/>
      <c r="L1" s="126"/>
      <c r="M1" s="5"/>
      <c r="N1" s="5"/>
      <c r="O1" s="5"/>
      <c r="P1" s="5" t="s">
        <v>1243</v>
      </c>
    </row>
    <row r="2" spans="1:16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117"/>
      <c r="L2" s="117"/>
      <c r="M2" s="117"/>
      <c r="N2" s="117"/>
      <c r="O2" s="117"/>
      <c r="P2" s="117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118"/>
      <c r="L3" s="118"/>
      <c r="M3" s="118"/>
      <c r="N3" s="118"/>
      <c r="O3" s="118"/>
      <c r="P3" s="118"/>
    </row>
    <row r="4" spans="1:16" x14ac:dyDescent="0.3">
      <c r="A4" s="7" t="s">
        <v>32</v>
      </c>
      <c r="B4" s="10"/>
      <c r="C4" s="10"/>
      <c r="D4" s="10"/>
      <c r="E4" s="10"/>
      <c r="F4" s="10"/>
      <c r="G4" s="10"/>
      <c r="H4" s="9" t="s">
        <v>33</v>
      </c>
      <c r="I4" s="127" t="s">
        <v>34</v>
      </c>
      <c r="J4" s="127"/>
      <c r="K4" s="127"/>
      <c r="L4" s="127"/>
      <c r="M4" s="3"/>
      <c r="N4" s="3" t="s">
        <v>35</v>
      </c>
      <c r="O4" s="10"/>
      <c r="P4" s="10"/>
    </row>
    <row r="5" spans="1:16" x14ac:dyDescent="0.3">
      <c r="B5" s="10"/>
      <c r="C5" s="10"/>
      <c r="D5" s="10"/>
      <c r="E5" s="10"/>
      <c r="F5" s="10"/>
      <c r="G5" s="10"/>
      <c r="H5" s="10"/>
      <c r="I5" s="127"/>
      <c r="J5" s="127"/>
      <c r="K5" s="127"/>
      <c r="L5" s="127"/>
      <c r="M5" s="11" t="s">
        <v>38</v>
      </c>
      <c r="N5" s="12" t="s">
        <v>7</v>
      </c>
      <c r="O5" s="29"/>
      <c r="P5" s="44">
        <f>IFERROR(VLOOKUP($N5,'MFR Logic'!$B$8:$D$14,3,FALSE),"")</f>
        <v>46752</v>
      </c>
    </row>
    <row r="6" spans="1:16" x14ac:dyDescent="0.3">
      <c r="A6" s="7" t="s">
        <v>37</v>
      </c>
      <c r="B6" s="120"/>
      <c r="C6" s="120"/>
      <c r="D6" s="120"/>
      <c r="E6" s="120"/>
      <c r="F6" s="120"/>
      <c r="G6" s="120"/>
      <c r="H6" s="120"/>
      <c r="I6" s="127"/>
      <c r="J6" s="127"/>
      <c r="K6" s="127"/>
      <c r="L6" s="127"/>
      <c r="M6" s="11" t="s">
        <v>38</v>
      </c>
      <c r="N6" s="12" t="s">
        <v>9</v>
      </c>
      <c r="P6" s="44">
        <f>IFERROR(VLOOKUP($N6,'MFR Logic'!$B$8:$D$14,3,FALSE),"")</f>
        <v>46387</v>
      </c>
    </row>
    <row r="7" spans="1:16" x14ac:dyDescent="0.3">
      <c r="A7" s="30"/>
      <c r="I7" s="6"/>
      <c r="J7" s="6"/>
      <c r="K7" s="6"/>
      <c r="L7" s="6"/>
      <c r="M7" s="11" t="s">
        <v>38</v>
      </c>
      <c r="N7" s="12" t="s">
        <v>11</v>
      </c>
      <c r="P7" s="44">
        <f>IFERROR(VLOOKUP($N7,'MFR Logic'!$B$8:$D$14,3,FALSE),"")</f>
        <v>46022</v>
      </c>
    </row>
    <row r="8" spans="1:16" x14ac:dyDescent="0.3">
      <c r="A8" s="7" t="str">
        <f>"DOCKET NO.: "&amp;'MFR Logic'!$D$4</f>
        <v>DOCKET NO.: 20240025-EI</v>
      </c>
      <c r="I8" s="6"/>
      <c r="J8" s="6"/>
      <c r="K8" s="6"/>
      <c r="L8" s="11"/>
      <c r="M8" s="11" t="s">
        <v>36</v>
      </c>
      <c r="N8" s="12" t="s">
        <v>966</v>
      </c>
      <c r="P8" s="44">
        <f>IFERROR(VLOOKUP($N8,'MFR Logic'!$B$8:$D$14,3,FALSE),"")</f>
        <v>45657</v>
      </c>
    </row>
    <row r="9" spans="1:16" x14ac:dyDescent="0.3">
      <c r="I9" s="6"/>
      <c r="J9" s="6"/>
      <c r="K9" s="6"/>
      <c r="L9" s="11"/>
      <c r="M9" s="11" t="s">
        <v>38</v>
      </c>
      <c r="N9" s="12" t="s">
        <v>15</v>
      </c>
      <c r="O9" s="29"/>
      <c r="P9" s="44">
        <f>IFERROR(VLOOKUP($N9,'MFR Logic'!$B$8:$D$14,3,FALSE),"")</f>
        <v>45291</v>
      </c>
    </row>
    <row r="10" spans="1:16" x14ac:dyDescent="0.3">
      <c r="I10" s="6"/>
      <c r="J10" s="6"/>
      <c r="K10" s="6"/>
      <c r="L10" s="11"/>
      <c r="M10" s="11"/>
      <c r="N10" s="12"/>
      <c r="O10" s="29"/>
      <c r="P10" s="44"/>
    </row>
    <row r="11" spans="1:16" x14ac:dyDescent="0.3">
      <c r="I11" s="6"/>
      <c r="J11" s="70"/>
      <c r="K11" s="6"/>
      <c r="L11" s="11"/>
      <c r="M11" s="11"/>
      <c r="N11" s="12"/>
      <c r="O11" s="29"/>
      <c r="P11" s="44"/>
    </row>
    <row r="12" spans="1:16" x14ac:dyDescent="0.3">
      <c r="I12" s="6"/>
      <c r="J12" s="70" t="s">
        <v>1239</v>
      </c>
      <c r="K12" s="6"/>
      <c r="L12" s="11"/>
      <c r="M12" s="11"/>
      <c r="N12" s="12" t="str">
        <f>"Witness: "&amp;'MFR Logic'!$C$17&amp;" "&amp;'MFR Logic'!$D$17&amp;" "&amp;'MFR Logic'!$E$17</f>
        <v xml:space="preserve">Witness: Quick  </v>
      </c>
      <c r="O12" s="29"/>
      <c r="P12" s="44"/>
    </row>
    <row r="13" spans="1:16" x14ac:dyDescent="0.3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8"/>
      <c r="L13" s="98"/>
      <c r="M13" s="98"/>
      <c r="N13" s="99"/>
      <c r="O13" s="100"/>
      <c r="P13" s="100"/>
    </row>
    <row r="14" spans="1:16" x14ac:dyDescent="0.3">
      <c r="A14" s="53"/>
      <c r="B14" s="71">
        <v>-1</v>
      </c>
      <c r="C14" s="14"/>
      <c r="D14" s="14"/>
      <c r="E14" s="14"/>
      <c r="F14" s="71">
        <f>+B14-1</f>
        <v>-2</v>
      </c>
      <c r="G14" s="71"/>
      <c r="H14" s="71">
        <f>+F14-1</f>
        <v>-3</v>
      </c>
      <c r="I14" s="119"/>
      <c r="J14" s="71">
        <f>+H14-1</f>
        <v>-4</v>
      </c>
      <c r="K14" s="119"/>
      <c r="L14" s="119">
        <f>+J14-1</f>
        <v>-5</v>
      </c>
      <c r="M14" s="119"/>
      <c r="N14" s="119">
        <f>+L14-1</f>
        <v>-6</v>
      </c>
      <c r="O14" s="13"/>
      <c r="P14" s="13"/>
    </row>
    <row r="15" spans="1:16" x14ac:dyDescent="0.3">
      <c r="A15" s="53"/>
      <c r="B15" s="14" t="s">
        <v>1234</v>
      </c>
      <c r="C15" s="14"/>
      <c r="D15" s="14"/>
      <c r="E15" s="14"/>
      <c r="F15" s="14" t="s">
        <v>44</v>
      </c>
      <c r="G15" s="14"/>
      <c r="H15" s="14" t="s">
        <v>39</v>
      </c>
      <c r="I15" s="14"/>
      <c r="J15" s="13"/>
      <c r="K15" s="14"/>
      <c r="M15" s="13"/>
      <c r="N15" s="13" t="s">
        <v>42</v>
      </c>
      <c r="O15" s="13"/>
      <c r="P15" s="13"/>
    </row>
    <row r="16" spans="1:16" x14ac:dyDescent="0.3">
      <c r="A16" s="13" t="s">
        <v>43</v>
      </c>
      <c r="B16" s="14" t="s">
        <v>1235</v>
      </c>
      <c r="C16" s="14"/>
      <c r="D16" s="14"/>
      <c r="E16" s="14"/>
      <c r="F16" s="14" t="s">
        <v>45</v>
      </c>
      <c r="G16" s="14"/>
      <c r="H16" s="13" t="s">
        <v>45</v>
      </c>
      <c r="I16" s="13"/>
      <c r="J16" s="13" t="s">
        <v>40</v>
      </c>
      <c r="K16" s="13"/>
      <c r="L16" s="13" t="s">
        <v>41</v>
      </c>
      <c r="M16" s="13"/>
      <c r="N16" s="13" t="s">
        <v>47</v>
      </c>
      <c r="O16" s="13"/>
      <c r="P16" s="13"/>
    </row>
    <row r="17" spans="1:16" x14ac:dyDescent="0.3">
      <c r="A17" s="15" t="s">
        <v>48</v>
      </c>
      <c r="B17" s="15" t="s">
        <v>1236</v>
      </c>
      <c r="C17" s="15"/>
      <c r="D17" s="15"/>
      <c r="E17" s="15"/>
      <c r="F17" s="15" t="s">
        <v>46</v>
      </c>
      <c r="G17" s="15"/>
      <c r="H17" s="15" t="s">
        <v>46</v>
      </c>
      <c r="I17" s="15"/>
      <c r="J17" s="15" t="s">
        <v>46</v>
      </c>
      <c r="K17" s="15"/>
      <c r="L17" s="15" t="s">
        <v>49</v>
      </c>
      <c r="M17" s="15"/>
      <c r="N17" s="15" t="s">
        <v>50</v>
      </c>
      <c r="O17" s="15"/>
      <c r="P17" s="15"/>
    </row>
    <row r="18" spans="1:16" hidden="1" outlineLevel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 t="s">
        <v>51</v>
      </c>
      <c r="K18" s="13"/>
      <c r="L18" s="13" t="s">
        <v>52</v>
      </c>
      <c r="M18" s="13"/>
      <c r="N18" s="13"/>
      <c r="O18" s="13"/>
      <c r="P18" s="13"/>
    </row>
    <row r="19" spans="1:16" hidden="1" outlineLevel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 t="s">
        <v>599</v>
      </c>
      <c r="K19" s="13"/>
      <c r="L19" s="13"/>
      <c r="M19" s="13"/>
      <c r="N19" s="13"/>
      <c r="O19" s="13"/>
      <c r="P19" s="13"/>
    </row>
    <row r="20" spans="1:16" ht="15.6" customHeight="1" collapsed="1" x14ac:dyDescent="0.3">
      <c r="A20" s="16">
        <v>1</v>
      </c>
      <c r="B20" s="123" t="str">
        <f>C20&amp;"-"&amp;D20</f>
        <v>Dec -2023</v>
      </c>
      <c r="C20" s="121" t="s">
        <v>53</v>
      </c>
      <c r="D20" s="28">
        <f>'MFR Logic'!$E$11-1</f>
        <v>2023</v>
      </c>
      <c r="E20" s="28" t="str">
        <f>C20&amp;D20</f>
        <v>Dec 2023</v>
      </c>
      <c r="F20" s="54"/>
      <c r="G20" s="54"/>
      <c r="H20" s="54"/>
      <c r="I20" s="54"/>
      <c r="J20" s="55">
        <v>173410.53933</v>
      </c>
      <c r="K20" s="56"/>
      <c r="L20" s="21"/>
      <c r="M20" s="20"/>
      <c r="N20" s="20"/>
      <c r="O20" s="20"/>
    </row>
    <row r="21" spans="1:16" ht="15.6" customHeight="1" x14ac:dyDescent="0.3">
      <c r="A21" s="16">
        <f t="shared" ref="A21:A47" si="0">A20+1</f>
        <v>2</v>
      </c>
      <c r="B21" s="123" t="str">
        <f t="shared" ref="B21:B32" si="1">C21&amp;"-"&amp;D21</f>
        <v>Jan -2024</v>
      </c>
      <c r="C21" s="121" t="s">
        <v>54</v>
      </c>
      <c r="D21" s="28">
        <f>'MFR Logic'!$E$11</f>
        <v>2024</v>
      </c>
      <c r="E21" s="28" t="str">
        <f t="shared" ref="E21:E32" si="2">C21&amp;D21</f>
        <v>Jan 2024</v>
      </c>
      <c r="F21" s="54"/>
      <c r="G21" s="54"/>
      <c r="H21" s="54"/>
      <c r="I21" s="55"/>
      <c r="J21" s="55">
        <f>VLOOKUP(J$18,'REG FL  Cap Str (Period End)'!$A:$BN,MATCH($E21,'REG FL  Cap Str (Period End)'!$2:$2,0),FALSE)/1000-VLOOKUP(J$19,'REG FL  Cap Str (Period End)'!$A:$BN,MATCH($E21,'REG FL  Cap Str (Period End)'!$2:$2,0),FALSE)/1000</f>
        <v>173410.53933</v>
      </c>
      <c r="K21" s="24"/>
      <c r="L21" s="115">
        <f>VLOOKUP(L$18,'REG FL  Cap Str (Period End)'!$A:$BN,MATCH($E21,'REG FL  Cap Str (Period End)'!$2:$2,0),FALSE)/1000</f>
        <v>377.33969208649802</v>
      </c>
      <c r="M21" s="20"/>
      <c r="N21" s="116"/>
      <c r="O21" s="57"/>
      <c r="P21" s="57"/>
    </row>
    <row r="22" spans="1:16" ht="15.6" customHeight="1" x14ac:dyDescent="0.3">
      <c r="A22" s="16">
        <f t="shared" si="0"/>
        <v>3</v>
      </c>
      <c r="B22" s="123" t="str">
        <f t="shared" si="1"/>
        <v>Feb -2024</v>
      </c>
      <c r="C22" s="121" t="s">
        <v>55</v>
      </c>
      <c r="D22" s="28">
        <f>'MFR Logic'!$E$11</f>
        <v>2024</v>
      </c>
      <c r="E22" s="28" t="str">
        <f t="shared" si="2"/>
        <v>Feb 2024</v>
      </c>
      <c r="F22" s="54"/>
      <c r="G22" s="54"/>
      <c r="H22" s="54"/>
      <c r="I22" s="55"/>
      <c r="J22" s="55">
        <f>VLOOKUP(J$18,'REG FL  Cap Str (Period End)'!$A:$BN,MATCH($E22,'REG FL  Cap Str (Period End)'!$2:$2,0),FALSE)/1000-VLOOKUP(J$19,'REG FL  Cap Str (Period End)'!$A:$BN,MATCH($E22,'REG FL  Cap Str (Period End)'!$2:$2,0),FALSE)/1000</f>
        <v>173410.53933</v>
      </c>
      <c r="K22" s="24"/>
      <c r="L22" s="115">
        <f>VLOOKUP(L$18,'REG FL  Cap Str (Period End)'!$A:$BN,MATCH($E22,'REG FL  Cap Str (Period End)'!$2:$2,0),FALSE)/1000</f>
        <v>377.33969208649802</v>
      </c>
      <c r="M22" s="20"/>
      <c r="N22" s="116"/>
      <c r="O22" s="57"/>
      <c r="P22" s="57"/>
    </row>
    <row r="23" spans="1:16" ht="15.6" customHeight="1" x14ac:dyDescent="0.3">
      <c r="A23" s="16">
        <f t="shared" si="0"/>
        <v>4</v>
      </c>
      <c r="B23" s="123" t="str">
        <f t="shared" si="1"/>
        <v>Mar -2024</v>
      </c>
      <c r="C23" s="121" t="s">
        <v>56</v>
      </c>
      <c r="D23" s="28">
        <f>'MFR Logic'!$E$11</f>
        <v>2024</v>
      </c>
      <c r="E23" s="28" t="str">
        <f t="shared" si="2"/>
        <v>Mar 2024</v>
      </c>
      <c r="F23" s="54"/>
      <c r="G23" s="54"/>
      <c r="H23" s="54"/>
      <c r="I23" s="55"/>
      <c r="J23" s="55">
        <f>VLOOKUP(J$18,'REG FL  Cap Str (Period End)'!$A:$BN,MATCH($E23,'REG FL  Cap Str (Period End)'!$2:$2,0),FALSE)/1000-VLOOKUP(J$19,'REG FL  Cap Str (Period End)'!$A:$BN,MATCH($E23,'REG FL  Cap Str (Period End)'!$2:$2,0),FALSE)/1000</f>
        <v>173410.53933</v>
      </c>
      <c r="K23" s="26"/>
      <c r="L23" s="115">
        <f>VLOOKUP(L$18,'REG FL  Cap Str (Period End)'!$A:$BN,MATCH($E23,'REG FL  Cap Str (Period End)'!$2:$2,0),FALSE)/1000</f>
        <v>377.33969208649802</v>
      </c>
      <c r="M23" s="20"/>
      <c r="N23" s="116"/>
      <c r="O23" s="57"/>
      <c r="P23" s="57"/>
    </row>
    <row r="24" spans="1:16" ht="15.6" customHeight="1" x14ac:dyDescent="0.3">
      <c r="A24" s="16">
        <f t="shared" si="0"/>
        <v>5</v>
      </c>
      <c r="B24" s="123" t="str">
        <f t="shared" si="1"/>
        <v>Apr -2024</v>
      </c>
      <c r="C24" s="121" t="s">
        <v>57</v>
      </c>
      <c r="D24" s="28">
        <f>'MFR Logic'!$E$11</f>
        <v>2024</v>
      </c>
      <c r="E24" s="28" t="str">
        <f t="shared" si="2"/>
        <v>Apr 2024</v>
      </c>
      <c r="F24" s="54"/>
      <c r="G24" s="54"/>
      <c r="H24" s="54"/>
      <c r="I24" s="55"/>
      <c r="J24" s="55">
        <f>VLOOKUP(J$18,'REG FL  Cap Str (Period End)'!$A:$BN,MATCH($E24,'REG FL  Cap Str (Period End)'!$2:$2,0),FALSE)/1000-VLOOKUP(J$19,'REG FL  Cap Str (Period End)'!$A:$BN,MATCH($E24,'REG FL  Cap Str (Period End)'!$2:$2,0),FALSE)/1000</f>
        <v>173410.53933</v>
      </c>
      <c r="K24" s="25"/>
      <c r="L24" s="115">
        <f>VLOOKUP(L$18,'REG FL  Cap Str (Period End)'!$A:$BN,MATCH($E24,'REG FL  Cap Str (Period End)'!$2:$2,0),FALSE)/1000</f>
        <v>377.33969208649802</v>
      </c>
      <c r="M24" s="25"/>
      <c r="N24" s="116"/>
      <c r="O24" s="57"/>
      <c r="P24" s="57"/>
    </row>
    <row r="25" spans="1:16" ht="15.6" customHeight="1" x14ac:dyDescent="0.3">
      <c r="A25" s="16">
        <f t="shared" si="0"/>
        <v>6</v>
      </c>
      <c r="B25" s="123" t="str">
        <f t="shared" si="1"/>
        <v>May -2024</v>
      </c>
      <c r="C25" s="121" t="s">
        <v>58</v>
      </c>
      <c r="D25" s="28">
        <f>'MFR Logic'!$E$11</f>
        <v>2024</v>
      </c>
      <c r="E25" s="28" t="str">
        <f t="shared" si="2"/>
        <v>May 2024</v>
      </c>
      <c r="F25" s="54"/>
      <c r="G25" s="54"/>
      <c r="H25" s="54"/>
      <c r="I25" s="55"/>
      <c r="J25" s="55">
        <f>VLOOKUP(J$18,'REG FL  Cap Str (Period End)'!$A:$BN,MATCH($E25,'REG FL  Cap Str (Period End)'!$2:$2,0),FALSE)/1000-VLOOKUP(J$19,'REG FL  Cap Str (Period End)'!$A:$BN,MATCH($E25,'REG FL  Cap Str (Period End)'!$2:$2,0),FALSE)/1000</f>
        <v>173410.53933</v>
      </c>
      <c r="K25" s="24"/>
      <c r="L25" s="115">
        <f>VLOOKUP(L$18,'REG FL  Cap Str (Period End)'!$A:$BN,MATCH($E25,'REG FL  Cap Str (Period End)'!$2:$2,0),FALSE)/1000</f>
        <v>377.33969208649802</v>
      </c>
      <c r="M25" s="20"/>
      <c r="N25" s="116"/>
      <c r="O25" s="57"/>
      <c r="P25" s="57"/>
    </row>
    <row r="26" spans="1:16" ht="15.6" customHeight="1" x14ac:dyDescent="0.3">
      <c r="A26" s="16">
        <f t="shared" si="0"/>
        <v>7</v>
      </c>
      <c r="B26" s="123" t="str">
        <f t="shared" si="1"/>
        <v>Jun -2024</v>
      </c>
      <c r="C26" s="121" t="s">
        <v>59</v>
      </c>
      <c r="D26" s="28">
        <f>'MFR Logic'!$E$11</f>
        <v>2024</v>
      </c>
      <c r="E26" s="28" t="str">
        <f t="shared" si="2"/>
        <v>Jun 2024</v>
      </c>
      <c r="F26" s="54"/>
      <c r="G26" s="54"/>
      <c r="H26" s="54"/>
      <c r="I26" s="55"/>
      <c r="J26" s="55">
        <f>VLOOKUP(J$18,'REG FL  Cap Str (Period End)'!$A:$BN,MATCH($E26,'REG FL  Cap Str (Period End)'!$2:$2,0),FALSE)/1000-VLOOKUP(J$19,'REG FL  Cap Str (Period End)'!$A:$BN,MATCH($E26,'REG FL  Cap Str (Period End)'!$2:$2,0),FALSE)/1000</f>
        <v>173410.53933</v>
      </c>
      <c r="K26" s="58"/>
      <c r="L26" s="115">
        <f>VLOOKUP(L$18,'REG FL  Cap Str (Period End)'!$A:$BN,MATCH($E26,'REG FL  Cap Str (Period End)'!$2:$2,0),FALSE)/1000</f>
        <v>377.33969208649802</v>
      </c>
      <c r="M26" s="20"/>
      <c r="N26" s="116"/>
      <c r="O26" s="57"/>
      <c r="P26" s="57"/>
    </row>
    <row r="27" spans="1:16" ht="15.6" customHeight="1" x14ac:dyDescent="0.3">
      <c r="A27" s="16">
        <f t="shared" si="0"/>
        <v>8</v>
      </c>
      <c r="B27" s="123" t="str">
        <f t="shared" si="1"/>
        <v>Jul -2024</v>
      </c>
      <c r="C27" s="121" t="s">
        <v>60</v>
      </c>
      <c r="D27" s="28">
        <f>'MFR Logic'!$E$11</f>
        <v>2024</v>
      </c>
      <c r="E27" s="28" t="str">
        <f t="shared" si="2"/>
        <v>Jul 2024</v>
      </c>
      <c r="F27" s="54"/>
      <c r="G27" s="54"/>
      <c r="H27" s="54"/>
      <c r="I27" s="55"/>
      <c r="J27" s="55">
        <f>VLOOKUP(J$18,'REG FL  Cap Str (Period End)'!$A:$BN,MATCH($E27,'REG FL  Cap Str (Period End)'!$2:$2,0),FALSE)/1000-VLOOKUP(J$19,'REG FL  Cap Str (Period End)'!$A:$BN,MATCH($E27,'REG FL  Cap Str (Period End)'!$2:$2,0),FALSE)/1000</f>
        <v>173410.53933</v>
      </c>
      <c r="K27" s="57"/>
      <c r="L27" s="115">
        <f>VLOOKUP(L$18,'REG FL  Cap Str (Period End)'!$A:$BN,MATCH($E27,'REG FL  Cap Str (Period End)'!$2:$2,0),FALSE)/1000</f>
        <v>377.33969208649802</v>
      </c>
      <c r="M27" s="57"/>
      <c r="N27" s="116"/>
      <c r="O27" s="57"/>
      <c r="P27" s="57"/>
    </row>
    <row r="28" spans="1:16" ht="15.6" customHeight="1" x14ac:dyDescent="0.3">
      <c r="A28" s="16">
        <f t="shared" si="0"/>
        <v>9</v>
      </c>
      <c r="B28" s="123" t="str">
        <f t="shared" si="1"/>
        <v>Aug -2024</v>
      </c>
      <c r="C28" s="121" t="s">
        <v>61</v>
      </c>
      <c r="D28" s="28">
        <f>'MFR Logic'!$E$11</f>
        <v>2024</v>
      </c>
      <c r="E28" s="28" t="str">
        <f t="shared" si="2"/>
        <v>Aug 2024</v>
      </c>
      <c r="F28" s="54"/>
      <c r="G28" s="54"/>
      <c r="H28" s="54"/>
      <c r="I28" s="55"/>
      <c r="J28" s="55">
        <f>VLOOKUP(J$18,'REG FL  Cap Str (Period End)'!$A:$BN,MATCH($E28,'REG FL  Cap Str (Period End)'!$2:$2,0),FALSE)/1000-VLOOKUP(J$19,'REG FL  Cap Str (Period End)'!$A:$BN,MATCH($E28,'REG FL  Cap Str (Period End)'!$2:$2,0),FALSE)/1000</f>
        <v>173410.53933</v>
      </c>
      <c r="K28" s="59"/>
      <c r="L28" s="115">
        <f>VLOOKUP(L$18,'REG FL  Cap Str (Period End)'!$A:$BN,MATCH($E28,'REG FL  Cap Str (Period End)'!$2:$2,0),FALSE)/1000</f>
        <v>377.33969208649802</v>
      </c>
      <c r="M28" s="20"/>
      <c r="N28" s="116"/>
    </row>
    <row r="29" spans="1:16" ht="15.6" customHeight="1" x14ac:dyDescent="0.3">
      <c r="A29" s="16">
        <f t="shared" si="0"/>
        <v>10</v>
      </c>
      <c r="B29" s="123" t="str">
        <f t="shared" si="1"/>
        <v>Sep -2024</v>
      </c>
      <c r="C29" s="121" t="s">
        <v>62</v>
      </c>
      <c r="D29" s="28">
        <f>'MFR Logic'!$E$11</f>
        <v>2024</v>
      </c>
      <c r="E29" s="28" t="str">
        <f t="shared" si="2"/>
        <v>Sep 2024</v>
      </c>
      <c r="F29" s="54"/>
      <c r="G29" s="54"/>
      <c r="H29" s="54"/>
      <c r="I29" s="55"/>
      <c r="J29" s="55">
        <f>VLOOKUP(J$18,'REG FL  Cap Str (Period End)'!$A:$BN,MATCH($E29,'REG FL  Cap Str (Period End)'!$2:$2,0),FALSE)/1000-VLOOKUP(J$19,'REG FL  Cap Str (Period End)'!$A:$BN,MATCH($E29,'REG FL  Cap Str (Period End)'!$2:$2,0),FALSE)/1000</f>
        <v>173410.53933</v>
      </c>
      <c r="K29" s="57"/>
      <c r="L29" s="115">
        <f>VLOOKUP(L$18,'REG FL  Cap Str (Period End)'!$A:$BN,MATCH($E29,'REG FL  Cap Str (Period End)'!$2:$2,0),FALSE)/1000</f>
        <v>377.33969208649802</v>
      </c>
      <c r="M29" s="24"/>
      <c r="N29" s="116"/>
      <c r="O29" s="24"/>
      <c r="P29" s="24"/>
    </row>
    <row r="30" spans="1:16" ht="15.6" customHeight="1" x14ac:dyDescent="0.3">
      <c r="A30" s="16">
        <f t="shared" si="0"/>
        <v>11</v>
      </c>
      <c r="B30" s="123" t="str">
        <f t="shared" si="1"/>
        <v>Oct -2024</v>
      </c>
      <c r="C30" s="121" t="s">
        <v>63</v>
      </c>
      <c r="D30" s="28">
        <f>'MFR Logic'!$E$11</f>
        <v>2024</v>
      </c>
      <c r="E30" s="28" t="str">
        <f t="shared" si="2"/>
        <v>Oct 2024</v>
      </c>
      <c r="F30" s="54"/>
      <c r="G30" s="54"/>
      <c r="H30" s="54"/>
      <c r="I30" s="55"/>
      <c r="J30" s="55">
        <f>VLOOKUP(J$18,'REG FL  Cap Str (Period End)'!$A:$BN,MATCH($E30,'REG FL  Cap Str (Period End)'!$2:$2,0),FALSE)/1000-VLOOKUP(J$19,'REG FL  Cap Str (Period End)'!$A:$BN,MATCH($E30,'REG FL  Cap Str (Period End)'!$2:$2,0),FALSE)/1000</f>
        <v>173410.53933</v>
      </c>
      <c r="K30" s="56"/>
      <c r="L30" s="115">
        <f>VLOOKUP(L$18,'REG FL  Cap Str (Period End)'!$A:$BN,MATCH($E30,'REG FL  Cap Str (Period End)'!$2:$2,0),FALSE)/1000</f>
        <v>377.33969208649802</v>
      </c>
      <c r="M30" s="57"/>
      <c r="N30" s="116"/>
    </row>
    <row r="31" spans="1:16" ht="15.6" customHeight="1" x14ac:dyDescent="0.3">
      <c r="A31" s="16">
        <f t="shared" si="0"/>
        <v>12</v>
      </c>
      <c r="B31" s="123" t="str">
        <f t="shared" si="1"/>
        <v>Nov -2024</v>
      </c>
      <c r="C31" s="121" t="s">
        <v>64</v>
      </c>
      <c r="D31" s="28">
        <f>'MFR Logic'!$E$11</f>
        <v>2024</v>
      </c>
      <c r="E31" s="28" t="str">
        <f t="shared" si="2"/>
        <v>Nov 2024</v>
      </c>
      <c r="F31" s="54"/>
      <c r="G31" s="54"/>
      <c r="H31" s="54"/>
      <c r="I31" s="55"/>
      <c r="J31" s="55">
        <f>VLOOKUP(J$18,'REG FL  Cap Str (Period End)'!$A:$BN,MATCH($E31,'REG FL  Cap Str (Period End)'!$2:$2,0),FALSE)/1000-VLOOKUP(J$19,'REG FL  Cap Str (Period End)'!$A:$BN,MATCH($E31,'REG FL  Cap Str (Period End)'!$2:$2,0),FALSE)/1000</f>
        <v>173410.53933</v>
      </c>
      <c r="K31" s="59"/>
      <c r="L31" s="115">
        <f>VLOOKUP(L$18,'REG FL  Cap Str (Period End)'!$A:$BN,MATCH($E31,'REG FL  Cap Str (Period End)'!$2:$2,0),FALSE)/1000</f>
        <v>377.33969208649802</v>
      </c>
      <c r="M31" s="20"/>
      <c r="N31" s="116"/>
    </row>
    <row r="32" spans="1:16" ht="15.6" customHeight="1" x14ac:dyDescent="0.3">
      <c r="A32" s="16">
        <f t="shared" si="0"/>
        <v>13</v>
      </c>
      <c r="B32" s="123" t="str">
        <f t="shared" si="1"/>
        <v>Dec -2024</v>
      </c>
      <c r="C32" s="121" t="s">
        <v>53</v>
      </c>
      <c r="D32" s="28">
        <f>'MFR Logic'!$E$11</f>
        <v>2024</v>
      </c>
      <c r="E32" s="28" t="str">
        <f t="shared" si="2"/>
        <v>Dec 2024</v>
      </c>
      <c r="F32" s="54"/>
      <c r="G32" s="54"/>
      <c r="H32" s="54"/>
      <c r="I32" s="55"/>
      <c r="J32" s="55">
        <f>VLOOKUP(J$18,'REG FL  Cap Str (Period End)'!$A:$BN,MATCH($E32,'REG FL  Cap Str (Period End)'!$2:$2,0),FALSE)/1000-VLOOKUP(J$19,'REG FL  Cap Str (Period End)'!$A:$BN,MATCH($E32,'REG FL  Cap Str (Period End)'!$2:$2,0),FALSE)/1000</f>
        <v>173410.53933</v>
      </c>
      <c r="K32" s="60"/>
      <c r="L32" s="115">
        <f>VLOOKUP(L$18,'REG FL  Cap Str (Period End)'!$A:$BN,MATCH($E32,'REG FL  Cap Str (Period End)'!$2:$2,0),FALSE)/1000</f>
        <v>377.33969208649802</v>
      </c>
      <c r="M32" s="21"/>
      <c r="N32" s="116"/>
    </row>
    <row r="33" spans="1:16" ht="15.6" customHeight="1" thickBot="1" x14ac:dyDescent="0.35">
      <c r="A33" s="16">
        <f t="shared" si="0"/>
        <v>14</v>
      </c>
      <c r="B33" s="123" t="s">
        <v>65</v>
      </c>
      <c r="C33" s="28"/>
      <c r="D33" s="28"/>
      <c r="E33" s="28"/>
      <c r="F33" s="122"/>
      <c r="G33" s="122"/>
      <c r="H33" s="122"/>
      <c r="I33" s="122"/>
      <c r="J33" s="61">
        <f>AVERAGE(J18:J32)</f>
        <v>173410.53933000003</v>
      </c>
      <c r="K33" s="55"/>
      <c r="M33" s="25"/>
      <c r="N33" s="25"/>
    </row>
    <row r="34" spans="1:16" ht="15.6" customHeight="1" thickTop="1" thickBot="1" x14ac:dyDescent="0.35">
      <c r="A34" s="16">
        <f t="shared" si="0"/>
        <v>15</v>
      </c>
      <c r="B34" s="123" t="s">
        <v>66</v>
      </c>
      <c r="C34" s="31"/>
      <c r="D34" s="31"/>
      <c r="E34" s="31"/>
      <c r="F34" s="31"/>
      <c r="G34" s="31"/>
      <c r="H34" s="60"/>
      <c r="I34" s="55"/>
      <c r="J34" s="57"/>
      <c r="K34" s="57"/>
      <c r="L34" s="61">
        <f>SUM(L20:L32)</f>
        <v>4528.0763050379765</v>
      </c>
      <c r="M34" s="24"/>
      <c r="N34" s="61"/>
      <c r="O34" s="24"/>
      <c r="P34" s="24"/>
    </row>
    <row r="35" spans="1:16" ht="15.6" customHeight="1" thickTop="1" x14ac:dyDescent="0.3">
      <c r="A35" s="16">
        <f t="shared" si="0"/>
        <v>16</v>
      </c>
      <c r="B35" s="28"/>
      <c r="C35" s="28"/>
      <c r="D35" s="28"/>
      <c r="E35" s="28"/>
      <c r="F35" s="28"/>
      <c r="G35" s="28"/>
      <c r="H35" s="18"/>
      <c r="I35" s="19"/>
      <c r="J35" s="19"/>
      <c r="K35" s="23"/>
      <c r="L35" s="23"/>
      <c r="M35" s="17"/>
      <c r="N35" s="17"/>
    </row>
    <row r="36" spans="1:16" ht="15.6" customHeight="1" x14ac:dyDescent="0.3">
      <c r="A36" s="16">
        <f t="shared" si="0"/>
        <v>17</v>
      </c>
      <c r="B36" s="28"/>
      <c r="C36" s="28"/>
      <c r="D36" s="28"/>
      <c r="E36" s="28"/>
      <c r="F36" s="28"/>
      <c r="G36" s="28"/>
      <c r="H36" s="18"/>
      <c r="I36" s="19"/>
      <c r="J36" s="55"/>
      <c r="K36" s="23"/>
      <c r="L36" s="23"/>
      <c r="M36" s="17"/>
      <c r="N36" s="17"/>
    </row>
    <row r="37" spans="1:16" ht="15.6" customHeight="1" x14ac:dyDescent="0.3">
      <c r="A37" s="16">
        <f t="shared" si="0"/>
        <v>18</v>
      </c>
      <c r="B37" s="28"/>
      <c r="C37" s="28"/>
      <c r="D37" s="28"/>
      <c r="E37" s="28"/>
      <c r="F37" s="28"/>
      <c r="G37" s="28"/>
      <c r="H37" s="18"/>
      <c r="I37" s="19"/>
      <c r="J37" s="55"/>
      <c r="K37" s="17"/>
      <c r="L37" s="17"/>
      <c r="M37" s="17"/>
      <c r="N37" s="17"/>
    </row>
    <row r="38" spans="1:16" ht="15.6" customHeight="1" x14ac:dyDescent="0.3">
      <c r="A38" s="16">
        <f t="shared" si="0"/>
        <v>19</v>
      </c>
      <c r="B38" s="22"/>
      <c r="C38" s="22"/>
      <c r="D38" s="22"/>
      <c r="E38" s="22"/>
      <c r="F38" s="22"/>
      <c r="G38" s="22"/>
      <c r="H38" s="22"/>
      <c r="I38" s="20"/>
      <c r="J38" s="122"/>
      <c r="K38" s="17"/>
      <c r="L38" s="17"/>
      <c r="M38" s="17"/>
      <c r="N38" s="17"/>
    </row>
    <row r="39" spans="1:16" ht="15.6" customHeight="1" x14ac:dyDescent="0.3">
      <c r="A39" s="16">
        <f t="shared" si="0"/>
        <v>20</v>
      </c>
      <c r="B39" s="22" t="s">
        <v>67</v>
      </c>
      <c r="C39" s="22"/>
      <c r="D39" s="22"/>
      <c r="E39" s="22"/>
      <c r="F39" s="22"/>
      <c r="G39" s="22"/>
      <c r="H39" s="22"/>
      <c r="I39" s="20"/>
      <c r="J39" s="20"/>
      <c r="K39" s="17"/>
      <c r="L39" s="55"/>
      <c r="M39" s="17"/>
      <c r="N39" s="17"/>
    </row>
    <row r="40" spans="1:16" ht="15.6" customHeight="1" x14ac:dyDescent="0.3">
      <c r="A40" s="16">
        <f t="shared" si="0"/>
        <v>21</v>
      </c>
      <c r="B40" s="62" t="s">
        <v>68</v>
      </c>
      <c r="C40" s="22"/>
      <c r="D40" s="22"/>
      <c r="E40" s="22"/>
      <c r="F40" s="22"/>
      <c r="G40" s="22"/>
      <c r="H40" s="63"/>
      <c r="I40" s="20"/>
      <c r="J40" s="20"/>
      <c r="K40" s="17"/>
      <c r="L40" s="17"/>
      <c r="M40" s="17"/>
      <c r="N40" s="17"/>
    </row>
    <row r="41" spans="1:16" ht="15.6" customHeight="1" x14ac:dyDescent="0.3">
      <c r="A41" s="16">
        <f t="shared" si="0"/>
        <v>22</v>
      </c>
      <c r="B41" s="124" t="s">
        <v>597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6" ht="15.6" customHeight="1" thickBot="1" x14ac:dyDescent="0.35">
      <c r="A42" s="16">
        <f t="shared" si="0"/>
        <v>23</v>
      </c>
      <c r="B42" s="124" t="s">
        <v>598</v>
      </c>
      <c r="C42" s="64"/>
      <c r="D42" s="64"/>
      <c r="E42" s="64"/>
      <c r="F42" s="64"/>
      <c r="G42" s="64"/>
      <c r="H42" s="64"/>
      <c r="I42" s="64"/>
      <c r="J42" s="65">
        <f>L34/J33</f>
        <v>2.6111886408593962E-2</v>
      </c>
      <c r="K42" s="64"/>
      <c r="L42" s="64"/>
      <c r="M42" s="64"/>
      <c r="N42" s="64"/>
      <c r="O42" s="64"/>
    </row>
    <row r="43" spans="1:16" ht="15.6" customHeight="1" thickTop="1" x14ac:dyDescent="0.3">
      <c r="A43" s="16">
        <f t="shared" si="0"/>
        <v>24</v>
      </c>
      <c r="K43" s="64"/>
      <c r="L43" s="64"/>
      <c r="M43" s="64"/>
      <c r="N43" s="64"/>
      <c r="O43" s="64"/>
    </row>
    <row r="44" spans="1:16" ht="15.6" customHeight="1" x14ac:dyDescent="0.3">
      <c r="A44" s="16">
        <f t="shared" si="0"/>
        <v>25</v>
      </c>
      <c r="K44" s="64"/>
      <c r="L44" s="64"/>
      <c r="M44" s="64"/>
      <c r="N44" s="64"/>
      <c r="O44" s="64"/>
    </row>
    <row r="45" spans="1:16" ht="15.6" customHeight="1" x14ac:dyDescent="0.3">
      <c r="A45" s="16">
        <f t="shared" si="0"/>
        <v>26</v>
      </c>
      <c r="K45" s="64"/>
      <c r="L45" s="64"/>
      <c r="M45" s="64"/>
      <c r="N45" s="64"/>
      <c r="O45" s="64"/>
    </row>
    <row r="46" spans="1:16" ht="15.6" customHeight="1" x14ac:dyDescent="0.3">
      <c r="A46" s="16">
        <f t="shared" si="0"/>
        <v>27</v>
      </c>
      <c r="K46" s="64"/>
      <c r="L46" s="64"/>
      <c r="M46" s="64"/>
      <c r="N46" s="64"/>
      <c r="O46" s="64"/>
    </row>
    <row r="47" spans="1:16" ht="15.6" customHeight="1" x14ac:dyDescent="0.3">
      <c r="A47" s="16">
        <f t="shared" si="0"/>
        <v>28</v>
      </c>
      <c r="K47" s="64"/>
      <c r="L47" s="64"/>
      <c r="M47" s="64"/>
      <c r="N47" s="64"/>
      <c r="O47" s="64"/>
    </row>
    <row r="48" spans="1:16" x14ac:dyDescent="0.3">
      <c r="A48" s="101" t="s">
        <v>595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25"/>
      <c r="L48" s="125"/>
      <c r="M48" s="125"/>
      <c r="N48" s="125"/>
      <c r="O48" s="104" t="s">
        <v>596</v>
      </c>
      <c r="P48" s="104"/>
    </row>
    <row r="49" spans="1:16" x14ac:dyDescent="0.3">
      <c r="A49" s="16"/>
      <c r="K49" s="64"/>
      <c r="L49" s="64"/>
      <c r="M49" s="64"/>
      <c r="N49" s="64"/>
      <c r="O49" s="64"/>
    </row>
    <row r="50" spans="1:16" x14ac:dyDescent="0.3">
      <c r="A50" s="16"/>
      <c r="K50" s="64"/>
      <c r="L50" s="64"/>
      <c r="M50" s="64"/>
      <c r="N50" s="64"/>
      <c r="O50" s="64"/>
    </row>
    <row r="51" spans="1:16" x14ac:dyDescent="0.3">
      <c r="A51" s="16"/>
      <c r="K51" s="64"/>
      <c r="L51" s="64"/>
      <c r="M51" s="64"/>
      <c r="N51" s="64"/>
      <c r="O51" s="64"/>
    </row>
    <row r="52" spans="1:16" x14ac:dyDescent="0.3">
      <c r="A52" s="16"/>
      <c r="K52" s="64"/>
      <c r="L52" s="64"/>
      <c r="M52" s="64"/>
      <c r="N52" s="64"/>
      <c r="O52" s="64"/>
    </row>
    <row r="53" spans="1:16" x14ac:dyDescent="0.3">
      <c r="A53" s="16"/>
      <c r="K53" s="64"/>
      <c r="L53" s="64"/>
      <c r="M53" s="64"/>
      <c r="N53" s="64"/>
      <c r="O53" s="64"/>
    </row>
    <row r="54" spans="1:16" x14ac:dyDescent="0.3">
      <c r="A54" s="16"/>
      <c r="K54" s="64"/>
      <c r="L54" s="64"/>
      <c r="M54" s="64"/>
      <c r="N54" s="64"/>
      <c r="O54" s="64"/>
    </row>
    <row r="55" spans="1:16" x14ac:dyDescent="0.3">
      <c r="A55" s="16"/>
      <c r="B55" s="16"/>
      <c r="C55" s="16"/>
      <c r="D55" s="16"/>
      <c r="E55" s="16"/>
      <c r="F55" s="16"/>
      <c r="G55" s="16"/>
      <c r="H55" s="22"/>
      <c r="I55" s="20"/>
      <c r="J55" s="20"/>
      <c r="K55" s="17"/>
      <c r="L55" s="17"/>
      <c r="M55" s="17"/>
      <c r="N55" s="17"/>
    </row>
    <row r="56" spans="1:16" x14ac:dyDescent="0.3">
      <c r="A56" s="16"/>
      <c r="B56" s="22"/>
      <c r="C56" s="22"/>
      <c r="D56" s="22"/>
      <c r="E56" s="22"/>
      <c r="F56" s="22"/>
      <c r="G56" s="22"/>
      <c r="H56" s="22"/>
      <c r="I56" s="20"/>
      <c r="J56" s="20"/>
      <c r="K56" s="17"/>
      <c r="L56" s="17"/>
      <c r="M56" s="17"/>
      <c r="N56" s="17"/>
      <c r="O56" s="17"/>
      <c r="P56" s="17"/>
    </row>
    <row r="57" spans="1:16" x14ac:dyDescent="0.3">
      <c r="A57" s="16"/>
      <c r="B57" s="22"/>
      <c r="C57" s="22"/>
      <c r="D57" s="22"/>
      <c r="E57" s="22"/>
      <c r="F57" s="22"/>
      <c r="G57" s="22"/>
      <c r="H57" s="22"/>
      <c r="I57" s="20"/>
      <c r="J57" s="20"/>
      <c r="K57" s="17"/>
      <c r="L57" s="17"/>
      <c r="M57" s="17"/>
      <c r="N57" s="17"/>
    </row>
  </sheetData>
  <mergeCells count="2">
    <mergeCell ref="H1:L1"/>
    <mergeCell ref="I4:L6"/>
  </mergeCells>
  <pageMargins left="0.7" right="0.7" top="0.75" bottom="0.75" header="0.3" footer="0.3"/>
  <pageSetup fitToWidth="4" fitToHeight="4" orientation="portrait" r:id="rId1"/>
  <headerFooter>
    <oddHeader xml:space="preserve">&amp;RDEF’s Response to OPC POD 1 (1-26)
Q7
Page &amp;P of &amp;N
</oddHeader>
    <oddFooter>&amp;R20240025-OPCPOD1-00004280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C069-C11D-4111-87CE-EC4B71868914}">
  <sheetPr>
    <tabColor rgb="FF002060"/>
  </sheetPr>
  <dimension ref="A1:P53"/>
  <sheetViews>
    <sheetView tabSelected="1" view="pageBreakPreview" zoomScale="90" zoomScaleNormal="100" zoomScaleSheetLayoutView="90" workbookViewId="0">
      <selection activeCell="D5" sqref="D5"/>
    </sheetView>
  </sheetViews>
  <sheetFormatPr defaultColWidth="7.88671875" defaultRowHeight="13.8" outlineLevelRow="1" outlineLevelCol="1" x14ac:dyDescent="0.3"/>
  <cols>
    <col min="1" max="1" width="4.6640625" style="7" customWidth="1"/>
    <col min="2" max="2" width="24.109375" style="7" customWidth="1"/>
    <col min="3" max="3" width="4.109375" style="7" hidden="1" customWidth="1" outlineLevel="1"/>
    <col min="4" max="4" width="5.33203125" style="7" hidden="1" customWidth="1" outlineLevel="1"/>
    <col min="5" max="5" width="24.109375" style="7" hidden="1" customWidth="1" outlineLevel="1"/>
    <col min="6" max="6" width="13.6640625" style="7" customWidth="1" collapsed="1"/>
    <col min="7" max="7" width="13.6640625" style="7" customWidth="1"/>
    <col min="8" max="8" width="11.5546875" style="7" customWidth="1"/>
    <col min="9" max="9" width="16" style="7" customWidth="1"/>
    <col min="10" max="10" width="16.44140625" style="7" customWidth="1"/>
    <col min="11" max="11" width="10" style="7" customWidth="1"/>
    <col min="12" max="12" width="11.6640625" style="7" customWidth="1"/>
    <col min="13" max="13" width="8.88671875" style="7" customWidth="1"/>
    <col min="14" max="14" width="12.109375" style="7" customWidth="1"/>
    <col min="15" max="15" width="15" style="7" customWidth="1"/>
    <col min="16" max="16" width="11" style="7" customWidth="1"/>
    <col min="17" max="17" width="10.33203125" style="7" customWidth="1"/>
    <col min="18" max="16384" width="7.88671875" style="7"/>
  </cols>
  <sheetData>
    <row r="1" spans="1:16" x14ac:dyDescent="0.3">
      <c r="A1" s="5" t="s">
        <v>30</v>
      </c>
      <c r="B1" s="8"/>
      <c r="C1" s="8"/>
      <c r="D1" s="8"/>
      <c r="E1" s="8"/>
      <c r="F1" s="8"/>
      <c r="G1" s="8"/>
      <c r="H1" s="126" t="s">
        <v>31</v>
      </c>
      <c r="I1" s="126"/>
      <c r="J1" s="126"/>
      <c r="K1" s="126"/>
      <c r="L1" s="126"/>
      <c r="M1" s="5"/>
      <c r="N1" s="5"/>
      <c r="O1" s="5"/>
      <c r="P1" s="5" t="s">
        <v>1244</v>
      </c>
    </row>
    <row r="2" spans="1:16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117"/>
      <c r="L2" s="117"/>
      <c r="M2" s="117"/>
      <c r="N2" s="117"/>
      <c r="O2" s="117"/>
      <c r="P2" s="117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118"/>
      <c r="L3" s="118"/>
      <c r="M3" s="118"/>
      <c r="N3" s="118"/>
      <c r="O3" s="118"/>
      <c r="P3" s="118"/>
    </row>
    <row r="4" spans="1:16" x14ac:dyDescent="0.3">
      <c r="A4" s="7" t="s">
        <v>32</v>
      </c>
      <c r="B4" s="10"/>
      <c r="C4" s="10"/>
      <c r="D4" s="10"/>
      <c r="E4" s="10"/>
      <c r="F4" s="10"/>
      <c r="G4" s="10"/>
      <c r="H4" s="9" t="s">
        <v>33</v>
      </c>
      <c r="I4" s="127" t="s">
        <v>34</v>
      </c>
      <c r="J4" s="127"/>
      <c r="K4" s="127"/>
      <c r="L4" s="127"/>
      <c r="M4" s="3"/>
      <c r="N4" s="3" t="s">
        <v>35</v>
      </c>
      <c r="O4" s="10"/>
      <c r="P4" s="10"/>
    </row>
    <row r="5" spans="1:16" x14ac:dyDescent="0.3">
      <c r="B5" s="10"/>
      <c r="C5" s="10"/>
      <c r="D5" s="10"/>
      <c r="E5" s="10"/>
      <c r="F5" s="10"/>
      <c r="G5" s="10"/>
      <c r="H5" s="10"/>
      <c r="I5" s="127"/>
      <c r="J5" s="127"/>
      <c r="K5" s="127"/>
      <c r="L5" s="127"/>
      <c r="M5" s="11" t="s">
        <v>38</v>
      </c>
      <c r="N5" s="12" t="s">
        <v>7</v>
      </c>
      <c r="O5" s="29"/>
      <c r="P5" s="44">
        <f>IFERROR(VLOOKUP($N5,'MFR Logic'!$B$8:$D$14,3,FALSE),"")</f>
        <v>46752</v>
      </c>
    </row>
    <row r="6" spans="1:16" x14ac:dyDescent="0.3">
      <c r="A6" s="7" t="s">
        <v>37</v>
      </c>
      <c r="B6" s="120"/>
      <c r="C6" s="120"/>
      <c r="D6" s="120"/>
      <c r="E6" s="120"/>
      <c r="F6" s="120"/>
      <c r="G6" s="120"/>
      <c r="H6" s="120"/>
      <c r="I6" s="127"/>
      <c r="J6" s="127"/>
      <c r="K6" s="127"/>
      <c r="L6" s="127"/>
      <c r="M6" s="11" t="s">
        <v>38</v>
      </c>
      <c r="N6" s="12" t="s">
        <v>9</v>
      </c>
      <c r="P6" s="44">
        <f>IFERROR(VLOOKUP($N6,'MFR Logic'!$B$8:$D$14,3,FALSE),"")</f>
        <v>46387</v>
      </c>
    </row>
    <row r="7" spans="1:16" x14ac:dyDescent="0.3">
      <c r="A7" s="30"/>
      <c r="I7" s="6"/>
      <c r="J7" s="6"/>
      <c r="K7" s="6"/>
      <c r="L7" s="6"/>
      <c r="M7" s="11" t="s">
        <v>38</v>
      </c>
      <c r="N7" s="12" t="s">
        <v>11</v>
      </c>
      <c r="P7" s="44">
        <f>IFERROR(VLOOKUP($N7,'MFR Logic'!$B$8:$D$14,3,FALSE),"")</f>
        <v>46022</v>
      </c>
    </row>
    <row r="8" spans="1:16" x14ac:dyDescent="0.3">
      <c r="A8" s="7" t="str">
        <f>"DOCKET NO.: "&amp;'MFR Logic'!$D$4</f>
        <v>DOCKET NO.: 20240025-EI</v>
      </c>
      <c r="I8" s="6"/>
      <c r="J8" s="6"/>
      <c r="K8" s="6"/>
      <c r="L8" s="11"/>
      <c r="M8" s="11" t="s">
        <v>38</v>
      </c>
      <c r="N8" s="12" t="s">
        <v>966</v>
      </c>
      <c r="P8" s="44">
        <f>IFERROR(VLOOKUP($N8,'MFR Logic'!$B$8:$D$14,3,FALSE),"")</f>
        <v>45657</v>
      </c>
    </row>
    <row r="9" spans="1:16" x14ac:dyDescent="0.3">
      <c r="I9" s="6"/>
      <c r="J9" s="6"/>
      <c r="K9" s="6"/>
      <c r="L9" s="11"/>
      <c r="M9" s="11" t="s">
        <v>36</v>
      </c>
      <c r="N9" s="12" t="s">
        <v>15</v>
      </c>
      <c r="O9" s="29"/>
      <c r="P9" s="44">
        <f>IFERROR(VLOOKUP($N9,'MFR Logic'!$B$8:$D$14,3,FALSE),"")</f>
        <v>45291</v>
      </c>
    </row>
    <row r="10" spans="1:16" x14ac:dyDescent="0.3">
      <c r="I10" s="6"/>
      <c r="J10" s="6"/>
      <c r="K10" s="6"/>
      <c r="L10" s="11"/>
      <c r="M10" s="11"/>
      <c r="N10" s="12"/>
      <c r="O10" s="29"/>
      <c r="P10" s="44"/>
    </row>
    <row r="11" spans="1:16" x14ac:dyDescent="0.3">
      <c r="I11" s="6"/>
      <c r="K11" s="6"/>
      <c r="L11" s="11"/>
      <c r="M11" s="11"/>
      <c r="N11" s="12"/>
      <c r="O11" s="29"/>
      <c r="P11" s="44"/>
    </row>
    <row r="12" spans="1:16" x14ac:dyDescent="0.3">
      <c r="I12" s="6"/>
      <c r="J12" s="70" t="s">
        <v>1239</v>
      </c>
      <c r="K12" s="6"/>
      <c r="L12" s="11"/>
      <c r="M12" s="11"/>
      <c r="N12" s="12" t="str">
        <f>"Witness: "&amp;'MFR Logic'!$C$17&amp;" "&amp;'MFR Logic'!$D$17&amp;" "&amp;'MFR Logic'!$E$17</f>
        <v xml:space="preserve">Witness: Quick  </v>
      </c>
      <c r="O12" s="29"/>
      <c r="P12" s="44"/>
    </row>
    <row r="13" spans="1:16" x14ac:dyDescent="0.3">
      <c r="A13" s="96"/>
      <c r="B13" s="96"/>
      <c r="C13" s="96"/>
      <c r="D13" s="96"/>
      <c r="E13" s="96"/>
      <c r="F13" s="96"/>
      <c r="G13" s="96"/>
      <c r="H13" s="96"/>
      <c r="I13" s="97"/>
      <c r="J13" s="97"/>
      <c r="K13" s="98"/>
      <c r="L13" s="98"/>
      <c r="M13" s="98"/>
      <c r="N13" s="99"/>
      <c r="O13" s="100"/>
      <c r="P13" s="100"/>
    </row>
    <row r="14" spans="1:16" x14ac:dyDescent="0.3">
      <c r="A14" s="53"/>
      <c r="B14" s="71">
        <v>-1</v>
      </c>
      <c r="C14" s="14"/>
      <c r="D14" s="14"/>
      <c r="E14" s="14"/>
      <c r="F14" s="71">
        <f>+B14-1</f>
        <v>-2</v>
      </c>
      <c r="G14" s="71"/>
      <c r="H14" s="71">
        <f>+F14-1</f>
        <v>-3</v>
      </c>
      <c r="I14" s="119"/>
      <c r="J14" s="71">
        <f>+H14-1</f>
        <v>-4</v>
      </c>
      <c r="K14" s="119"/>
      <c r="L14" s="119">
        <f>+J14-1</f>
        <v>-5</v>
      </c>
      <c r="M14" s="119"/>
      <c r="N14" s="119">
        <f>+L14-1</f>
        <v>-6</v>
      </c>
      <c r="O14" s="13"/>
      <c r="P14" s="13"/>
    </row>
    <row r="15" spans="1:16" x14ac:dyDescent="0.3">
      <c r="A15" s="53"/>
      <c r="B15" s="14" t="s">
        <v>1234</v>
      </c>
      <c r="C15" s="14"/>
      <c r="D15" s="14"/>
      <c r="E15" s="14"/>
      <c r="F15" s="14" t="s">
        <v>44</v>
      </c>
      <c r="G15" s="14"/>
      <c r="H15" s="14" t="s">
        <v>39</v>
      </c>
      <c r="I15" s="14"/>
      <c r="J15" s="13"/>
      <c r="K15" s="14"/>
      <c r="M15" s="13"/>
      <c r="N15" s="13" t="s">
        <v>42</v>
      </c>
      <c r="O15" s="13"/>
      <c r="P15" s="13"/>
    </row>
    <row r="16" spans="1:16" x14ac:dyDescent="0.3">
      <c r="A16" s="13" t="s">
        <v>43</v>
      </c>
      <c r="B16" s="14" t="s">
        <v>1235</v>
      </c>
      <c r="C16" s="14"/>
      <c r="D16" s="14"/>
      <c r="E16" s="14"/>
      <c r="F16" s="14" t="s">
        <v>45</v>
      </c>
      <c r="G16" s="14"/>
      <c r="H16" s="13" t="s">
        <v>45</v>
      </c>
      <c r="I16" s="13"/>
      <c r="J16" s="13" t="s">
        <v>40</v>
      </c>
      <c r="K16" s="13"/>
      <c r="L16" s="13" t="s">
        <v>41</v>
      </c>
      <c r="M16" s="13"/>
      <c r="N16" s="13" t="s">
        <v>47</v>
      </c>
      <c r="O16" s="13"/>
      <c r="P16" s="13"/>
    </row>
    <row r="17" spans="1:16" x14ac:dyDescent="0.3">
      <c r="A17" s="15" t="s">
        <v>48</v>
      </c>
      <c r="B17" s="15" t="s">
        <v>1236</v>
      </c>
      <c r="C17" s="15"/>
      <c r="D17" s="15"/>
      <c r="E17" s="15"/>
      <c r="F17" s="15" t="s">
        <v>46</v>
      </c>
      <c r="G17" s="15"/>
      <c r="H17" s="15" t="s">
        <v>46</v>
      </c>
      <c r="I17" s="15"/>
      <c r="J17" s="15" t="s">
        <v>46</v>
      </c>
      <c r="K17" s="15"/>
      <c r="L17" s="15" t="s">
        <v>1237</v>
      </c>
      <c r="M17" s="15"/>
      <c r="N17" s="15" t="s">
        <v>50</v>
      </c>
      <c r="O17" s="15"/>
      <c r="P17" s="15"/>
    </row>
    <row r="18" spans="1:16" hidden="1" outlineLevel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 t="s">
        <v>51</v>
      </c>
      <c r="K18" s="13"/>
      <c r="L18" s="13" t="s">
        <v>52</v>
      </c>
      <c r="M18" s="13"/>
      <c r="N18" s="13"/>
      <c r="O18" s="13"/>
      <c r="P18" s="13"/>
    </row>
    <row r="19" spans="1:16" hidden="1" outlineLevel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 t="s">
        <v>599</v>
      </c>
      <c r="K19" s="13"/>
      <c r="L19" s="13"/>
      <c r="M19" s="13"/>
      <c r="N19" s="13"/>
      <c r="O19" s="13"/>
      <c r="P19" s="13"/>
    </row>
    <row r="20" spans="1:16" ht="15.6" customHeight="1" collapsed="1" x14ac:dyDescent="0.3">
      <c r="A20" s="16">
        <v>1</v>
      </c>
      <c r="B20" s="123" t="str">
        <f>C20&amp;"-"&amp;D20</f>
        <v>Dec -2022</v>
      </c>
      <c r="C20" s="121" t="s">
        <v>53</v>
      </c>
      <c r="D20" s="28">
        <f>'MFR Logic'!$E$12-1</f>
        <v>2022</v>
      </c>
      <c r="E20" s="28" t="str">
        <f>"a-"&amp;C20&amp;D20</f>
        <v>a-Dec 2022</v>
      </c>
      <c r="F20" s="54"/>
      <c r="G20" s="54"/>
      <c r="H20" s="54"/>
      <c r="I20" s="54"/>
      <c r="J20" s="55">
        <f>VLOOKUP(J$18,'Historical Cap Str 12 mo end'!$A:$O,MATCH($E20,'Historical Cap Str 12 mo end'!$2:$2,0),FALSE)/1000-VLOOKUP(J$19,'Historical Cap Str 12 mo end'!$A:$O,MATCH($E20,'Historical Cap Str 12 mo end'!$2:$2,0),FALSE)/1000</f>
        <v>173410.53933</v>
      </c>
      <c r="K20" s="56"/>
      <c r="L20" s="21"/>
      <c r="M20" s="20"/>
      <c r="N20" s="20"/>
      <c r="O20" s="20"/>
    </row>
    <row r="21" spans="1:16" ht="15.6" customHeight="1" x14ac:dyDescent="0.3">
      <c r="A21" s="16">
        <f t="shared" ref="A21:A47" si="0">A20+1</f>
        <v>2</v>
      </c>
      <c r="B21" s="123" t="str">
        <f t="shared" ref="B21:B32" si="1">C21&amp;"-"&amp;D21</f>
        <v>Jan -2023</v>
      </c>
      <c r="C21" s="121" t="s">
        <v>54</v>
      </c>
      <c r="D21" s="28">
        <f>'MFR Logic'!$E$12</f>
        <v>2023</v>
      </c>
      <c r="E21" s="28" t="str">
        <f t="shared" ref="E21:E32" si="2">"a-"&amp;C21&amp;D21</f>
        <v>a-Jan 2023</v>
      </c>
      <c r="F21" s="54"/>
      <c r="G21" s="54"/>
      <c r="H21" s="54"/>
      <c r="I21" s="55"/>
      <c r="J21" s="55">
        <f>VLOOKUP(J$18,'Historical Cap Str 12 mo end'!$A:$O,MATCH($E21,'Historical Cap Str 12 mo end'!$2:$2,0),FALSE)/1000-VLOOKUP(J$19,'Historical Cap Str 12 mo end'!$A:$O,MATCH($E21,'Historical Cap Str 12 mo end'!$2:$2,0),FALSE)/1000</f>
        <v>173968.77349999899</v>
      </c>
      <c r="K21" s="24"/>
      <c r="L21" s="115">
        <f>J21*0.0261/12</f>
        <v>378.38208236249784</v>
      </c>
      <c r="M21" s="20"/>
      <c r="N21" s="116">
        <f>-'Interest&amp;Bill Credits (2023)'!M8/1000</f>
        <v>26.243539999999999</v>
      </c>
      <c r="O21" s="57"/>
      <c r="P21" s="57"/>
    </row>
    <row r="22" spans="1:16" ht="15.6" customHeight="1" x14ac:dyDescent="0.3">
      <c r="A22" s="16">
        <f t="shared" si="0"/>
        <v>3</v>
      </c>
      <c r="B22" s="123" t="str">
        <f t="shared" si="1"/>
        <v>Feb -2023</v>
      </c>
      <c r="C22" s="121" t="s">
        <v>55</v>
      </c>
      <c r="D22" s="28">
        <f>'MFR Logic'!$E$12</f>
        <v>2023</v>
      </c>
      <c r="E22" s="28" t="str">
        <f t="shared" si="2"/>
        <v>a-Feb 2023</v>
      </c>
      <c r="F22" s="54"/>
      <c r="G22" s="54"/>
      <c r="H22" s="54"/>
      <c r="I22" s="55"/>
      <c r="J22" s="55">
        <f>VLOOKUP(J$18,'Historical Cap Str 12 mo end'!$A:$O,MATCH($E22,'Historical Cap Str 12 mo end'!$2:$2,0),FALSE)/1000-VLOOKUP(J$19,'Historical Cap Str 12 mo end'!$A:$O,MATCH($E22,'Historical Cap Str 12 mo end'!$2:$2,0),FALSE)/1000</f>
        <v>174494.67380999902</v>
      </c>
      <c r="K22" s="24"/>
      <c r="L22" s="115">
        <f t="shared" ref="L22:L32" si="3">J22*0.0261/12</f>
        <v>379.52591553674785</v>
      </c>
      <c r="M22" s="20"/>
      <c r="N22" s="116">
        <f>-'Interest&amp;Bill Credits (2023)'!M9/1000</f>
        <v>27.664189999999998</v>
      </c>
      <c r="O22" s="57"/>
      <c r="P22" s="57"/>
    </row>
    <row r="23" spans="1:16" ht="15.6" customHeight="1" x14ac:dyDescent="0.3">
      <c r="A23" s="16">
        <f t="shared" si="0"/>
        <v>4</v>
      </c>
      <c r="B23" s="123" t="str">
        <f t="shared" si="1"/>
        <v>Mar -2023</v>
      </c>
      <c r="C23" s="121" t="s">
        <v>56</v>
      </c>
      <c r="D23" s="28">
        <f>'MFR Logic'!$E$12</f>
        <v>2023</v>
      </c>
      <c r="E23" s="28" t="str">
        <f t="shared" si="2"/>
        <v>a-Mar 2023</v>
      </c>
      <c r="F23" s="54"/>
      <c r="G23" s="54"/>
      <c r="H23" s="54"/>
      <c r="I23" s="55"/>
      <c r="J23" s="55">
        <f>VLOOKUP(J$18,'Historical Cap Str 12 mo end'!$A:$O,MATCH($E23,'Historical Cap Str 12 mo end'!$2:$2,0),FALSE)/1000-VLOOKUP(J$19,'Historical Cap Str 12 mo end'!$A:$O,MATCH($E23,'Historical Cap Str 12 mo end'!$2:$2,0),FALSE)/1000</f>
        <v>174911.309509999</v>
      </c>
      <c r="K23" s="26"/>
      <c r="L23" s="115">
        <f t="shared" si="3"/>
        <v>380.43209818424788</v>
      </c>
      <c r="M23" s="20"/>
      <c r="N23" s="116">
        <f>-'Interest&amp;Bill Credits (2023)'!M10/1000</f>
        <v>33.656619999999997</v>
      </c>
      <c r="O23" s="57"/>
      <c r="P23" s="57"/>
    </row>
    <row r="24" spans="1:16" ht="15.6" customHeight="1" x14ac:dyDescent="0.3">
      <c r="A24" s="16">
        <f t="shared" si="0"/>
        <v>5</v>
      </c>
      <c r="B24" s="123" t="str">
        <f t="shared" si="1"/>
        <v>Apr -2023</v>
      </c>
      <c r="C24" s="121" t="s">
        <v>57</v>
      </c>
      <c r="D24" s="28">
        <f>'MFR Logic'!$E$12</f>
        <v>2023</v>
      </c>
      <c r="E24" s="28" t="str">
        <f t="shared" si="2"/>
        <v>a-Apr 2023</v>
      </c>
      <c r="F24" s="54"/>
      <c r="G24" s="54"/>
      <c r="H24" s="54"/>
      <c r="I24" s="55"/>
      <c r="J24" s="55">
        <f>VLOOKUP(J$18,'Historical Cap Str 12 mo end'!$A:$O,MATCH($E24,'Historical Cap Str 12 mo end'!$2:$2,0),FALSE)/1000-VLOOKUP(J$19,'Historical Cap Str 12 mo end'!$A:$O,MATCH($E24,'Historical Cap Str 12 mo end'!$2:$2,0),FALSE)/1000</f>
        <v>174916.21131000001</v>
      </c>
      <c r="K24" s="25"/>
      <c r="L24" s="115">
        <f t="shared" si="3"/>
        <v>380.44275959925011</v>
      </c>
      <c r="M24" s="25"/>
      <c r="N24" s="116">
        <f>-'Interest&amp;Bill Credits (2023)'!M11/1000</f>
        <v>30.233869999999996</v>
      </c>
      <c r="O24" s="57"/>
      <c r="P24" s="57"/>
    </row>
    <row r="25" spans="1:16" ht="15.6" customHeight="1" x14ac:dyDescent="0.3">
      <c r="A25" s="16">
        <f t="shared" si="0"/>
        <v>6</v>
      </c>
      <c r="B25" s="123" t="str">
        <f t="shared" si="1"/>
        <v>May -2023</v>
      </c>
      <c r="C25" s="121" t="s">
        <v>58</v>
      </c>
      <c r="D25" s="28">
        <f>'MFR Logic'!$E$12</f>
        <v>2023</v>
      </c>
      <c r="E25" s="28" t="str">
        <f t="shared" si="2"/>
        <v>a-May 2023</v>
      </c>
      <c r="F25" s="54"/>
      <c r="G25" s="54"/>
      <c r="H25" s="54"/>
      <c r="I25" s="55"/>
      <c r="J25" s="55">
        <f>VLOOKUP(J$18,'Historical Cap Str 12 mo end'!$A:$O,MATCH($E25,'Historical Cap Str 12 mo end'!$2:$2,0),FALSE)/1000-VLOOKUP(J$19,'Historical Cap Str 12 mo end'!$A:$O,MATCH($E25,'Historical Cap Str 12 mo end'!$2:$2,0),FALSE)/1000</f>
        <v>174986.44808</v>
      </c>
      <c r="K25" s="24"/>
      <c r="L25" s="115">
        <f t="shared" si="3"/>
        <v>380.59552457400008</v>
      </c>
      <c r="M25" s="20"/>
      <c r="N25" s="116">
        <f>-'Interest&amp;Bill Credits (2023)'!M12/1000</f>
        <v>34.208770000000001</v>
      </c>
      <c r="O25" s="57"/>
      <c r="P25" s="57"/>
    </row>
    <row r="26" spans="1:16" ht="15.6" customHeight="1" x14ac:dyDescent="0.3">
      <c r="A26" s="16">
        <f t="shared" si="0"/>
        <v>7</v>
      </c>
      <c r="B26" s="123" t="str">
        <f t="shared" si="1"/>
        <v>Jun -2023</v>
      </c>
      <c r="C26" s="121" t="s">
        <v>59</v>
      </c>
      <c r="D26" s="28">
        <f>'MFR Logic'!$E$12</f>
        <v>2023</v>
      </c>
      <c r="E26" s="28" t="str">
        <f t="shared" si="2"/>
        <v>a-Jun 2023</v>
      </c>
      <c r="F26" s="54"/>
      <c r="G26" s="54"/>
      <c r="H26" s="54"/>
      <c r="I26" s="55"/>
      <c r="J26" s="55">
        <f>VLOOKUP(J$18,'Historical Cap Str 12 mo end'!$A:$O,MATCH($E26,'Historical Cap Str 12 mo end'!$2:$2,0),FALSE)/1000-VLOOKUP(J$19,'Historical Cap Str 12 mo end'!$A:$O,MATCH($E26,'Historical Cap Str 12 mo end'!$2:$2,0),FALSE)/1000</f>
        <v>174522.35848</v>
      </c>
      <c r="K26" s="58"/>
      <c r="L26" s="115">
        <f t="shared" si="3"/>
        <v>379.58612969400002</v>
      </c>
      <c r="M26" s="20"/>
      <c r="N26" s="116">
        <f>-'Interest&amp;Bill Credits (2023)'!M13/1000</f>
        <v>7451.2290400000002</v>
      </c>
      <c r="O26" s="57"/>
      <c r="P26" s="57"/>
    </row>
    <row r="27" spans="1:16" ht="15.6" customHeight="1" x14ac:dyDescent="0.3">
      <c r="A27" s="16">
        <f t="shared" si="0"/>
        <v>8</v>
      </c>
      <c r="B27" s="123" t="str">
        <f t="shared" si="1"/>
        <v>Jul -2023</v>
      </c>
      <c r="C27" s="121" t="s">
        <v>60</v>
      </c>
      <c r="D27" s="28">
        <f>'MFR Logic'!$E$12</f>
        <v>2023</v>
      </c>
      <c r="E27" s="28" t="str">
        <f t="shared" si="2"/>
        <v>a-Jul 2023</v>
      </c>
      <c r="F27" s="54"/>
      <c r="G27" s="54"/>
      <c r="H27" s="54"/>
      <c r="I27" s="55"/>
      <c r="J27" s="55">
        <f>VLOOKUP(J$18,'Historical Cap Str 12 mo end'!$A:$O,MATCH($E27,'Historical Cap Str 12 mo end'!$2:$2,0),FALSE)/1000-VLOOKUP(J$19,'Historical Cap Str 12 mo end'!$A:$O,MATCH($E27,'Historical Cap Str 12 mo end'!$2:$2,0),FALSE)/1000</f>
        <v>175580.01592999999</v>
      </c>
      <c r="K27" s="57"/>
      <c r="L27" s="115">
        <f t="shared" si="3"/>
        <v>381.88653464775001</v>
      </c>
      <c r="M27" s="57"/>
      <c r="N27" s="116">
        <f>-'Interest&amp;Bill Credits (2023)'!M14/1000</f>
        <v>3.3737399999999997</v>
      </c>
      <c r="O27" s="57"/>
      <c r="P27" s="57"/>
    </row>
    <row r="28" spans="1:16" ht="15.6" customHeight="1" x14ac:dyDescent="0.3">
      <c r="A28" s="16">
        <f t="shared" si="0"/>
        <v>9</v>
      </c>
      <c r="B28" s="123" t="str">
        <f t="shared" si="1"/>
        <v>Aug -2023</v>
      </c>
      <c r="C28" s="121" t="s">
        <v>61</v>
      </c>
      <c r="D28" s="28">
        <f>'MFR Logic'!$E$12</f>
        <v>2023</v>
      </c>
      <c r="E28" s="28" t="str">
        <f t="shared" si="2"/>
        <v>a-Aug 2023</v>
      </c>
      <c r="F28" s="54"/>
      <c r="G28" s="54"/>
      <c r="H28" s="54"/>
      <c r="I28" s="55"/>
      <c r="J28" s="55">
        <f>VLOOKUP(J$18,'Historical Cap Str 12 mo end'!$A:$O,MATCH($E28,'Historical Cap Str 12 mo end'!$2:$2,0),FALSE)/1000-VLOOKUP(J$19,'Historical Cap Str 12 mo end'!$A:$O,MATCH($E28,'Historical Cap Str 12 mo end'!$2:$2,0),FALSE)/1000</f>
        <v>176301.24483999901</v>
      </c>
      <c r="K28" s="59"/>
      <c r="L28" s="115">
        <f t="shared" si="3"/>
        <v>383.45520752699787</v>
      </c>
      <c r="M28" s="20"/>
      <c r="N28" s="116">
        <f>-'Interest&amp;Bill Credits (2023)'!M15/1000</f>
        <v>504.90502000000004</v>
      </c>
    </row>
    <row r="29" spans="1:16" ht="15.6" customHeight="1" x14ac:dyDescent="0.3">
      <c r="A29" s="16">
        <f t="shared" si="0"/>
        <v>10</v>
      </c>
      <c r="B29" s="123" t="str">
        <f t="shared" si="1"/>
        <v>Sep -2023</v>
      </c>
      <c r="C29" s="121" t="s">
        <v>62</v>
      </c>
      <c r="D29" s="28">
        <f>'MFR Logic'!$E$12</f>
        <v>2023</v>
      </c>
      <c r="E29" s="28" t="str">
        <f t="shared" si="2"/>
        <v>a-Sep 2023</v>
      </c>
      <c r="F29" s="54"/>
      <c r="G29" s="54"/>
      <c r="H29" s="54"/>
      <c r="I29" s="55"/>
      <c r="J29" s="55">
        <f>VLOOKUP(J$18,'Historical Cap Str 12 mo end'!$A:$O,MATCH($E29,'Historical Cap Str 12 mo end'!$2:$2,0),FALSE)/1000-VLOOKUP(J$19,'Historical Cap Str 12 mo end'!$A:$O,MATCH($E29,'Historical Cap Str 12 mo end'!$2:$2,0),FALSE)/1000</f>
        <v>177314.19243999899</v>
      </c>
      <c r="K29" s="57"/>
      <c r="L29" s="115">
        <f t="shared" si="3"/>
        <v>385.65836855699786</v>
      </c>
      <c r="M29" s="24"/>
      <c r="N29" s="116">
        <f>-'Interest&amp;Bill Credits (2023)'!M16/1000</f>
        <v>13.704319999999999</v>
      </c>
      <c r="O29" s="24"/>
      <c r="P29" s="24"/>
    </row>
    <row r="30" spans="1:16" ht="15.6" customHeight="1" x14ac:dyDescent="0.3">
      <c r="A30" s="16">
        <f t="shared" si="0"/>
        <v>11</v>
      </c>
      <c r="B30" s="123" t="str">
        <f t="shared" si="1"/>
        <v>Oct -2023</v>
      </c>
      <c r="C30" s="121" t="s">
        <v>63</v>
      </c>
      <c r="D30" s="28">
        <f>'MFR Logic'!$E$12</f>
        <v>2023</v>
      </c>
      <c r="E30" s="28" t="str">
        <f t="shared" si="2"/>
        <v>a-Oct 2023</v>
      </c>
      <c r="F30" s="54"/>
      <c r="G30" s="54"/>
      <c r="H30" s="54"/>
      <c r="I30" s="55"/>
      <c r="J30" s="55">
        <f>VLOOKUP(J$18,'Historical Cap Str 12 mo end'!$A:$O,MATCH($E30,'Historical Cap Str 12 mo end'!$2:$2,0),FALSE)/1000-VLOOKUP(J$19,'Historical Cap Str 12 mo end'!$A:$O,MATCH($E30,'Historical Cap Str 12 mo end'!$2:$2,0),FALSE)/1000</f>
        <v>178794.28133</v>
      </c>
      <c r="K30" s="56"/>
      <c r="L30" s="115">
        <f t="shared" si="3"/>
        <v>388.87756189275001</v>
      </c>
      <c r="M30" s="57"/>
      <c r="N30" s="116">
        <f>-'Interest&amp;Bill Credits (2023)'!M17/1000</f>
        <v>23.30565</v>
      </c>
    </row>
    <row r="31" spans="1:16" ht="15.6" customHeight="1" x14ac:dyDescent="0.3">
      <c r="A31" s="16">
        <f t="shared" si="0"/>
        <v>12</v>
      </c>
      <c r="B31" s="123" t="str">
        <f t="shared" si="1"/>
        <v>Nov -2023</v>
      </c>
      <c r="C31" s="121" t="s">
        <v>64</v>
      </c>
      <c r="D31" s="28">
        <f>'MFR Logic'!$E$12</f>
        <v>2023</v>
      </c>
      <c r="E31" s="28" t="str">
        <f t="shared" si="2"/>
        <v>a-Nov 2023</v>
      </c>
      <c r="F31" s="54"/>
      <c r="G31" s="54"/>
      <c r="H31" s="54"/>
      <c r="I31" s="55"/>
      <c r="J31" s="55">
        <f>VLOOKUP(J$18,'Historical Cap Str 12 mo end'!$A:$O,MATCH($E31,'Historical Cap Str 12 mo end'!$2:$2,0),FALSE)/1000-VLOOKUP(J$19,'Historical Cap Str 12 mo end'!$A:$O,MATCH($E31,'Historical Cap Str 12 mo end'!$2:$2,0),FALSE)/1000</f>
        <v>163121.673409999</v>
      </c>
      <c r="K31" s="59"/>
      <c r="L31" s="115">
        <f t="shared" si="3"/>
        <v>354.78963966674786</v>
      </c>
      <c r="M31" s="20"/>
      <c r="N31" s="116">
        <f>-'Interest&amp;Bill Credits (2023)'!M18/1000</f>
        <v>222.08708999999996</v>
      </c>
    </row>
    <row r="32" spans="1:16" ht="15.6" customHeight="1" x14ac:dyDescent="0.3">
      <c r="A32" s="16">
        <f t="shared" si="0"/>
        <v>13</v>
      </c>
      <c r="B32" s="123" t="str">
        <f t="shared" si="1"/>
        <v>Dec -2023</v>
      </c>
      <c r="C32" s="121" t="s">
        <v>53</v>
      </c>
      <c r="D32" s="28">
        <f>'MFR Logic'!$E$12</f>
        <v>2023</v>
      </c>
      <c r="E32" s="28" t="str">
        <f t="shared" si="2"/>
        <v>a-Dec 2023</v>
      </c>
      <c r="F32" s="54"/>
      <c r="G32" s="54"/>
      <c r="H32" s="54"/>
      <c r="I32" s="55"/>
      <c r="J32" s="55">
        <f>VLOOKUP(J$18,'Historical Cap Str 12 mo end'!$A:$O,MATCH($E32,'Historical Cap Str 12 mo end'!$2:$2,0),FALSE)/1000-VLOOKUP(J$19,'Historical Cap Str 12 mo end'!$A:$O,MATCH($E32,'Historical Cap Str 12 mo end'!$2:$2,0),FALSE)/1000</f>
        <v>160201.85750000001</v>
      </c>
      <c r="K32" s="60"/>
      <c r="L32" s="115">
        <f t="shared" si="3"/>
        <v>348.43904006250006</v>
      </c>
      <c r="M32" s="21"/>
      <c r="N32" s="116">
        <f>-'Interest&amp;Bill Credits (2023)'!M19/1000</f>
        <v>33.845109999999998</v>
      </c>
    </row>
    <row r="33" spans="1:16" ht="15.6" customHeight="1" thickBot="1" x14ac:dyDescent="0.35">
      <c r="A33" s="16">
        <f t="shared" si="0"/>
        <v>14</v>
      </c>
      <c r="B33" s="123" t="s">
        <v>65</v>
      </c>
      <c r="C33" s="28"/>
      <c r="D33" s="28"/>
      <c r="E33" s="28"/>
      <c r="F33" s="122"/>
      <c r="G33" s="122"/>
      <c r="H33" s="122"/>
      <c r="I33" s="122"/>
      <c r="J33" s="61">
        <f>AVERAGE(J20:J32)</f>
        <v>173271.04457461493</v>
      </c>
      <c r="K33" s="55"/>
      <c r="M33" s="25"/>
      <c r="N33" s="25"/>
    </row>
    <row r="34" spans="1:16" ht="15.6" customHeight="1" thickTop="1" thickBot="1" x14ac:dyDescent="0.35">
      <c r="A34" s="16">
        <f t="shared" si="0"/>
        <v>15</v>
      </c>
      <c r="B34" s="123" t="s">
        <v>66</v>
      </c>
      <c r="C34" s="31"/>
      <c r="D34" s="31"/>
      <c r="E34" s="31"/>
      <c r="F34" s="31"/>
      <c r="G34" s="31"/>
      <c r="H34" s="60"/>
      <c r="I34" s="55"/>
      <c r="J34" s="57"/>
      <c r="K34" s="57"/>
      <c r="L34" s="61">
        <f>SUM(L20:L32)</f>
        <v>4522.0708623044875</v>
      </c>
      <c r="M34" s="24"/>
      <c r="N34" s="61">
        <f>SUM(N20:N32)</f>
        <v>8404.4569599999995</v>
      </c>
      <c r="O34" s="24"/>
      <c r="P34" s="24"/>
    </row>
    <row r="35" spans="1:16" ht="15.6" customHeight="1" thickTop="1" x14ac:dyDescent="0.3">
      <c r="A35" s="16">
        <f t="shared" si="0"/>
        <v>16</v>
      </c>
      <c r="B35" s="28"/>
      <c r="C35" s="28"/>
      <c r="D35" s="28"/>
      <c r="E35" s="28"/>
      <c r="F35" s="28"/>
      <c r="G35" s="28"/>
      <c r="H35" s="18"/>
      <c r="I35" s="19"/>
      <c r="J35" s="19"/>
      <c r="K35" s="23"/>
      <c r="L35" s="23"/>
      <c r="M35" s="17"/>
      <c r="N35" s="17"/>
    </row>
    <row r="36" spans="1:16" ht="15.6" customHeight="1" x14ac:dyDescent="0.3">
      <c r="A36" s="16">
        <f t="shared" si="0"/>
        <v>17</v>
      </c>
      <c r="B36" s="28"/>
      <c r="C36" s="28"/>
      <c r="D36" s="28"/>
      <c r="E36" s="28"/>
      <c r="F36" s="28"/>
      <c r="G36" s="28"/>
      <c r="H36" s="18"/>
      <c r="I36" s="19"/>
      <c r="J36" s="55"/>
      <c r="K36" s="23"/>
      <c r="L36" s="23"/>
      <c r="M36" s="17"/>
      <c r="N36" s="17"/>
    </row>
    <row r="37" spans="1:16" ht="15.6" customHeight="1" x14ac:dyDescent="0.3">
      <c r="A37" s="16">
        <f t="shared" si="0"/>
        <v>18</v>
      </c>
      <c r="B37" s="28"/>
      <c r="C37" s="28"/>
      <c r="D37" s="28"/>
      <c r="E37" s="28"/>
      <c r="F37" s="28"/>
      <c r="G37" s="28"/>
      <c r="H37" s="18"/>
      <c r="I37" s="19"/>
      <c r="J37" s="55"/>
      <c r="K37" s="17"/>
      <c r="L37" s="17"/>
      <c r="M37" s="17"/>
      <c r="N37" s="17"/>
    </row>
    <row r="38" spans="1:16" ht="15.6" customHeight="1" x14ac:dyDescent="0.3">
      <c r="A38" s="16">
        <f t="shared" si="0"/>
        <v>19</v>
      </c>
      <c r="B38" s="22"/>
      <c r="C38" s="22"/>
      <c r="D38" s="22"/>
      <c r="E38" s="22"/>
      <c r="F38" s="22"/>
      <c r="G38" s="22"/>
      <c r="H38" s="22"/>
      <c r="I38" s="20"/>
      <c r="J38" s="122"/>
      <c r="K38" s="17"/>
      <c r="L38" s="17"/>
      <c r="M38" s="17"/>
      <c r="N38" s="17"/>
    </row>
    <row r="39" spans="1:16" ht="15.6" customHeight="1" x14ac:dyDescent="0.3">
      <c r="A39" s="16">
        <f t="shared" si="0"/>
        <v>20</v>
      </c>
      <c r="B39" s="22" t="s">
        <v>67</v>
      </c>
      <c r="C39" s="22"/>
      <c r="D39" s="22"/>
      <c r="E39" s="22"/>
      <c r="F39" s="22"/>
      <c r="G39" s="22"/>
      <c r="H39" s="22"/>
      <c r="I39" s="20"/>
      <c r="J39" s="20"/>
      <c r="K39" s="17"/>
      <c r="L39" s="55"/>
      <c r="M39" s="17"/>
      <c r="N39" s="17"/>
    </row>
    <row r="40" spans="1:16" ht="15.6" customHeight="1" x14ac:dyDescent="0.3">
      <c r="A40" s="16">
        <f t="shared" si="0"/>
        <v>21</v>
      </c>
      <c r="B40" s="62" t="s">
        <v>68</v>
      </c>
      <c r="C40" s="22"/>
      <c r="D40" s="22"/>
      <c r="E40" s="22"/>
      <c r="F40" s="22"/>
      <c r="G40" s="22"/>
      <c r="H40" s="63"/>
      <c r="I40" s="20"/>
      <c r="J40" s="20"/>
      <c r="K40" s="17"/>
      <c r="L40" s="17"/>
      <c r="M40" s="17"/>
      <c r="N40" s="17"/>
    </row>
    <row r="41" spans="1:16" ht="15.6" customHeight="1" x14ac:dyDescent="0.3">
      <c r="A41" s="16">
        <f t="shared" si="0"/>
        <v>22</v>
      </c>
      <c r="B41" s="124" t="s">
        <v>597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6" ht="15.6" customHeight="1" thickBot="1" x14ac:dyDescent="0.35">
      <c r="A42" s="16">
        <f t="shared" si="0"/>
        <v>23</v>
      </c>
      <c r="B42" s="124" t="s">
        <v>598</v>
      </c>
      <c r="C42" s="64"/>
      <c r="D42" s="64"/>
      <c r="E42" s="64"/>
      <c r="F42" s="64"/>
      <c r="G42" s="64"/>
      <c r="H42" s="64"/>
      <c r="I42" s="64"/>
      <c r="J42" s="65">
        <f>L34/J33</f>
        <v>2.6098248979835568E-2</v>
      </c>
      <c r="K42" s="64"/>
      <c r="L42" s="64"/>
      <c r="M42" s="64"/>
      <c r="N42" s="64"/>
      <c r="O42" s="64"/>
    </row>
    <row r="43" spans="1:16" ht="15.6" customHeight="1" thickTop="1" x14ac:dyDescent="0.3">
      <c r="A43" s="16">
        <f t="shared" si="0"/>
        <v>24</v>
      </c>
      <c r="K43" s="64"/>
      <c r="L43" s="64"/>
      <c r="M43" s="64"/>
      <c r="N43" s="64"/>
      <c r="O43" s="64"/>
    </row>
    <row r="44" spans="1:16" x14ac:dyDescent="0.3">
      <c r="A44" s="16">
        <f t="shared" si="0"/>
        <v>25</v>
      </c>
      <c r="B44" s="7" t="s">
        <v>1238</v>
      </c>
      <c r="K44" s="64"/>
      <c r="L44" s="64"/>
      <c r="M44" s="64"/>
      <c r="N44" s="64"/>
      <c r="O44" s="64"/>
    </row>
    <row r="45" spans="1:16" x14ac:dyDescent="0.3">
      <c r="A45" s="16">
        <f t="shared" si="0"/>
        <v>26</v>
      </c>
      <c r="K45" s="64"/>
      <c r="L45" s="64"/>
      <c r="M45" s="64"/>
      <c r="N45" s="64"/>
      <c r="O45" s="64"/>
    </row>
    <row r="46" spans="1:16" x14ac:dyDescent="0.3">
      <c r="A46" s="16">
        <f t="shared" si="0"/>
        <v>27</v>
      </c>
      <c r="K46" s="64"/>
      <c r="L46" s="64"/>
      <c r="M46" s="64"/>
      <c r="N46" s="64"/>
      <c r="O46" s="64"/>
    </row>
    <row r="47" spans="1:16" x14ac:dyDescent="0.3">
      <c r="A47" s="16">
        <f t="shared" si="0"/>
        <v>28</v>
      </c>
      <c r="K47" s="64"/>
      <c r="L47" s="64"/>
      <c r="M47" s="64"/>
      <c r="N47" s="64"/>
      <c r="O47" s="64"/>
    </row>
    <row r="48" spans="1:16" x14ac:dyDescent="0.3">
      <c r="A48" s="101" t="s">
        <v>595</v>
      </c>
      <c r="B48" s="101"/>
      <c r="C48" s="101"/>
      <c r="D48" s="101"/>
      <c r="E48" s="101"/>
      <c r="F48" s="101"/>
      <c r="G48" s="101"/>
      <c r="H48" s="101"/>
      <c r="I48" s="102"/>
      <c r="J48" s="102"/>
      <c r="K48" s="103"/>
      <c r="L48" s="103"/>
      <c r="M48" s="103"/>
      <c r="N48" s="103"/>
      <c r="O48" s="105" t="s">
        <v>596</v>
      </c>
      <c r="P48" s="104"/>
    </row>
    <row r="49" spans="1:16" x14ac:dyDescent="0.3">
      <c r="A49" s="16"/>
      <c r="B49" s="22"/>
      <c r="C49" s="22"/>
      <c r="D49" s="22"/>
      <c r="E49" s="22"/>
      <c r="F49" s="22"/>
      <c r="G49" s="22"/>
      <c r="H49" s="22"/>
      <c r="I49" s="20"/>
      <c r="J49" s="20"/>
      <c r="K49" s="17"/>
      <c r="L49" s="17"/>
      <c r="M49" s="17"/>
      <c r="N49" s="17"/>
    </row>
    <row r="50" spans="1:16" x14ac:dyDescent="0.3">
      <c r="A50" s="16"/>
      <c r="B50" s="22"/>
      <c r="C50" s="22"/>
      <c r="D50" s="22"/>
      <c r="E50" s="22"/>
      <c r="F50" s="22"/>
      <c r="G50" s="22"/>
      <c r="H50" s="22"/>
      <c r="I50" s="20"/>
      <c r="J50" s="20"/>
      <c r="K50" s="17"/>
      <c r="L50" s="17"/>
      <c r="M50" s="17"/>
      <c r="N50" s="17"/>
    </row>
    <row r="51" spans="1:16" x14ac:dyDescent="0.3">
      <c r="A51" s="16"/>
      <c r="B51" s="16"/>
      <c r="C51" s="16"/>
      <c r="D51" s="16"/>
      <c r="E51" s="16"/>
      <c r="F51" s="16"/>
      <c r="G51" s="16"/>
      <c r="H51" s="22"/>
      <c r="I51" s="20"/>
      <c r="J51" s="20"/>
      <c r="K51" s="17"/>
      <c r="L51" s="17"/>
      <c r="M51" s="17"/>
      <c r="N51" s="17"/>
    </row>
    <row r="52" spans="1:16" x14ac:dyDescent="0.3">
      <c r="A52" s="16"/>
      <c r="B52" s="22"/>
      <c r="C52" s="22"/>
      <c r="D52" s="22"/>
      <c r="E52" s="22"/>
      <c r="F52" s="22"/>
      <c r="G52" s="22"/>
      <c r="H52" s="22"/>
      <c r="I52" s="20"/>
      <c r="J52" s="20"/>
      <c r="K52" s="17"/>
      <c r="L52" s="17"/>
      <c r="M52" s="17"/>
      <c r="N52" s="17"/>
      <c r="O52" s="17"/>
      <c r="P52" s="17"/>
    </row>
    <row r="53" spans="1:16" x14ac:dyDescent="0.3">
      <c r="A53" s="16"/>
      <c r="B53" s="22"/>
      <c r="C53" s="22"/>
      <c r="D53" s="22"/>
      <c r="E53" s="22"/>
      <c r="F53" s="22"/>
      <c r="G53" s="22"/>
      <c r="H53" s="22"/>
      <c r="I53" s="20"/>
      <c r="J53" s="20"/>
      <c r="K53" s="17"/>
      <c r="L53" s="17"/>
      <c r="M53" s="17"/>
      <c r="N53" s="17"/>
    </row>
  </sheetData>
  <mergeCells count="2">
    <mergeCell ref="H1:L1"/>
    <mergeCell ref="I4:L6"/>
  </mergeCells>
  <pageMargins left="0.7" right="0.7" top="0.75" bottom="0.75" header="0.3" footer="0.3"/>
  <pageSetup fitToWidth="4" fitToHeight="4" orientation="portrait" r:id="rId1"/>
  <headerFooter>
    <oddHeader xml:space="preserve">&amp;RDEF’s Response to OPC POD 1 (1-26)
Q7
Page &amp;P of &amp;N
</oddHeader>
    <oddFooter>&amp;R20240025-OPCPOD1-00004280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BN413"/>
  <sheetViews>
    <sheetView tabSelected="1" workbookViewId="0">
      <pane xSplit="1" ySplit="2" topLeftCell="B54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8.88671875" defaultRowHeight="10.199999999999999" outlineLevelCol="1" x14ac:dyDescent="0.2"/>
  <cols>
    <col min="1" max="1" width="59" style="82" bestFit="1" customWidth="1"/>
    <col min="2" max="13" width="12.109375" style="90" hidden="1" customWidth="1" outlineLevel="1"/>
    <col min="14" max="14" width="12.109375" style="90" bestFit="1" customWidth="1" collapsed="1"/>
    <col min="15" max="26" width="12.109375" style="90" hidden="1" customWidth="1" outlineLevel="1"/>
    <col min="27" max="27" width="12.109375" style="90" bestFit="1" customWidth="1" collapsed="1"/>
    <col min="28" max="39" width="12.109375" style="90" hidden="1" customWidth="1" outlineLevel="1"/>
    <col min="40" max="40" width="12.109375" style="90" bestFit="1" customWidth="1" collapsed="1"/>
    <col min="41" max="52" width="12.109375" style="90" hidden="1" customWidth="1" outlineLevel="1"/>
    <col min="53" max="53" width="12.109375" style="90" bestFit="1" customWidth="1" collapsed="1"/>
    <col min="54" max="65" width="12.109375" style="90" hidden="1" customWidth="1" outlineLevel="1"/>
    <col min="66" max="66" width="12.109375" style="90" bestFit="1" customWidth="1" collapsed="1"/>
    <col min="67" max="16384" width="8.88671875" style="76"/>
  </cols>
  <sheetData>
    <row r="1" spans="1:66" s="1" customFormat="1" x14ac:dyDescent="0.2">
      <c r="A1" s="80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</row>
    <row r="2" spans="1:66" s="1" customFormat="1" x14ac:dyDescent="0.2">
      <c r="A2" s="80" t="s">
        <v>999</v>
      </c>
      <c r="B2" s="89" t="s">
        <v>69</v>
      </c>
      <c r="C2" s="89" t="s">
        <v>70</v>
      </c>
      <c r="D2" s="89" t="s">
        <v>71</v>
      </c>
      <c r="E2" s="89" t="s">
        <v>72</v>
      </c>
      <c r="F2" s="89" t="s">
        <v>73</v>
      </c>
      <c r="G2" s="89" t="s">
        <v>74</v>
      </c>
      <c r="H2" s="89" t="s">
        <v>75</v>
      </c>
      <c r="I2" s="89" t="s">
        <v>76</v>
      </c>
      <c r="J2" s="89" t="s">
        <v>77</v>
      </c>
      <c r="K2" s="89" t="s">
        <v>78</v>
      </c>
      <c r="L2" s="89" t="s">
        <v>79</v>
      </c>
      <c r="M2" s="89" t="s">
        <v>80</v>
      </c>
      <c r="N2" s="89" t="s">
        <v>13</v>
      </c>
      <c r="O2" s="89" t="s">
        <v>81</v>
      </c>
      <c r="P2" s="89" t="s">
        <v>82</v>
      </c>
      <c r="Q2" s="89" t="s">
        <v>83</v>
      </c>
      <c r="R2" s="89" t="s">
        <v>84</v>
      </c>
      <c r="S2" s="89" t="s">
        <v>85</v>
      </c>
      <c r="T2" s="89" t="s">
        <v>86</v>
      </c>
      <c r="U2" s="89" t="s">
        <v>87</v>
      </c>
      <c r="V2" s="89" t="s">
        <v>88</v>
      </c>
      <c r="W2" s="89" t="s">
        <v>89</v>
      </c>
      <c r="X2" s="89" t="s">
        <v>90</v>
      </c>
      <c r="Y2" s="89" t="s">
        <v>91</v>
      </c>
      <c r="Z2" s="89" t="s">
        <v>92</v>
      </c>
      <c r="AA2" s="89" t="s">
        <v>12</v>
      </c>
      <c r="AB2" s="89" t="s">
        <v>93</v>
      </c>
      <c r="AC2" s="89" t="s">
        <v>94</v>
      </c>
      <c r="AD2" s="89" t="s">
        <v>95</v>
      </c>
      <c r="AE2" s="89" t="s">
        <v>96</v>
      </c>
      <c r="AF2" s="89" t="s">
        <v>97</v>
      </c>
      <c r="AG2" s="89" t="s">
        <v>98</v>
      </c>
      <c r="AH2" s="89" t="s">
        <v>99</v>
      </c>
      <c r="AI2" s="89" t="s">
        <v>100</v>
      </c>
      <c r="AJ2" s="89" t="s">
        <v>101</v>
      </c>
      <c r="AK2" s="89" t="s">
        <v>102</v>
      </c>
      <c r="AL2" s="89" t="s">
        <v>103</v>
      </c>
      <c r="AM2" s="89" t="s">
        <v>104</v>
      </c>
      <c r="AN2" s="89" t="s">
        <v>10</v>
      </c>
      <c r="AO2" s="89" t="s">
        <v>105</v>
      </c>
      <c r="AP2" s="89" t="s">
        <v>106</v>
      </c>
      <c r="AQ2" s="89" t="s">
        <v>107</v>
      </c>
      <c r="AR2" s="89" t="s">
        <v>108</v>
      </c>
      <c r="AS2" s="89" t="s">
        <v>109</v>
      </c>
      <c r="AT2" s="89" t="s">
        <v>110</v>
      </c>
      <c r="AU2" s="89" t="s">
        <v>111</v>
      </c>
      <c r="AV2" s="89" t="s">
        <v>112</v>
      </c>
      <c r="AW2" s="89" t="s">
        <v>113</v>
      </c>
      <c r="AX2" s="89" t="s">
        <v>114</v>
      </c>
      <c r="AY2" s="89" t="s">
        <v>115</v>
      </c>
      <c r="AZ2" s="89" t="s">
        <v>116</v>
      </c>
      <c r="BA2" s="89" t="s">
        <v>8</v>
      </c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</row>
    <row r="3" spans="1:66" s="1" customFormat="1" x14ac:dyDescent="0.2">
      <c r="A3" s="80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</row>
    <row r="4" spans="1:66" x14ac:dyDescent="0.2">
      <c r="A4" s="81" t="s">
        <v>117</v>
      </c>
    </row>
    <row r="5" spans="1:66" x14ac:dyDescent="0.2">
      <c r="A5" s="82" t="s">
        <v>118</v>
      </c>
    </row>
    <row r="6" spans="1:66" x14ac:dyDescent="0.2">
      <c r="A6" s="82" t="s">
        <v>119</v>
      </c>
    </row>
    <row r="7" spans="1:66" x14ac:dyDescent="0.2">
      <c r="A7" s="82" t="s">
        <v>120</v>
      </c>
    </row>
    <row r="8" spans="1:66" x14ac:dyDescent="0.2">
      <c r="A8" s="82" t="s">
        <v>121</v>
      </c>
    </row>
    <row r="9" spans="1:66" x14ac:dyDescent="0.2">
      <c r="A9" s="82" t="s">
        <v>122</v>
      </c>
      <c r="B9" s="90">
        <v>1493412000</v>
      </c>
      <c r="C9" s="90">
        <v>1493412000</v>
      </c>
      <c r="D9" s="90">
        <v>1493412000</v>
      </c>
      <c r="E9" s="90">
        <v>1493412000</v>
      </c>
      <c r="F9" s="90">
        <v>1493412000</v>
      </c>
      <c r="G9" s="90">
        <v>1493412000</v>
      </c>
      <c r="H9" s="90">
        <v>1493412000</v>
      </c>
      <c r="I9" s="90">
        <v>1493412000</v>
      </c>
      <c r="J9" s="90">
        <v>1493412000</v>
      </c>
      <c r="K9" s="90">
        <v>1493412000</v>
      </c>
      <c r="L9" s="90">
        <v>1493412000</v>
      </c>
      <c r="M9" s="90">
        <v>1493412000</v>
      </c>
      <c r="N9" s="90">
        <v>1493412000</v>
      </c>
      <c r="O9" s="90">
        <v>1493412000</v>
      </c>
      <c r="P9" s="90">
        <v>1493412000</v>
      </c>
      <c r="Q9" s="90">
        <v>1493412000</v>
      </c>
      <c r="R9" s="90">
        <v>1493412000</v>
      </c>
      <c r="S9" s="90">
        <v>1493412000</v>
      </c>
      <c r="T9" s="90">
        <v>1493412000</v>
      </c>
      <c r="U9" s="90">
        <v>1493412000</v>
      </c>
      <c r="V9" s="90">
        <v>1493412000</v>
      </c>
      <c r="W9" s="90">
        <v>1493412000</v>
      </c>
      <c r="X9" s="90">
        <v>1493412000</v>
      </c>
      <c r="Y9" s="90">
        <v>1493412000</v>
      </c>
      <c r="Z9" s="90">
        <v>1493412000</v>
      </c>
      <c r="AA9" s="90">
        <v>1493412000</v>
      </c>
      <c r="AB9" s="90">
        <v>1493412000</v>
      </c>
      <c r="AC9" s="90">
        <v>1493412000</v>
      </c>
      <c r="AD9" s="90">
        <v>1493412000</v>
      </c>
      <c r="AE9" s="90">
        <v>1493412000</v>
      </c>
      <c r="AF9" s="90">
        <v>1493412000</v>
      </c>
      <c r="AG9" s="90">
        <v>1493412000</v>
      </c>
      <c r="AH9" s="90">
        <v>1493412000</v>
      </c>
      <c r="AI9" s="90">
        <v>1493412000</v>
      </c>
      <c r="AJ9" s="90">
        <v>1493412000</v>
      </c>
      <c r="AK9" s="90">
        <v>1493412000</v>
      </c>
      <c r="AL9" s="90">
        <v>1493412000</v>
      </c>
      <c r="AM9" s="90">
        <v>1493412000</v>
      </c>
      <c r="AN9" s="90">
        <v>1493412000</v>
      </c>
      <c r="AO9" s="90">
        <v>1493412000</v>
      </c>
      <c r="AP9" s="90">
        <v>1493412000</v>
      </c>
      <c r="AQ9" s="90">
        <v>1493412000</v>
      </c>
      <c r="AR9" s="90">
        <v>1493412000</v>
      </c>
      <c r="AS9" s="90">
        <v>1493412000</v>
      </c>
      <c r="AT9" s="90">
        <v>1493412000</v>
      </c>
      <c r="AU9" s="90">
        <v>1493412000</v>
      </c>
      <c r="AV9" s="90">
        <v>1493412000</v>
      </c>
      <c r="AW9" s="90">
        <v>1493412000</v>
      </c>
      <c r="AX9" s="90">
        <v>1493412000</v>
      </c>
      <c r="AY9" s="90">
        <v>1493412000</v>
      </c>
      <c r="AZ9" s="90">
        <v>1493412000</v>
      </c>
      <c r="BA9" s="90">
        <v>1493412000</v>
      </c>
    </row>
    <row r="10" spans="1:66" x14ac:dyDescent="0.2">
      <c r="A10" s="82" t="s">
        <v>123</v>
      </c>
      <c r="B10" s="90">
        <v>1493412000</v>
      </c>
      <c r="C10" s="90">
        <v>1493412000</v>
      </c>
      <c r="D10" s="90">
        <v>1493412000</v>
      </c>
      <c r="E10" s="90">
        <v>1493412000</v>
      </c>
      <c r="F10" s="90">
        <v>1493412000</v>
      </c>
      <c r="G10" s="90">
        <v>1493412000</v>
      </c>
      <c r="H10" s="90">
        <v>1493412000</v>
      </c>
      <c r="I10" s="90">
        <v>1493412000</v>
      </c>
      <c r="J10" s="90">
        <v>1493412000</v>
      </c>
      <c r="K10" s="90">
        <v>1493412000</v>
      </c>
      <c r="L10" s="90">
        <v>1493412000</v>
      </c>
      <c r="M10" s="90">
        <v>1493412000</v>
      </c>
      <c r="N10" s="90">
        <v>1493412000</v>
      </c>
      <c r="O10" s="90">
        <v>1493412000</v>
      </c>
      <c r="P10" s="90">
        <v>1493412000</v>
      </c>
      <c r="Q10" s="90">
        <v>1493412000</v>
      </c>
      <c r="R10" s="90">
        <v>1493412000</v>
      </c>
      <c r="S10" s="90">
        <v>1493412000</v>
      </c>
      <c r="T10" s="90">
        <v>1493412000</v>
      </c>
      <c r="U10" s="90">
        <v>1493412000</v>
      </c>
      <c r="V10" s="90">
        <v>1493412000</v>
      </c>
      <c r="W10" s="90">
        <v>1493412000</v>
      </c>
      <c r="X10" s="90">
        <v>1493412000</v>
      </c>
      <c r="Y10" s="90">
        <v>1493412000</v>
      </c>
      <c r="Z10" s="90">
        <v>1493412000</v>
      </c>
      <c r="AA10" s="90">
        <v>1493412000</v>
      </c>
      <c r="AB10" s="90">
        <v>1493412000</v>
      </c>
      <c r="AC10" s="90">
        <v>1493412000</v>
      </c>
      <c r="AD10" s="90">
        <v>1493412000</v>
      </c>
      <c r="AE10" s="90">
        <v>1493412000</v>
      </c>
      <c r="AF10" s="90">
        <v>1493412000</v>
      </c>
      <c r="AG10" s="90">
        <v>1493412000</v>
      </c>
      <c r="AH10" s="90">
        <v>1493412000</v>
      </c>
      <c r="AI10" s="90">
        <v>1493412000</v>
      </c>
      <c r="AJ10" s="90">
        <v>1493412000</v>
      </c>
      <c r="AK10" s="90">
        <v>1493412000</v>
      </c>
      <c r="AL10" s="90">
        <v>1493412000</v>
      </c>
      <c r="AM10" s="90">
        <v>1493412000</v>
      </c>
      <c r="AN10" s="90">
        <v>1493412000</v>
      </c>
      <c r="AO10" s="90">
        <v>1493412000</v>
      </c>
      <c r="AP10" s="90">
        <v>1493412000</v>
      </c>
      <c r="AQ10" s="90">
        <v>1493412000</v>
      </c>
      <c r="AR10" s="90">
        <v>1493412000</v>
      </c>
      <c r="AS10" s="90">
        <v>1493412000</v>
      </c>
      <c r="AT10" s="90">
        <v>1493412000</v>
      </c>
      <c r="AU10" s="90">
        <v>1493412000</v>
      </c>
      <c r="AV10" s="90">
        <v>1493412000</v>
      </c>
      <c r="AW10" s="90">
        <v>1493412000</v>
      </c>
      <c r="AX10" s="90">
        <v>1493412000</v>
      </c>
      <c r="AY10" s="90">
        <v>1493412000</v>
      </c>
      <c r="AZ10" s="90">
        <v>1493412000</v>
      </c>
      <c r="BA10" s="90">
        <v>1493412000</v>
      </c>
    </row>
    <row r="11" spans="1:66" x14ac:dyDescent="0.2">
      <c r="A11" s="82" t="s">
        <v>124</v>
      </c>
      <c r="B11" s="90">
        <v>1000</v>
      </c>
      <c r="C11" s="90">
        <v>1000</v>
      </c>
      <c r="D11" s="90">
        <v>1000</v>
      </c>
      <c r="E11" s="90">
        <v>1000</v>
      </c>
      <c r="F11" s="90">
        <v>1000</v>
      </c>
      <c r="G11" s="90">
        <v>1000</v>
      </c>
      <c r="H11" s="90">
        <v>1000</v>
      </c>
      <c r="I11" s="90">
        <v>1000</v>
      </c>
      <c r="J11" s="90">
        <v>1000</v>
      </c>
      <c r="K11" s="90">
        <v>1000</v>
      </c>
      <c r="L11" s="90">
        <v>1000</v>
      </c>
      <c r="M11" s="90">
        <v>1000</v>
      </c>
      <c r="N11" s="90">
        <v>1000</v>
      </c>
      <c r="O11" s="90">
        <v>1000</v>
      </c>
      <c r="P11" s="90">
        <v>1000</v>
      </c>
      <c r="Q11" s="90">
        <v>1000</v>
      </c>
      <c r="R11" s="90">
        <v>1000</v>
      </c>
      <c r="S11" s="90">
        <v>1000</v>
      </c>
      <c r="T11" s="90">
        <v>1000</v>
      </c>
      <c r="U11" s="90">
        <v>1000</v>
      </c>
      <c r="V11" s="90">
        <v>1000</v>
      </c>
      <c r="W11" s="90">
        <v>1000</v>
      </c>
      <c r="X11" s="90">
        <v>1000</v>
      </c>
      <c r="Y11" s="90">
        <v>1000</v>
      </c>
      <c r="Z11" s="90">
        <v>1000</v>
      </c>
      <c r="AA11" s="90">
        <v>1000</v>
      </c>
      <c r="AB11" s="90">
        <v>1000</v>
      </c>
      <c r="AC11" s="90">
        <v>1000</v>
      </c>
      <c r="AD11" s="90">
        <v>1000</v>
      </c>
      <c r="AE11" s="90">
        <v>1000</v>
      </c>
      <c r="AF11" s="90">
        <v>1000</v>
      </c>
      <c r="AG11" s="90">
        <v>1000</v>
      </c>
      <c r="AH11" s="90">
        <v>1000</v>
      </c>
      <c r="AI11" s="90">
        <v>1000</v>
      </c>
      <c r="AJ11" s="90">
        <v>1000</v>
      </c>
      <c r="AK11" s="90">
        <v>1000</v>
      </c>
      <c r="AL11" s="90">
        <v>1000</v>
      </c>
      <c r="AM11" s="90">
        <v>1000</v>
      </c>
      <c r="AN11" s="90">
        <v>1000</v>
      </c>
      <c r="AO11" s="90">
        <v>1000</v>
      </c>
      <c r="AP11" s="90">
        <v>1000</v>
      </c>
      <c r="AQ11" s="90">
        <v>1000</v>
      </c>
      <c r="AR11" s="90">
        <v>1000</v>
      </c>
      <c r="AS11" s="90">
        <v>1000</v>
      </c>
      <c r="AT11" s="90">
        <v>1000</v>
      </c>
      <c r="AU11" s="90">
        <v>1000</v>
      </c>
      <c r="AV11" s="90">
        <v>1000</v>
      </c>
      <c r="AW11" s="90">
        <v>1000</v>
      </c>
      <c r="AX11" s="90">
        <v>1000</v>
      </c>
      <c r="AY11" s="90">
        <v>1000</v>
      </c>
      <c r="AZ11" s="90">
        <v>1000</v>
      </c>
      <c r="BA11" s="90">
        <v>1000</v>
      </c>
    </row>
    <row r="12" spans="1:66" x14ac:dyDescent="0.2">
      <c r="A12" s="82" t="s">
        <v>125</v>
      </c>
    </row>
    <row r="13" spans="1:66" x14ac:dyDescent="0.2">
      <c r="A13" s="82" t="s">
        <v>126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0</v>
      </c>
      <c r="AP13" s="90">
        <v>0</v>
      </c>
      <c r="AQ13" s="90">
        <v>0</v>
      </c>
      <c r="AR13" s="90">
        <v>0</v>
      </c>
      <c r="AS13" s="90">
        <v>0</v>
      </c>
      <c r="AT13" s="90">
        <v>0</v>
      </c>
      <c r="AU13" s="90">
        <v>0</v>
      </c>
      <c r="AV13" s="90">
        <v>0</v>
      </c>
      <c r="AW13" s="90">
        <v>0</v>
      </c>
      <c r="AX13" s="90">
        <v>0</v>
      </c>
      <c r="AY13" s="90">
        <v>0</v>
      </c>
      <c r="AZ13" s="90">
        <v>0</v>
      </c>
      <c r="BA13" s="90">
        <v>0</v>
      </c>
    </row>
    <row r="14" spans="1:66" x14ac:dyDescent="0.2">
      <c r="A14" s="82" t="s">
        <v>127</v>
      </c>
    </row>
    <row r="15" spans="1:66" x14ac:dyDescent="0.2">
      <c r="A15" s="82" t="s">
        <v>128</v>
      </c>
    </row>
    <row r="16" spans="1:66" x14ac:dyDescent="0.2">
      <c r="A16" s="82" t="s">
        <v>129</v>
      </c>
    </row>
    <row r="17" spans="1:66" x14ac:dyDescent="0.2">
      <c r="A17" s="82" t="s">
        <v>130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0</v>
      </c>
      <c r="AO17" s="90">
        <v>0</v>
      </c>
      <c r="AP17" s="90">
        <v>0</v>
      </c>
      <c r="AQ17" s="90">
        <v>0</v>
      </c>
      <c r="AR17" s="90">
        <v>0</v>
      </c>
      <c r="AS17" s="90">
        <v>0</v>
      </c>
      <c r="AT17" s="90">
        <v>0</v>
      </c>
      <c r="AU17" s="90">
        <v>0</v>
      </c>
      <c r="AV17" s="90">
        <v>0</v>
      </c>
      <c r="AW17" s="90">
        <v>0</v>
      </c>
      <c r="AX17" s="90">
        <v>0</v>
      </c>
      <c r="AY17" s="90">
        <v>0</v>
      </c>
      <c r="AZ17" s="90">
        <v>0</v>
      </c>
      <c r="BA17" s="90">
        <v>0</v>
      </c>
    </row>
    <row r="18" spans="1:66" x14ac:dyDescent="0.2">
      <c r="A18" s="83" t="s">
        <v>131</v>
      </c>
    </row>
    <row r="19" spans="1:66" x14ac:dyDescent="0.2">
      <c r="A19" s="81" t="s">
        <v>132</v>
      </c>
    </row>
    <row r="20" spans="1:66" s="77" customFormat="1" x14ac:dyDescent="0.2">
      <c r="A20" s="84" t="s">
        <v>133</v>
      </c>
      <c r="B20" s="91">
        <v>-0.01</v>
      </c>
      <c r="C20" s="91">
        <v>-0.01</v>
      </c>
      <c r="D20" s="91">
        <v>-0.01</v>
      </c>
      <c r="E20" s="91">
        <v>-0.01</v>
      </c>
      <c r="F20" s="91">
        <v>-0.01</v>
      </c>
      <c r="G20" s="91">
        <v>-0.01</v>
      </c>
      <c r="H20" s="91">
        <v>-0.01</v>
      </c>
      <c r="I20" s="91">
        <v>-0.01</v>
      </c>
      <c r="J20" s="91">
        <v>-0.01</v>
      </c>
      <c r="K20" s="91">
        <v>-0.01</v>
      </c>
      <c r="L20" s="91">
        <v>-0.01</v>
      </c>
      <c r="M20" s="91">
        <v>-0.01</v>
      </c>
      <c r="N20" s="91">
        <v>-0.01</v>
      </c>
      <c r="O20" s="91">
        <v>-0.01</v>
      </c>
      <c r="P20" s="91">
        <v>-0.01</v>
      </c>
      <c r="Q20" s="91">
        <v>-0.01</v>
      </c>
      <c r="R20" s="91">
        <v>-0.01</v>
      </c>
      <c r="S20" s="91">
        <v>-0.01</v>
      </c>
      <c r="T20" s="91">
        <v>-0.01</v>
      </c>
      <c r="U20" s="91">
        <v>-0.01</v>
      </c>
      <c r="V20" s="91">
        <v>-0.01</v>
      </c>
      <c r="W20" s="91">
        <v>-0.01</v>
      </c>
      <c r="X20" s="91">
        <v>-0.01</v>
      </c>
      <c r="Y20" s="91">
        <v>-0.01</v>
      </c>
      <c r="Z20" s="91">
        <v>-0.01</v>
      </c>
      <c r="AA20" s="91">
        <v>-0.01</v>
      </c>
      <c r="AB20" s="91">
        <v>-0.01</v>
      </c>
      <c r="AC20" s="91">
        <v>-0.01</v>
      </c>
      <c r="AD20" s="91">
        <v>-0.01</v>
      </c>
      <c r="AE20" s="91">
        <v>-0.01</v>
      </c>
      <c r="AF20" s="91">
        <v>-0.01</v>
      </c>
      <c r="AG20" s="91">
        <v>-0.01</v>
      </c>
      <c r="AH20" s="91">
        <v>-0.01</v>
      </c>
      <c r="AI20" s="91">
        <v>-0.01</v>
      </c>
      <c r="AJ20" s="91">
        <v>-0.01</v>
      </c>
      <c r="AK20" s="91">
        <v>-0.01</v>
      </c>
      <c r="AL20" s="91">
        <v>-0.01</v>
      </c>
      <c r="AM20" s="91">
        <v>-0.01</v>
      </c>
      <c r="AN20" s="91">
        <v>-0.01</v>
      </c>
      <c r="AO20" s="91">
        <v>-0.01</v>
      </c>
      <c r="AP20" s="91">
        <v>-0.01</v>
      </c>
      <c r="AQ20" s="91">
        <v>-0.01</v>
      </c>
      <c r="AR20" s="91">
        <v>-0.01</v>
      </c>
      <c r="AS20" s="91">
        <v>-0.01</v>
      </c>
      <c r="AT20" s="91">
        <v>-0.01</v>
      </c>
      <c r="AU20" s="91">
        <v>-0.01</v>
      </c>
      <c r="AV20" s="91">
        <v>-0.01</v>
      </c>
      <c r="AW20" s="91">
        <v>-0.01</v>
      </c>
      <c r="AX20" s="91">
        <v>-0.01</v>
      </c>
      <c r="AY20" s="91">
        <v>-0.01</v>
      </c>
      <c r="AZ20" s="91">
        <v>-0.01</v>
      </c>
      <c r="BA20" s="91">
        <v>-0.01</v>
      </c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</row>
    <row r="21" spans="1:66" s="77" customFormat="1" x14ac:dyDescent="0.2">
      <c r="A21" s="84" t="s">
        <v>134</v>
      </c>
      <c r="B21" s="91">
        <v>0.01</v>
      </c>
      <c r="C21" s="91">
        <v>0.01</v>
      </c>
      <c r="D21" s="91">
        <v>0.01</v>
      </c>
      <c r="E21" s="91">
        <v>0.01</v>
      </c>
      <c r="F21" s="91">
        <v>0.01</v>
      </c>
      <c r="G21" s="91">
        <v>0.01</v>
      </c>
      <c r="H21" s="91">
        <v>0.01</v>
      </c>
      <c r="I21" s="91">
        <v>0.01</v>
      </c>
      <c r="J21" s="91">
        <v>0.01</v>
      </c>
      <c r="K21" s="91">
        <v>0.01</v>
      </c>
      <c r="L21" s="91">
        <v>0.01</v>
      </c>
      <c r="M21" s="91">
        <v>0.01</v>
      </c>
      <c r="N21" s="91">
        <v>0.01</v>
      </c>
      <c r="O21" s="91">
        <v>0.01</v>
      </c>
      <c r="P21" s="91">
        <v>0.01</v>
      </c>
      <c r="Q21" s="91">
        <v>0.01</v>
      </c>
      <c r="R21" s="91">
        <v>0.01</v>
      </c>
      <c r="S21" s="91">
        <v>0.01</v>
      </c>
      <c r="T21" s="91">
        <v>0.01</v>
      </c>
      <c r="U21" s="91">
        <v>0.01</v>
      </c>
      <c r="V21" s="91">
        <v>0.01</v>
      </c>
      <c r="W21" s="91">
        <v>0.01</v>
      </c>
      <c r="X21" s="91">
        <v>0.01</v>
      </c>
      <c r="Y21" s="91">
        <v>0.01</v>
      </c>
      <c r="Z21" s="91">
        <v>0.01</v>
      </c>
      <c r="AA21" s="91">
        <v>0.01</v>
      </c>
      <c r="AB21" s="91">
        <v>0.01</v>
      </c>
      <c r="AC21" s="91">
        <v>0.01</v>
      </c>
      <c r="AD21" s="91">
        <v>0.01</v>
      </c>
      <c r="AE21" s="91">
        <v>0.01</v>
      </c>
      <c r="AF21" s="91">
        <v>0.01</v>
      </c>
      <c r="AG21" s="91">
        <v>0.01</v>
      </c>
      <c r="AH21" s="91">
        <v>0.01</v>
      </c>
      <c r="AI21" s="91">
        <v>0.01</v>
      </c>
      <c r="AJ21" s="91">
        <v>0.01</v>
      </c>
      <c r="AK21" s="91">
        <v>0.01</v>
      </c>
      <c r="AL21" s="91">
        <v>0.01</v>
      </c>
      <c r="AM21" s="91">
        <v>0.01</v>
      </c>
      <c r="AN21" s="91">
        <v>0.01</v>
      </c>
      <c r="AO21" s="91">
        <v>0.01</v>
      </c>
      <c r="AP21" s="91">
        <v>0.01</v>
      </c>
      <c r="AQ21" s="91">
        <v>0.01</v>
      </c>
      <c r="AR21" s="91">
        <v>0.01</v>
      </c>
      <c r="AS21" s="91">
        <v>0.01</v>
      </c>
      <c r="AT21" s="91">
        <v>0.01</v>
      </c>
      <c r="AU21" s="91">
        <v>0.01</v>
      </c>
      <c r="AV21" s="91">
        <v>0.01</v>
      </c>
      <c r="AW21" s="91">
        <v>0.01</v>
      </c>
      <c r="AX21" s="91">
        <v>0.01</v>
      </c>
      <c r="AY21" s="91">
        <v>0.01</v>
      </c>
      <c r="AZ21" s="91">
        <v>0.01</v>
      </c>
      <c r="BA21" s="91">
        <v>0.01</v>
      </c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</row>
    <row r="22" spans="1:66" s="77" customFormat="1" x14ac:dyDescent="0.2">
      <c r="A22" s="84" t="s">
        <v>135</v>
      </c>
      <c r="B22" s="91">
        <v>0.10099999999999899</v>
      </c>
      <c r="C22" s="91">
        <v>0.10099999999999899</v>
      </c>
      <c r="D22" s="91">
        <v>0.10099999999999899</v>
      </c>
      <c r="E22" s="91">
        <v>0.10099999999999899</v>
      </c>
      <c r="F22" s="91">
        <v>0.10099999999999899</v>
      </c>
      <c r="G22" s="91">
        <v>0.10099999999999899</v>
      </c>
      <c r="H22" s="91">
        <v>0.10099999999999899</v>
      </c>
      <c r="I22" s="91">
        <v>0.10099999999999899</v>
      </c>
      <c r="J22" s="91">
        <v>0.10099999999999899</v>
      </c>
      <c r="K22" s="91">
        <v>0.10099999999999899</v>
      </c>
      <c r="L22" s="91">
        <v>0.10099999999999899</v>
      </c>
      <c r="M22" s="91">
        <v>0.10099999999999899</v>
      </c>
      <c r="N22" s="91">
        <v>0.10099999999999899</v>
      </c>
      <c r="O22" s="91">
        <v>0.1115</v>
      </c>
      <c r="P22" s="91">
        <v>0.1115</v>
      </c>
      <c r="Q22" s="91">
        <v>0.1115</v>
      </c>
      <c r="R22" s="91">
        <v>0.1115</v>
      </c>
      <c r="S22" s="91">
        <v>0.1115</v>
      </c>
      <c r="T22" s="91">
        <v>0.1115</v>
      </c>
      <c r="U22" s="91">
        <v>0.1115</v>
      </c>
      <c r="V22" s="91">
        <v>0.1115</v>
      </c>
      <c r="W22" s="91">
        <v>0.1115</v>
      </c>
      <c r="X22" s="91">
        <v>0.1115</v>
      </c>
      <c r="Y22" s="91">
        <v>0.1115</v>
      </c>
      <c r="Z22" s="91">
        <v>0.1115</v>
      </c>
      <c r="AA22" s="91">
        <v>0.1115</v>
      </c>
      <c r="AB22" s="91">
        <v>0.1115</v>
      </c>
      <c r="AC22" s="91">
        <v>0.1115</v>
      </c>
      <c r="AD22" s="91">
        <v>0.1115</v>
      </c>
      <c r="AE22" s="91">
        <v>0.1115</v>
      </c>
      <c r="AF22" s="91">
        <v>0.1115</v>
      </c>
      <c r="AG22" s="91">
        <v>0.1115</v>
      </c>
      <c r="AH22" s="91">
        <v>0.1115</v>
      </c>
      <c r="AI22" s="91">
        <v>0.1115</v>
      </c>
      <c r="AJ22" s="91">
        <v>0.1115</v>
      </c>
      <c r="AK22" s="91">
        <v>0.1115</v>
      </c>
      <c r="AL22" s="91">
        <v>0.1115</v>
      </c>
      <c r="AM22" s="91">
        <v>0.1115</v>
      </c>
      <c r="AN22" s="91">
        <v>0.1115</v>
      </c>
      <c r="AO22" s="91">
        <v>0.1115</v>
      </c>
      <c r="AP22" s="91">
        <v>0.1115</v>
      </c>
      <c r="AQ22" s="91">
        <v>0.1115</v>
      </c>
      <c r="AR22" s="91">
        <v>0.1115</v>
      </c>
      <c r="AS22" s="91">
        <v>0.1115</v>
      </c>
      <c r="AT22" s="91">
        <v>0.1115</v>
      </c>
      <c r="AU22" s="91">
        <v>0.1115</v>
      </c>
      <c r="AV22" s="91">
        <v>0.1115</v>
      </c>
      <c r="AW22" s="91">
        <v>0.1115</v>
      </c>
      <c r="AX22" s="91">
        <v>0.1115</v>
      </c>
      <c r="AY22" s="91">
        <v>0.1115</v>
      </c>
      <c r="AZ22" s="91">
        <v>0.1115</v>
      </c>
      <c r="BA22" s="91">
        <v>0.1115</v>
      </c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</row>
    <row r="23" spans="1:66" s="77" customFormat="1" x14ac:dyDescent="0.2">
      <c r="A23" s="84" t="s">
        <v>136</v>
      </c>
      <c r="B23" s="91">
        <v>9.0999999999999998E-2</v>
      </c>
      <c r="C23" s="91">
        <v>9.0999999999999998E-2</v>
      </c>
      <c r="D23" s="91">
        <v>9.0999999999999998E-2</v>
      </c>
      <c r="E23" s="91">
        <v>9.0999999999999998E-2</v>
      </c>
      <c r="F23" s="91">
        <v>9.0999999999999998E-2</v>
      </c>
      <c r="G23" s="91">
        <v>9.0999999999999998E-2</v>
      </c>
      <c r="H23" s="91">
        <v>9.0999999999999998E-2</v>
      </c>
      <c r="I23" s="91">
        <v>9.0999999999999998E-2</v>
      </c>
      <c r="J23" s="91">
        <v>9.0999999999999998E-2</v>
      </c>
      <c r="K23" s="91">
        <v>9.0999999999999998E-2</v>
      </c>
      <c r="L23" s="91">
        <v>9.0999999999999998E-2</v>
      </c>
      <c r="M23" s="91">
        <v>9.0999999999999998E-2</v>
      </c>
      <c r="N23" s="91">
        <v>9.0999999999999998E-2</v>
      </c>
      <c r="O23" s="91">
        <v>0.10150000000000001</v>
      </c>
      <c r="P23" s="91">
        <v>0.10150000000000001</v>
      </c>
      <c r="Q23" s="91">
        <v>0.10150000000000001</v>
      </c>
      <c r="R23" s="91">
        <v>0.10150000000000001</v>
      </c>
      <c r="S23" s="91">
        <v>0.10150000000000001</v>
      </c>
      <c r="T23" s="91">
        <v>0.10150000000000001</v>
      </c>
      <c r="U23" s="91">
        <v>0.10150000000000001</v>
      </c>
      <c r="V23" s="91">
        <v>0.10150000000000001</v>
      </c>
      <c r="W23" s="91">
        <v>0.10150000000000001</v>
      </c>
      <c r="X23" s="91">
        <v>0.10150000000000001</v>
      </c>
      <c r="Y23" s="91">
        <v>0.10150000000000001</v>
      </c>
      <c r="Z23" s="91">
        <v>0.10150000000000001</v>
      </c>
      <c r="AA23" s="91">
        <v>0.10150000000000001</v>
      </c>
      <c r="AB23" s="91">
        <v>0.10150000000000001</v>
      </c>
      <c r="AC23" s="91">
        <v>0.10150000000000001</v>
      </c>
      <c r="AD23" s="91">
        <v>0.10150000000000001</v>
      </c>
      <c r="AE23" s="91">
        <v>0.10150000000000001</v>
      </c>
      <c r="AF23" s="91">
        <v>0.10150000000000001</v>
      </c>
      <c r="AG23" s="91">
        <v>0.10150000000000001</v>
      </c>
      <c r="AH23" s="91">
        <v>0.10150000000000001</v>
      </c>
      <c r="AI23" s="91">
        <v>0.10150000000000001</v>
      </c>
      <c r="AJ23" s="91">
        <v>0.10150000000000001</v>
      </c>
      <c r="AK23" s="91">
        <v>0.10150000000000001</v>
      </c>
      <c r="AL23" s="91">
        <v>0.10150000000000001</v>
      </c>
      <c r="AM23" s="91">
        <v>0.10150000000000001</v>
      </c>
      <c r="AN23" s="91">
        <v>0.10150000000000001</v>
      </c>
      <c r="AO23" s="91">
        <v>0.10150000000000001</v>
      </c>
      <c r="AP23" s="91">
        <v>0.10150000000000001</v>
      </c>
      <c r="AQ23" s="91">
        <v>0.10150000000000001</v>
      </c>
      <c r="AR23" s="91">
        <v>0.10150000000000001</v>
      </c>
      <c r="AS23" s="91">
        <v>0.10150000000000001</v>
      </c>
      <c r="AT23" s="91">
        <v>0.10150000000000001</v>
      </c>
      <c r="AU23" s="91">
        <v>0.10150000000000001</v>
      </c>
      <c r="AV23" s="91">
        <v>0.10150000000000001</v>
      </c>
      <c r="AW23" s="91">
        <v>0.10150000000000001</v>
      </c>
      <c r="AX23" s="91">
        <v>0.10150000000000001</v>
      </c>
      <c r="AY23" s="91">
        <v>0.10150000000000001</v>
      </c>
      <c r="AZ23" s="91">
        <v>0.10150000000000001</v>
      </c>
      <c r="BA23" s="91">
        <v>0.10150000000000001</v>
      </c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</row>
    <row r="24" spans="1:66" s="77" customFormat="1" x14ac:dyDescent="0.2">
      <c r="A24" s="84" t="s">
        <v>137</v>
      </c>
      <c r="B24" s="91">
        <v>0.110999999999999</v>
      </c>
      <c r="C24" s="91">
        <v>0.110999999999999</v>
      </c>
      <c r="D24" s="91">
        <v>0.110999999999999</v>
      </c>
      <c r="E24" s="91">
        <v>0.110999999999999</v>
      </c>
      <c r="F24" s="91">
        <v>0.110999999999999</v>
      </c>
      <c r="G24" s="91">
        <v>0.110999999999999</v>
      </c>
      <c r="H24" s="91">
        <v>0.110999999999999</v>
      </c>
      <c r="I24" s="91">
        <v>0.110999999999999</v>
      </c>
      <c r="J24" s="91">
        <v>0.110999999999999</v>
      </c>
      <c r="K24" s="91">
        <v>0.110999999999999</v>
      </c>
      <c r="L24" s="91">
        <v>0.110999999999999</v>
      </c>
      <c r="M24" s="91">
        <v>0.110999999999999</v>
      </c>
      <c r="N24" s="91">
        <v>0.110999999999999</v>
      </c>
      <c r="O24" s="91">
        <v>0.1215</v>
      </c>
      <c r="P24" s="91">
        <v>0.1215</v>
      </c>
      <c r="Q24" s="91">
        <v>0.1215</v>
      </c>
      <c r="R24" s="91">
        <v>0.1215</v>
      </c>
      <c r="S24" s="91">
        <v>0.1215</v>
      </c>
      <c r="T24" s="91">
        <v>0.1215</v>
      </c>
      <c r="U24" s="91">
        <v>0.1215</v>
      </c>
      <c r="V24" s="91">
        <v>0.1215</v>
      </c>
      <c r="W24" s="91">
        <v>0.1215</v>
      </c>
      <c r="X24" s="91">
        <v>0.1215</v>
      </c>
      <c r="Y24" s="91">
        <v>0.1215</v>
      </c>
      <c r="Z24" s="91">
        <v>0.1215</v>
      </c>
      <c r="AA24" s="91">
        <v>0.1215</v>
      </c>
      <c r="AB24" s="91">
        <v>0.1215</v>
      </c>
      <c r="AC24" s="91">
        <v>0.1215</v>
      </c>
      <c r="AD24" s="91">
        <v>0.1215</v>
      </c>
      <c r="AE24" s="91">
        <v>0.1215</v>
      </c>
      <c r="AF24" s="91">
        <v>0.1215</v>
      </c>
      <c r="AG24" s="91">
        <v>0.1215</v>
      </c>
      <c r="AH24" s="91">
        <v>0.1215</v>
      </c>
      <c r="AI24" s="91">
        <v>0.1215</v>
      </c>
      <c r="AJ24" s="91">
        <v>0.1215</v>
      </c>
      <c r="AK24" s="91">
        <v>0.1215</v>
      </c>
      <c r="AL24" s="91">
        <v>0.1215</v>
      </c>
      <c r="AM24" s="91">
        <v>0.1215</v>
      </c>
      <c r="AN24" s="91">
        <v>0.1215</v>
      </c>
      <c r="AO24" s="91">
        <v>0.1215</v>
      </c>
      <c r="AP24" s="91">
        <v>0.1215</v>
      </c>
      <c r="AQ24" s="91">
        <v>0.1215</v>
      </c>
      <c r="AR24" s="91">
        <v>0.1215</v>
      </c>
      <c r="AS24" s="91">
        <v>0.1215</v>
      </c>
      <c r="AT24" s="91">
        <v>0.1215</v>
      </c>
      <c r="AU24" s="91">
        <v>0.1215</v>
      </c>
      <c r="AV24" s="91">
        <v>0.1215</v>
      </c>
      <c r="AW24" s="91">
        <v>0.1215</v>
      </c>
      <c r="AX24" s="91">
        <v>0.1215</v>
      </c>
      <c r="AY24" s="91">
        <v>0.1215</v>
      </c>
      <c r="AZ24" s="91">
        <v>0.1215</v>
      </c>
      <c r="BA24" s="91">
        <v>0.1215</v>
      </c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</row>
    <row r="25" spans="1:66" x14ac:dyDescent="0.2">
      <c r="A25" s="82" t="s">
        <v>138</v>
      </c>
    </row>
    <row r="26" spans="1:66" s="77" customFormat="1" x14ac:dyDescent="0.2">
      <c r="A26" s="84" t="s">
        <v>139</v>
      </c>
      <c r="B26" s="91">
        <v>0.74655000000000005</v>
      </c>
      <c r="C26" s="91">
        <v>0.74655000000000005</v>
      </c>
      <c r="D26" s="91">
        <v>0.74655000000000005</v>
      </c>
      <c r="E26" s="91">
        <v>0.74655000000000005</v>
      </c>
      <c r="F26" s="91">
        <v>0.74655000000000005</v>
      </c>
      <c r="G26" s="91">
        <v>0.74655000000000005</v>
      </c>
      <c r="H26" s="91">
        <v>0.74655000000000005</v>
      </c>
      <c r="I26" s="91">
        <v>0.74655000000000005</v>
      </c>
      <c r="J26" s="91">
        <v>0.74655000000000005</v>
      </c>
      <c r="K26" s="91">
        <v>0.74655000000000005</v>
      </c>
      <c r="L26" s="91">
        <v>0.74655000000000005</v>
      </c>
      <c r="M26" s="91">
        <v>0.74655000000000005</v>
      </c>
      <c r="N26" s="91">
        <v>0.74655000000000005</v>
      </c>
      <c r="O26" s="91">
        <v>0.74655000000000005</v>
      </c>
      <c r="P26" s="91">
        <v>0.74655000000000005</v>
      </c>
      <c r="Q26" s="91">
        <v>0.74655000000000005</v>
      </c>
      <c r="R26" s="91">
        <v>0.74655000000000005</v>
      </c>
      <c r="S26" s="91">
        <v>0.74655000000000005</v>
      </c>
      <c r="T26" s="91">
        <v>0.74655000000000005</v>
      </c>
      <c r="U26" s="91">
        <v>0.74655000000000005</v>
      </c>
      <c r="V26" s="91">
        <v>0.74655000000000005</v>
      </c>
      <c r="W26" s="91">
        <v>0.74655000000000005</v>
      </c>
      <c r="X26" s="91">
        <v>0.74655000000000005</v>
      </c>
      <c r="Y26" s="91">
        <v>0.74655000000000005</v>
      </c>
      <c r="Z26" s="91">
        <v>0.74655000000000005</v>
      </c>
      <c r="AA26" s="91">
        <v>0.74655000000000005</v>
      </c>
      <c r="AB26" s="91">
        <v>0.74655000000000005</v>
      </c>
      <c r="AC26" s="91">
        <v>0.74655000000000005</v>
      </c>
      <c r="AD26" s="91">
        <v>0.74655000000000005</v>
      </c>
      <c r="AE26" s="91">
        <v>0.74655000000000005</v>
      </c>
      <c r="AF26" s="91">
        <v>0.74655000000000005</v>
      </c>
      <c r="AG26" s="91">
        <v>0.74655000000000005</v>
      </c>
      <c r="AH26" s="91">
        <v>0.74655000000000005</v>
      </c>
      <c r="AI26" s="91">
        <v>0.74655000000000005</v>
      </c>
      <c r="AJ26" s="91">
        <v>0.74655000000000005</v>
      </c>
      <c r="AK26" s="91">
        <v>0.74655000000000005</v>
      </c>
      <c r="AL26" s="91">
        <v>0.74655000000000005</v>
      </c>
      <c r="AM26" s="91">
        <v>0.74655000000000005</v>
      </c>
      <c r="AN26" s="91">
        <v>0.74655000000000005</v>
      </c>
      <c r="AO26" s="91">
        <v>0.74655000000000005</v>
      </c>
      <c r="AP26" s="91">
        <v>0.74655000000000005</v>
      </c>
      <c r="AQ26" s="91">
        <v>0.74655000000000005</v>
      </c>
      <c r="AR26" s="91">
        <v>0.74655000000000005</v>
      </c>
      <c r="AS26" s="91">
        <v>0.74655000000000005</v>
      </c>
      <c r="AT26" s="91">
        <v>0.74655000000000005</v>
      </c>
      <c r="AU26" s="91">
        <v>0.74655000000000005</v>
      </c>
      <c r="AV26" s="91">
        <v>0.74655000000000005</v>
      </c>
      <c r="AW26" s="91">
        <v>0.74655000000000005</v>
      </c>
      <c r="AX26" s="91">
        <v>0.74655000000000005</v>
      </c>
      <c r="AY26" s="91">
        <v>0.74655000000000005</v>
      </c>
      <c r="AZ26" s="91">
        <v>0.74655000000000005</v>
      </c>
      <c r="BA26" s="91">
        <v>0.74655000000000005</v>
      </c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</row>
    <row r="27" spans="1:66" x14ac:dyDescent="0.2">
      <c r="A27" s="82" t="s">
        <v>140</v>
      </c>
    </row>
    <row r="28" spans="1:66" x14ac:dyDescent="0.2">
      <c r="A28" s="82" t="s">
        <v>141</v>
      </c>
    </row>
    <row r="29" spans="1:66" x14ac:dyDescent="0.2">
      <c r="A29" s="81" t="s">
        <v>142</v>
      </c>
    </row>
    <row r="30" spans="1:66" x14ac:dyDescent="0.2">
      <c r="A30" s="83" t="s">
        <v>143</v>
      </c>
    </row>
    <row r="31" spans="1:66" x14ac:dyDescent="0.2">
      <c r="A31" s="83" t="s">
        <v>144</v>
      </c>
    </row>
    <row r="32" spans="1:66" x14ac:dyDescent="0.2">
      <c r="A32" s="82" t="s">
        <v>145</v>
      </c>
    </row>
    <row r="33" spans="1:66" x14ac:dyDescent="0.2">
      <c r="A33" s="81" t="s">
        <v>146</v>
      </c>
    </row>
    <row r="34" spans="1:66" s="78" customFormat="1" x14ac:dyDescent="0.2">
      <c r="A34" s="85" t="s">
        <v>147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93">
        <v>0</v>
      </c>
      <c r="AZ34" s="93">
        <v>0</v>
      </c>
      <c r="BA34" s="93">
        <v>0</v>
      </c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</row>
    <row r="35" spans="1:66" x14ac:dyDescent="0.2">
      <c r="A35" s="82" t="s">
        <v>148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0">
        <v>0</v>
      </c>
      <c r="AN35" s="90">
        <v>0</v>
      </c>
      <c r="AO35" s="90">
        <v>0</v>
      </c>
      <c r="AP35" s="90">
        <v>0</v>
      </c>
      <c r="AQ35" s="90">
        <v>0</v>
      </c>
      <c r="AR35" s="90">
        <v>0</v>
      </c>
      <c r="AS35" s="90">
        <v>0</v>
      </c>
      <c r="AT35" s="90">
        <v>0</v>
      </c>
      <c r="AU35" s="90">
        <v>0</v>
      </c>
      <c r="AV35" s="90">
        <v>0</v>
      </c>
      <c r="AW35" s="90">
        <v>0</v>
      </c>
      <c r="AX35" s="90">
        <v>0</v>
      </c>
      <c r="AY35" s="90">
        <v>0</v>
      </c>
      <c r="AZ35" s="90">
        <v>0</v>
      </c>
      <c r="BA35" s="90">
        <v>0</v>
      </c>
    </row>
    <row r="36" spans="1:66" x14ac:dyDescent="0.2">
      <c r="A36" s="82" t="s">
        <v>149</v>
      </c>
      <c r="B36" s="90">
        <v>1591035360.75</v>
      </c>
      <c r="C36" s="90">
        <v>1591035360.75</v>
      </c>
      <c r="D36" s="90">
        <v>1591035360.75</v>
      </c>
      <c r="E36" s="90">
        <v>1591035360.75</v>
      </c>
      <c r="F36" s="90">
        <v>1591035360.75</v>
      </c>
      <c r="G36" s="90">
        <v>1591035360.75</v>
      </c>
      <c r="H36" s="90">
        <v>1591035360.75</v>
      </c>
      <c r="I36" s="90">
        <v>1591035360.75</v>
      </c>
      <c r="J36" s="90">
        <v>1591035360.75</v>
      </c>
      <c r="K36" s="90">
        <v>1591035360.75</v>
      </c>
      <c r="L36" s="90">
        <v>1591035360.75</v>
      </c>
      <c r="M36" s="90">
        <v>1591035360.75</v>
      </c>
      <c r="N36" s="90">
        <v>1591035360.75</v>
      </c>
      <c r="O36" s="90">
        <v>1591035360.75</v>
      </c>
      <c r="P36" s="90">
        <v>1591035360.75</v>
      </c>
      <c r="Q36" s="90">
        <v>1591035360.75</v>
      </c>
      <c r="R36" s="90">
        <v>1591035360.75</v>
      </c>
      <c r="S36" s="90">
        <v>1591035360.75</v>
      </c>
      <c r="T36" s="90">
        <v>1591035360.75</v>
      </c>
      <c r="U36" s="90">
        <v>1591035360.75</v>
      </c>
      <c r="V36" s="90">
        <v>1591035360.75</v>
      </c>
      <c r="W36" s="90">
        <v>1591035360.75</v>
      </c>
      <c r="X36" s="90">
        <v>1591035360.75</v>
      </c>
      <c r="Y36" s="90">
        <v>1591035360.75</v>
      </c>
      <c r="Z36" s="90">
        <v>1591035360.75</v>
      </c>
      <c r="AA36" s="90">
        <v>1591035360.75</v>
      </c>
      <c r="AB36" s="90">
        <v>1591035360.75</v>
      </c>
      <c r="AC36" s="90">
        <v>1591035360.75</v>
      </c>
      <c r="AD36" s="90">
        <v>1591035360.75</v>
      </c>
      <c r="AE36" s="90">
        <v>1591035360.75</v>
      </c>
      <c r="AF36" s="90">
        <v>1591035360.75</v>
      </c>
      <c r="AG36" s="90">
        <v>1591035360.75</v>
      </c>
      <c r="AH36" s="90">
        <v>1591035360.75</v>
      </c>
      <c r="AI36" s="90">
        <v>1591035360.75</v>
      </c>
      <c r="AJ36" s="90">
        <v>1591035360.75</v>
      </c>
      <c r="AK36" s="90">
        <v>1591035360.75</v>
      </c>
      <c r="AL36" s="90">
        <v>1591035360.75</v>
      </c>
      <c r="AM36" s="90">
        <v>1591035360.75</v>
      </c>
      <c r="AN36" s="90">
        <v>1591035360.75</v>
      </c>
      <c r="AO36" s="90">
        <v>1591035360.75</v>
      </c>
      <c r="AP36" s="90">
        <v>1591035360.75</v>
      </c>
      <c r="AQ36" s="90">
        <v>1591035360.75</v>
      </c>
      <c r="AR36" s="90">
        <v>1591035360.75</v>
      </c>
      <c r="AS36" s="90">
        <v>1591035360.75</v>
      </c>
      <c r="AT36" s="90">
        <v>1591035360.75</v>
      </c>
      <c r="AU36" s="90">
        <v>1591035360.75</v>
      </c>
      <c r="AV36" s="90">
        <v>1591035360.75</v>
      </c>
      <c r="AW36" s="90">
        <v>1591035360.75</v>
      </c>
      <c r="AX36" s="90">
        <v>1591035360.75</v>
      </c>
      <c r="AY36" s="90">
        <v>1591035360.75</v>
      </c>
      <c r="AZ36" s="90">
        <v>1591035360.75</v>
      </c>
      <c r="BA36" s="90">
        <v>1591035360.75</v>
      </c>
    </row>
    <row r="37" spans="1:66" x14ac:dyDescent="0.2">
      <c r="A37" s="82" t="s">
        <v>150</v>
      </c>
      <c r="B37" s="90">
        <v>8509541686.4953604</v>
      </c>
      <c r="C37" s="90">
        <v>8560428927.7804804</v>
      </c>
      <c r="D37" s="90">
        <v>8602637044.9355202</v>
      </c>
      <c r="E37" s="90">
        <v>8651657989.9686604</v>
      </c>
      <c r="F37" s="90">
        <v>8729544564.5267601</v>
      </c>
      <c r="G37" s="90">
        <v>8834672491.0512409</v>
      </c>
      <c r="H37" s="90">
        <v>8938490250.9649792</v>
      </c>
      <c r="I37" s="90">
        <v>9091340662.9313908</v>
      </c>
      <c r="J37" s="90">
        <v>9185432662.7834492</v>
      </c>
      <c r="K37" s="90">
        <v>9253791134.555479</v>
      </c>
      <c r="L37" s="90">
        <v>9290542389.8889294</v>
      </c>
      <c r="M37" s="90">
        <v>9357783602.5561008</v>
      </c>
      <c r="N37" s="90">
        <v>9357783602.5561008</v>
      </c>
      <c r="O37" s="90">
        <v>9473976118.2360992</v>
      </c>
      <c r="P37" s="90">
        <v>9514532191.4916</v>
      </c>
      <c r="Q37" s="90">
        <v>9544677207.0835495</v>
      </c>
      <c r="R37" s="90">
        <v>9587954120.3555698</v>
      </c>
      <c r="S37" s="90">
        <v>9659416285.6157494</v>
      </c>
      <c r="T37" s="90">
        <v>9747314073.54636</v>
      </c>
      <c r="U37" s="90">
        <v>9845006071.8281403</v>
      </c>
      <c r="V37" s="90">
        <v>9991128646.4891796</v>
      </c>
      <c r="W37" s="90">
        <v>10070293383.9925</v>
      </c>
      <c r="X37" s="90">
        <v>10131090771.493799</v>
      </c>
      <c r="Y37" s="90">
        <v>10157833273.942101</v>
      </c>
      <c r="Z37" s="90">
        <v>10210789280.2199</v>
      </c>
      <c r="AA37" s="90">
        <v>10210789280.2199</v>
      </c>
      <c r="AB37" s="90">
        <v>10326073607.8866</v>
      </c>
      <c r="AC37" s="90">
        <v>10365726744.527201</v>
      </c>
      <c r="AD37" s="90">
        <v>10394295758.003</v>
      </c>
      <c r="AE37" s="90">
        <v>10436558610.494699</v>
      </c>
      <c r="AF37" s="90">
        <v>10507503885.017599</v>
      </c>
      <c r="AG37" s="90">
        <v>10546610458.349701</v>
      </c>
      <c r="AH37" s="90">
        <v>10645347274.445101</v>
      </c>
      <c r="AI37" s="90">
        <v>10792504028.290701</v>
      </c>
      <c r="AJ37" s="90">
        <v>10872307996.9606</v>
      </c>
      <c r="AK37" s="90">
        <v>10933530642.1931</v>
      </c>
      <c r="AL37" s="90">
        <v>10959843937.1383</v>
      </c>
      <c r="AM37" s="90">
        <v>11014380701.9086</v>
      </c>
      <c r="AN37" s="90">
        <v>11014380701.9086</v>
      </c>
      <c r="AO37" s="90">
        <v>11127009115.6127</v>
      </c>
      <c r="AP37" s="90">
        <v>11166721239.571699</v>
      </c>
      <c r="AQ37" s="90">
        <v>11194203408.689199</v>
      </c>
      <c r="AR37" s="90">
        <v>11234962013.4533</v>
      </c>
      <c r="AS37" s="90">
        <v>11305204331.4459</v>
      </c>
      <c r="AT37" s="90">
        <v>11267172957.3862</v>
      </c>
      <c r="AU37" s="90">
        <v>11363619063.355499</v>
      </c>
      <c r="AV37" s="90">
        <v>11508573684.735901</v>
      </c>
      <c r="AW37" s="90">
        <v>11587117408.943501</v>
      </c>
      <c r="AX37" s="90">
        <v>11646522214.143</v>
      </c>
      <c r="AY37" s="90">
        <v>11670623026.566</v>
      </c>
      <c r="AZ37" s="90">
        <v>11723982941.028099</v>
      </c>
      <c r="BA37" s="90">
        <v>11723982941.028099</v>
      </c>
    </row>
    <row r="38" spans="1:66" x14ac:dyDescent="0.2">
      <c r="A38" s="82" t="s">
        <v>151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90">
        <v>0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</row>
    <row r="39" spans="1:66" x14ac:dyDescent="0.2">
      <c r="A39" s="82" t="s">
        <v>600</v>
      </c>
      <c r="B39" s="90">
        <v>0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0</v>
      </c>
    </row>
    <row r="40" spans="1:66" x14ac:dyDescent="0.2">
      <c r="A40" s="82" t="s">
        <v>601</v>
      </c>
      <c r="B40" s="90">
        <v>0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</row>
    <row r="41" spans="1:66" x14ac:dyDescent="0.2">
      <c r="A41" s="82" t="s">
        <v>602</v>
      </c>
      <c r="B41" s="90">
        <v>0</v>
      </c>
      <c r="C41" s="90">
        <v>0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0</v>
      </c>
    </row>
    <row r="42" spans="1:66" x14ac:dyDescent="0.2">
      <c r="A42" s="82" t="s">
        <v>603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0</v>
      </c>
      <c r="AO42" s="90">
        <v>0</v>
      </c>
      <c r="AP42" s="90">
        <v>0</v>
      </c>
      <c r="AQ42" s="90">
        <v>0</v>
      </c>
      <c r="AR42" s="90">
        <v>0</v>
      </c>
      <c r="AS42" s="90">
        <v>0</v>
      </c>
      <c r="AT42" s="90">
        <v>0</v>
      </c>
      <c r="AU42" s="90">
        <v>0</v>
      </c>
      <c r="AV42" s="90">
        <v>0</v>
      </c>
      <c r="AW42" s="90">
        <v>0</v>
      </c>
      <c r="AX42" s="90">
        <v>0</v>
      </c>
      <c r="AY42" s="90">
        <v>0</v>
      </c>
      <c r="AZ42" s="90">
        <v>0</v>
      </c>
      <c r="BA42" s="90">
        <v>0</v>
      </c>
    </row>
    <row r="43" spans="1:66" x14ac:dyDescent="0.2">
      <c r="A43" s="82" t="s">
        <v>604</v>
      </c>
      <c r="B43" s="90">
        <v>0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90">
        <v>0</v>
      </c>
      <c r="AW43" s="90">
        <v>0</v>
      </c>
      <c r="AX43" s="90">
        <v>0</v>
      </c>
      <c r="AY43" s="90">
        <v>0</v>
      </c>
      <c r="AZ43" s="90">
        <v>0</v>
      </c>
      <c r="BA43" s="90">
        <v>0</v>
      </c>
    </row>
    <row r="44" spans="1:66" x14ac:dyDescent="0.2">
      <c r="A44" s="82" t="s">
        <v>605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90">
        <v>0</v>
      </c>
      <c r="AW44" s="90">
        <v>0</v>
      </c>
      <c r="AX44" s="90">
        <v>0</v>
      </c>
      <c r="AY44" s="90">
        <v>0</v>
      </c>
      <c r="AZ44" s="90">
        <v>0</v>
      </c>
      <c r="BA44" s="90">
        <v>0</v>
      </c>
    </row>
    <row r="45" spans="1:66" x14ac:dyDescent="0.2">
      <c r="A45" s="82" t="s">
        <v>606</v>
      </c>
      <c r="B45" s="90">
        <v>641602</v>
      </c>
      <c r="C45" s="90">
        <v>641602</v>
      </c>
      <c r="D45" s="90">
        <v>641602</v>
      </c>
      <c r="E45" s="90">
        <v>641602</v>
      </c>
      <c r="F45" s="90">
        <v>641602</v>
      </c>
      <c r="G45" s="90">
        <v>641602</v>
      </c>
      <c r="H45" s="90">
        <v>641602</v>
      </c>
      <c r="I45" s="90">
        <v>641602</v>
      </c>
      <c r="J45" s="90">
        <v>641602</v>
      </c>
      <c r="K45" s="90">
        <v>641602</v>
      </c>
      <c r="L45" s="90">
        <v>641602</v>
      </c>
      <c r="M45" s="90">
        <v>641602</v>
      </c>
      <c r="N45" s="90">
        <v>641602</v>
      </c>
      <c r="O45" s="90">
        <v>641602</v>
      </c>
      <c r="P45" s="90">
        <v>641602</v>
      </c>
      <c r="Q45" s="90">
        <v>641602</v>
      </c>
      <c r="R45" s="90">
        <v>641602</v>
      </c>
      <c r="S45" s="90">
        <v>641602</v>
      </c>
      <c r="T45" s="90">
        <v>641602</v>
      </c>
      <c r="U45" s="90">
        <v>641602</v>
      </c>
      <c r="V45" s="90">
        <v>641602</v>
      </c>
      <c r="W45" s="90">
        <v>641602</v>
      </c>
      <c r="X45" s="90">
        <v>641602</v>
      </c>
      <c r="Y45" s="90">
        <v>641602</v>
      </c>
      <c r="Z45" s="90">
        <v>641602</v>
      </c>
      <c r="AA45" s="90">
        <v>641602</v>
      </c>
      <c r="AB45" s="90">
        <v>641602</v>
      </c>
      <c r="AC45" s="90">
        <v>641602</v>
      </c>
      <c r="AD45" s="90">
        <v>641602</v>
      </c>
      <c r="AE45" s="90">
        <v>641602</v>
      </c>
      <c r="AF45" s="90">
        <v>641602</v>
      </c>
      <c r="AG45" s="90">
        <v>641602</v>
      </c>
      <c r="AH45" s="90">
        <v>641602</v>
      </c>
      <c r="AI45" s="90">
        <v>641602</v>
      </c>
      <c r="AJ45" s="90">
        <v>641602</v>
      </c>
      <c r="AK45" s="90">
        <v>641602</v>
      </c>
      <c r="AL45" s="90">
        <v>641602</v>
      </c>
      <c r="AM45" s="90">
        <v>641602</v>
      </c>
      <c r="AN45" s="90">
        <v>641602</v>
      </c>
      <c r="AO45" s="90">
        <v>641602</v>
      </c>
      <c r="AP45" s="90">
        <v>641602</v>
      </c>
      <c r="AQ45" s="90">
        <v>641602</v>
      </c>
      <c r="AR45" s="90">
        <v>641602</v>
      </c>
      <c r="AS45" s="90">
        <v>641602</v>
      </c>
      <c r="AT45" s="90">
        <v>641602</v>
      </c>
      <c r="AU45" s="90">
        <v>641602</v>
      </c>
      <c r="AV45" s="90">
        <v>641602</v>
      </c>
      <c r="AW45" s="90">
        <v>641602</v>
      </c>
      <c r="AX45" s="90">
        <v>641602</v>
      </c>
      <c r="AY45" s="90">
        <v>641602</v>
      </c>
      <c r="AZ45" s="90">
        <v>641602</v>
      </c>
      <c r="BA45" s="90">
        <v>641602</v>
      </c>
    </row>
    <row r="46" spans="1:66" x14ac:dyDescent="0.2">
      <c r="A46" s="82" t="s">
        <v>607</v>
      </c>
      <c r="B46" s="90">
        <v>0</v>
      </c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0</v>
      </c>
      <c r="AL46" s="90">
        <v>0</v>
      </c>
      <c r="AM46" s="90">
        <v>0</v>
      </c>
      <c r="AN46" s="90">
        <v>0</v>
      </c>
      <c r="AO46" s="90">
        <v>0</v>
      </c>
      <c r="AP46" s="90">
        <v>0</v>
      </c>
      <c r="AQ46" s="90">
        <v>0</v>
      </c>
      <c r="AR46" s="90">
        <v>0</v>
      </c>
      <c r="AS46" s="90">
        <v>0</v>
      </c>
      <c r="AT46" s="90">
        <v>0</v>
      </c>
      <c r="AU46" s="90">
        <v>0</v>
      </c>
      <c r="AV46" s="90">
        <v>0</v>
      </c>
      <c r="AW46" s="90">
        <v>0</v>
      </c>
      <c r="AX46" s="90">
        <v>0</v>
      </c>
      <c r="AY46" s="90">
        <v>0</v>
      </c>
      <c r="AZ46" s="90">
        <v>0</v>
      </c>
      <c r="BA46" s="90">
        <v>0</v>
      </c>
    </row>
    <row r="47" spans="1:66" x14ac:dyDescent="0.2">
      <c r="A47" s="82" t="s">
        <v>608</v>
      </c>
      <c r="B47" s="90">
        <v>-2748575.88</v>
      </c>
      <c r="C47" s="90">
        <v>-2748575.88</v>
      </c>
      <c r="D47" s="90">
        <v>-2748575.88</v>
      </c>
      <c r="E47" s="90">
        <v>-2748575.88</v>
      </c>
      <c r="F47" s="90">
        <v>-2748575.88</v>
      </c>
      <c r="G47" s="90">
        <v>-2748575.88</v>
      </c>
      <c r="H47" s="90">
        <v>-2748575.88</v>
      </c>
      <c r="I47" s="90">
        <v>-2748575.88</v>
      </c>
      <c r="J47" s="90">
        <v>-2748575.88</v>
      </c>
      <c r="K47" s="90">
        <v>-2748575.88</v>
      </c>
      <c r="L47" s="90">
        <v>-2748575.88</v>
      </c>
      <c r="M47" s="90">
        <v>-2748575.88</v>
      </c>
      <c r="N47" s="90">
        <v>-2748575.88</v>
      </c>
      <c r="O47" s="90">
        <v>-2748575.88</v>
      </c>
      <c r="P47" s="90">
        <v>-2748575.88</v>
      </c>
      <c r="Q47" s="90">
        <v>-2748575.88</v>
      </c>
      <c r="R47" s="90">
        <v>-2748575.88</v>
      </c>
      <c r="S47" s="90">
        <v>-2748575.88</v>
      </c>
      <c r="T47" s="90">
        <v>-2748575.88</v>
      </c>
      <c r="U47" s="90">
        <v>-2748575.88</v>
      </c>
      <c r="V47" s="90">
        <v>-2748575.88</v>
      </c>
      <c r="W47" s="90">
        <v>-2748575.88</v>
      </c>
      <c r="X47" s="90">
        <v>-2748575.88</v>
      </c>
      <c r="Y47" s="90">
        <v>-2748575.88</v>
      </c>
      <c r="Z47" s="90">
        <v>-2748575.88</v>
      </c>
      <c r="AA47" s="90">
        <v>-2748575.88</v>
      </c>
      <c r="AB47" s="90">
        <v>-2748575.88</v>
      </c>
      <c r="AC47" s="90">
        <v>-2748575.88</v>
      </c>
      <c r="AD47" s="90">
        <v>-2748575.88</v>
      </c>
      <c r="AE47" s="90">
        <v>-2748575.88</v>
      </c>
      <c r="AF47" s="90">
        <v>-2748575.88</v>
      </c>
      <c r="AG47" s="90">
        <v>-2748575.88</v>
      </c>
      <c r="AH47" s="90">
        <v>-2748575.88</v>
      </c>
      <c r="AI47" s="90">
        <v>-2748575.88</v>
      </c>
      <c r="AJ47" s="90">
        <v>-2748575.88</v>
      </c>
      <c r="AK47" s="90">
        <v>-2748575.88</v>
      </c>
      <c r="AL47" s="90">
        <v>-2748575.88</v>
      </c>
      <c r="AM47" s="90">
        <v>-2748575.88</v>
      </c>
      <c r="AN47" s="90">
        <v>-2748575.88</v>
      </c>
      <c r="AO47" s="90">
        <v>-2748575.88</v>
      </c>
      <c r="AP47" s="90">
        <v>-2748575.88</v>
      </c>
      <c r="AQ47" s="90">
        <v>-2748575.88</v>
      </c>
      <c r="AR47" s="90">
        <v>-2748575.88</v>
      </c>
      <c r="AS47" s="90">
        <v>-2748575.88</v>
      </c>
      <c r="AT47" s="90">
        <v>-2748575.88</v>
      </c>
      <c r="AU47" s="90">
        <v>-2748575.88</v>
      </c>
      <c r="AV47" s="90">
        <v>-2748575.88</v>
      </c>
      <c r="AW47" s="90">
        <v>-2748575.88</v>
      </c>
      <c r="AX47" s="90">
        <v>-2748575.88</v>
      </c>
      <c r="AY47" s="90">
        <v>-2748575.88</v>
      </c>
      <c r="AZ47" s="90">
        <v>-2748575.88</v>
      </c>
      <c r="BA47" s="90">
        <v>-2748575.88</v>
      </c>
    </row>
    <row r="48" spans="1:66" x14ac:dyDescent="0.2">
      <c r="A48" s="81" t="s">
        <v>609</v>
      </c>
      <c r="B48" s="90">
        <v>10098470073.365299</v>
      </c>
      <c r="C48" s="90">
        <v>10149357314.6504</v>
      </c>
      <c r="D48" s="90">
        <v>10191565431.8055</v>
      </c>
      <c r="E48" s="90">
        <v>10240586376.8386</v>
      </c>
      <c r="F48" s="90">
        <v>10318472951.3967</v>
      </c>
      <c r="G48" s="90">
        <v>10423600877.9212</v>
      </c>
      <c r="H48" s="90">
        <v>10527418637.8349</v>
      </c>
      <c r="I48" s="90">
        <v>10680269049.8013</v>
      </c>
      <c r="J48" s="90">
        <v>10774361049.6534</v>
      </c>
      <c r="K48" s="90">
        <v>10842719521.4254</v>
      </c>
      <c r="L48" s="90">
        <v>10879470776.7589</v>
      </c>
      <c r="M48" s="90">
        <v>10946711989.4261</v>
      </c>
      <c r="N48" s="90">
        <v>10946711989.4261</v>
      </c>
      <c r="O48" s="90">
        <v>11062904505.1061</v>
      </c>
      <c r="P48" s="90">
        <v>11103460578.361601</v>
      </c>
      <c r="Q48" s="90">
        <v>11133605593.953501</v>
      </c>
      <c r="R48" s="90">
        <v>11176882507.2255</v>
      </c>
      <c r="S48" s="90">
        <v>11248344672.485701</v>
      </c>
      <c r="T48" s="90">
        <v>11336242460.4163</v>
      </c>
      <c r="U48" s="90">
        <v>11433934458.698099</v>
      </c>
      <c r="V48" s="90">
        <v>11580057033.3591</v>
      </c>
      <c r="W48" s="90">
        <v>11659221770.862499</v>
      </c>
      <c r="X48" s="90">
        <v>11720019158.3638</v>
      </c>
      <c r="Y48" s="90">
        <v>11746761660.812099</v>
      </c>
      <c r="Z48" s="90">
        <v>11799717667.089899</v>
      </c>
      <c r="AA48" s="90">
        <v>11799717667.089899</v>
      </c>
      <c r="AB48" s="90">
        <v>11915001994.756599</v>
      </c>
      <c r="AC48" s="90">
        <v>11954655131.3972</v>
      </c>
      <c r="AD48" s="90">
        <v>11983224144.872999</v>
      </c>
      <c r="AE48" s="90">
        <v>12025486997.3647</v>
      </c>
      <c r="AF48" s="90">
        <v>12096432271.8876</v>
      </c>
      <c r="AG48" s="90">
        <v>12135538845.2197</v>
      </c>
      <c r="AH48" s="90">
        <v>12234275661.3151</v>
      </c>
      <c r="AI48" s="90">
        <v>12381432415.1607</v>
      </c>
      <c r="AJ48" s="90">
        <v>12461236383.830601</v>
      </c>
      <c r="AK48" s="90">
        <v>12522459029.063101</v>
      </c>
      <c r="AL48" s="90">
        <v>12548772324.008301</v>
      </c>
      <c r="AM48" s="90">
        <v>12603309088.778601</v>
      </c>
      <c r="AN48" s="90">
        <v>12603309088.778601</v>
      </c>
      <c r="AO48" s="90">
        <v>12715937502.4827</v>
      </c>
      <c r="AP48" s="90">
        <v>12755649626.4417</v>
      </c>
      <c r="AQ48" s="90">
        <v>12783131795.5592</v>
      </c>
      <c r="AR48" s="90">
        <v>12823890400.323299</v>
      </c>
      <c r="AS48" s="90">
        <v>12894132718.315901</v>
      </c>
      <c r="AT48" s="90">
        <v>12856101344.256201</v>
      </c>
      <c r="AU48" s="90">
        <v>12952547450.2255</v>
      </c>
      <c r="AV48" s="90">
        <v>13097502071.6059</v>
      </c>
      <c r="AW48" s="90">
        <v>13176045795.813499</v>
      </c>
      <c r="AX48" s="90">
        <v>13235450601.013</v>
      </c>
      <c r="AY48" s="90">
        <v>13259551413.436001</v>
      </c>
      <c r="AZ48" s="90">
        <v>13312911327.8981</v>
      </c>
      <c r="BA48" s="90">
        <v>13312911327.8981</v>
      </c>
    </row>
    <row r="49" spans="1:53" x14ac:dyDescent="0.2">
      <c r="A49" s="82" t="s">
        <v>610</v>
      </c>
    </row>
    <row r="50" spans="1:53" x14ac:dyDescent="0.2">
      <c r="A50" s="81" t="s">
        <v>611</v>
      </c>
      <c r="B50" s="90">
        <v>0</v>
      </c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0</v>
      </c>
      <c r="AG50" s="90">
        <v>0</v>
      </c>
      <c r="AH50" s="90">
        <v>0</v>
      </c>
      <c r="AI50" s="90">
        <v>0</v>
      </c>
      <c r="AJ50" s="90">
        <v>0</v>
      </c>
      <c r="AK50" s="90">
        <v>0</v>
      </c>
      <c r="AL50" s="90">
        <v>0</v>
      </c>
      <c r="AM50" s="90">
        <v>0</v>
      </c>
      <c r="AN50" s="90">
        <v>0</v>
      </c>
      <c r="AO50" s="90">
        <v>0</v>
      </c>
      <c r="AP50" s="90">
        <v>0</v>
      </c>
      <c r="AQ50" s="90">
        <v>0</v>
      </c>
      <c r="AR50" s="90">
        <v>0</v>
      </c>
      <c r="AS50" s="90">
        <v>0</v>
      </c>
      <c r="AT50" s="90">
        <v>0</v>
      </c>
      <c r="AU50" s="90">
        <v>0</v>
      </c>
      <c r="AV50" s="90">
        <v>0</v>
      </c>
      <c r="AW50" s="90">
        <v>0</v>
      </c>
      <c r="AX50" s="90">
        <v>0</v>
      </c>
      <c r="AY50" s="90">
        <v>0</v>
      </c>
      <c r="AZ50" s="90">
        <v>0</v>
      </c>
      <c r="BA50" s="90">
        <v>0</v>
      </c>
    </row>
    <row r="51" spans="1:53" x14ac:dyDescent="0.2">
      <c r="A51" s="82" t="s">
        <v>612</v>
      </c>
    </row>
    <row r="52" spans="1:53" x14ac:dyDescent="0.2">
      <c r="A52" s="81" t="s">
        <v>613</v>
      </c>
    </row>
    <row r="53" spans="1:53" x14ac:dyDescent="0.2">
      <c r="A53" s="82" t="s">
        <v>614</v>
      </c>
      <c r="B53" s="90">
        <v>-60710913.9574074</v>
      </c>
      <c r="C53" s="90">
        <v>-60642069.809259199</v>
      </c>
      <c r="D53" s="90">
        <v>-61212114.5499999</v>
      </c>
      <c r="E53" s="90">
        <v>-61132622.253703699</v>
      </c>
      <c r="F53" s="90">
        <v>-61053129.9574074</v>
      </c>
      <c r="G53" s="90">
        <v>-60973637.661111102</v>
      </c>
      <c r="H53" s="90">
        <v>-60894145.364814803</v>
      </c>
      <c r="I53" s="90">
        <v>-60814653.068518497</v>
      </c>
      <c r="J53" s="90">
        <v>-60735160.772222199</v>
      </c>
      <c r="K53" s="90">
        <v>-60655668.4759259</v>
      </c>
      <c r="L53" s="90">
        <v>-60576176.179629602</v>
      </c>
      <c r="M53" s="90">
        <v>-60496683.883333303</v>
      </c>
      <c r="N53" s="90">
        <v>-60496683.883333303</v>
      </c>
      <c r="O53" s="90">
        <v>-60417191.587036997</v>
      </c>
      <c r="P53" s="90">
        <v>-60337699.290740699</v>
      </c>
      <c r="Q53" s="90">
        <v>-60897095.883333303</v>
      </c>
      <c r="R53" s="90">
        <v>-60806955.438888803</v>
      </c>
      <c r="S53" s="90">
        <v>-60716814.9944444</v>
      </c>
      <c r="T53" s="90">
        <v>-60626674.5499999</v>
      </c>
      <c r="U53" s="90">
        <v>-60536534.105555497</v>
      </c>
      <c r="V53" s="90">
        <v>-60446393.661111102</v>
      </c>
      <c r="W53" s="90">
        <v>-60356253.216666602</v>
      </c>
      <c r="X53" s="90">
        <v>-60266112.772222199</v>
      </c>
      <c r="Y53" s="90">
        <v>-60175972.327777699</v>
      </c>
      <c r="Z53" s="90">
        <v>-60085831.883333303</v>
      </c>
      <c r="AA53" s="90">
        <v>-60085831.883333303</v>
      </c>
      <c r="AB53" s="90">
        <v>-59995691.438888803</v>
      </c>
      <c r="AC53" s="90">
        <v>-59905550.9944444</v>
      </c>
      <c r="AD53" s="90">
        <v>-60454299.438888803</v>
      </c>
      <c r="AE53" s="90">
        <v>-60691010.846296199</v>
      </c>
      <c r="AF53" s="90">
        <v>-60590222.253703602</v>
      </c>
      <c r="AG53" s="90">
        <v>-60489433.661111102</v>
      </c>
      <c r="AH53" s="90">
        <v>-60388645.068518497</v>
      </c>
      <c r="AI53" s="90">
        <v>-60287856.4759259</v>
      </c>
      <c r="AJ53" s="90">
        <v>-60187067.883333303</v>
      </c>
      <c r="AK53" s="90">
        <v>-60086279.290740699</v>
      </c>
      <c r="AL53" s="90">
        <v>-59985490.698148102</v>
      </c>
      <c r="AM53" s="90">
        <v>-59884702.105555497</v>
      </c>
      <c r="AN53" s="90">
        <v>-59884702.105555497</v>
      </c>
      <c r="AO53" s="90">
        <v>-59783913.5129629</v>
      </c>
      <c r="AP53" s="90">
        <v>-59683124.920370303</v>
      </c>
      <c r="AQ53" s="90">
        <v>-60221225.216666602</v>
      </c>
      <c r="AR53" s="90">
        <v>-60109788.4759259</v>
      </c>
      <c r="AS53" s="90">
        <v>-59998351.735185102</v>
      </c>
      <c r="AT53" s="90">
        <v>-59886914.9944444</v>
      </c>
      <c r="AU53" s="90">
        <v>-59822478.253703699</v>
      </c>
      <c r="AV53" s="90">
        <v>-59758041.5129629</v>
      </c>
      <c r="AW53" s="90">
        <v>-59693604.772222199</v>
      </c>
      <c r="AX53" s="90">
        <v>-59629168.0314814</v>
      </c>
      <c r="AY53" s="90">
        <v>-59564731.290740699</v>
      </c>
      <c r="AZ53" s="90">
        <v>-59500294.5499999</v>
      </c>
      <c r="BA53" s="90">
        <v>-59500294.5499999</v>
      </c>
    </row>
    <row r="54" spans="1:53" x14ac:dyDescent="0.2">
      <c r="A54" s="82" t="s">
        <v>615</v>
      </c>
      <c r="B54" s="90">
        <v>-4070652.7433333299</v>
      </c>
      <c r="C54" s="90">
        <v>-3991795.4666666598</v>
      </c>
      <c r="D54" s="90">
        <v>-3912938.19</v>
      </c>
      <c r="E54" s="90">
        <v>-3834080.9133333298</v>
      </c>
      <c r="F54" s="90">
        <v>-3755223.63666667</v>
      </c>
      <c r="G54" s="90">
        <v>-3676366.36</v>
      </c>
      <c r="H54" s="90">
        <v>-3597509.0833333302</v>
      </c>
      <c r="I54" s="90">
        <v>-3518651.8066666699</v>
      </c>
      <c r="J54" s="90">
        <v>-3439794.53</v>
      </c>
      <c r="K54" s="90">
        <v>-3360937.2533333302</v>
      </c>
      <c r="L54" s="90">
        <v>-3282079.9766666698</v>
      </c>
      <c r="M54" s="90">
        <v>-3203222.7</v>
      </c>
      <c r="N54" s="90">
        <v>-3203222.7</v>
      </c>
      <c r="O54" s="90">
        <v>-3124365.4233333399</v>
      </c>
      <c r="P54" s="90">
        <v>-3045508.1466666702</v>
      </c>
      <c r="Q54" s="90">
        <v>-2966650.87</v>
      </c>
      <c r="R54" s="90">
        <v>-2887793.5933333398</v>
      </c>
      <c r="S54" s="90">
        <v>-2808936.3166666701</v>
      </c>
      <c r="T54" s="90">
        <v>-2730079.0400000098</v>
      </c>
      <c r="U54" s="90">
        <v>-2651221.7633333402</v>
      </c>
      <c r="V54" s="90">
        <v>-2572364.4866666701</v>
      </c>
      <c r="W54" s="90">
        <v>-2493507.2100000102</v>
      </c>
      <c r="X54" s="90">
        <v>-2414649.9333333401</v>
      </c>
      <c r="Y54" s="90">
        <v>-2335792.65666667</v>
      </c>
      <c r="Z54" s="90">
        <v>-2256935.3800000101</v>
      </c>
      <c r="AA54" s="90">
        <v>-2256935.3800000101</v>
      </c>
      <c r="AB54" s="90">
        <v>-2180542.2921090298</v>
      </c>
      <c r="AC54" s="90">
        <v>-2104149.20421805</v>
      </c>
      <c r="AD54" s="90">
        <v>-2027756.1163270599</v>
      </c>
      <c r="AE54" s="90">
        <v>-1951363.0284360801</v>
      </c>
      <c r="AF54" s="90">
        <v>-1874969.9405451</v>
      </c>
      <c r="AG54" s="90">
        <v>-1798576.85265412</v>
      </c>
      <c r="AH54" s="90">
        <v>-1722183.7647631399</v>
      </c>
      <c r="AI54" s="90">
        <v>-1645790.6768721601</v>
      </c>
      <c r="AJ54" s="90">
        <v>-1569397.58898118</v>
      </c>
      <c r="AK54" s="90">
        <v>-1493004.5010901899</v>
      </c>
      <c r="AL54" s="90">
        <v>-1416611.4131992101</v>
      </c>
      <c r="AM54" s="90">
        <v>-1340218.32530823</v>
      </c>
      <c r="AN54" s="90">
        <v>-1340218.32530823</v>
      </c>
      <c r="AO54" s="90">
        <v>-1272727.5290839199</v>
      </c>
      <c r="AP54" s="90">
        <v>-1205236.7328596001</v>
      </c>
      <c r="AQ54" s="90">
        <v>-1137745.93663529</v>
      </c>
      <c r="AR54" s="90">
        <v>-1070255.14041097</v>
      </c>
      <c r="AS54" s="90">
        <v>-1002764.34418666</v>
      </c>
      <c r="AT54" s="90">
        <v>-935273.54796234495</v>
      </c>
      <c r="AU54" s="90">
        <v>-867782.75173803</v>
      </c>
      <c r="AV54" s="90">
        <v>-800291.95551371505</v>
      </c>
      <c r="AW54" s="90">
        <v>-732801.15928939998</v>
      </c>
      <c r="AX54" s="90">
        <v>-665310.36306508502</v>
      </c>
      <c r="AY54" s="90">
        <v>-597819.56684076996</v>
      </c>
      <c r="AZ54" s="90">
        <v>-530328.770616455</v>
      </c>
      <c r="BA54" s="90">
        <v>-530328.770616455</v>
      </c>
    </row>
    <row r="55" spans="1:53" x14ac:dyDescent="0.2">
      <c r="A55" s="82" t="s">
        <v>616</v>
      </c>
      <c r="B55" s="90">
        <v>8225000000</v>
      </c>
      <c r="C55" s="90">
        <v>8225000000</v>
      </c>
      <c r="D55" s="90">
        <v>8225000000</v>
      </c>
      <c r="E55" s="90">
        <v>7425000000</v>
      </c>
      <c r="F55" s="90">
        <v>7425000000</v>
      </c>
      <c r="G55" s="90">
        <v>7425000000</v>
      </c>
      <c r="H55" s="90">
        <v>7425000000</v>
      </c>
      <c r="I55" s="90">
        <v>8425000000</v>
      </c>
      <c r="J55" s="90">
        <v>8425000000</v>
      </c>
      <c r="K55" s="90">
        <v>8425000000</v>
      </c>
      <c r="L55" s="90">
        <v>8425000000</v>
      </c>
      <c r="M55" s="90">
        <v>8425000000</v>
      </c>
      <c r="N55" s="90">
        <v>8425000000</v>
      </c>
      <c r="O55" s="90">
        <v>8425000000</v>
      </c>
      <c r="P55" s="90">
        <v>8425000000</v>
      </c>
      <c r="Q55" s="90">
        <v>8425000000</v>
      </c>
      <c r="R55" s="90">
        <v>8425000000</v>
      </c>
      <c r="S55" s="90">
        <v>8425000000</v>
      </c>
      <c r="T55" s="90">
        <v>9125000000</v>
      </c>
      <c r="U55" s="90">
        <v>9125000000</v>
      </c>
      <c r="V55" s="90">
        <v>9125000000</v>
      </c>
      <c r="W55" s="90">
        <v>9125000000</v>
      </c>
      <c r="X55" s="90">
        <v>9125000000</v>
      </c>
      <c r="Y55" s="90">
        <v>9125000000</v>
      </c>
      <c r="Z55" s="90">
        <v>9125000000</v>
      </c>
      <c r="AA55" s="90">
        <v>9125000000</v>
      </c>
      <c r="AB55" s="90">
        <v>9125001620.1958694</v>
      </c>
      <c r="AC55" s="90">
        <v>9125004860.5876293</v>
      </c>
      <c r="AD55" s="90">
        <v>9125008100.9793797</v>
      </c>
      <c r="AE55" s="90">
        <v>9125011341.37113</v>
      </c>
      <c r="AF55" s="90">
        <v>9125014581.7628803</v>
      </c>
      <c r="AG55" s="90">
        <v>9775017822.1546402</v>
      </c>
      <c r="AH55" s="90">
        <v>9775021062.5463905</v>
      </c>
      <c r="AI55" s="90">
        <v>9775024302.9381409</v>
      </c>
      <c r="AJ55" s="90">
        <v>9775027543.3298893</v>
      </c>
      <c r="AK55" s="90">
        <v>9775030783.7216492</v>
      </c>
      <c r="AL55" s="90">
        <v>9775034024.1133995</v>
      </c>
      <c r="AM55" s="90">
        <v>9775037264.5051498</v>
      </c>
      <c r="AN55" s="90">
        <v>9775037264.5051498</v>
      </c>
      <c r="AO55" s="90">
        <v>9125038884.7010307</v>
      </c>
      <c r="AP55" s="90">
        <v>9125040098.6354504</v>
      </c>
      <c r="AQ55" s="90">
        <v>9125041312.5698795</v>
      </c>
      <c r="AR55" s="90">
        <v>9125042526.5043106</v>
      </c>
      <c r="AS55" s="90">
        <v>9125043740.4387302</v>
      </c>
      <c r="AT55" s="90">
        <v>10375044954.3731</v>
      </c>
      <c r="AU55" s="90">
        <v>10375050760.954201</v>
      </c>
      <c r="AV55" s="90">
        <v>10375061160.181801</v>
      </c>
      <c r="AW55" s="90">
        <v>10375071559.4095</v>
      </c>
      <c r="AX55" s="90">
        <v>10375081958.6371</v>
      </c>
      <c r="AY55" s="90">
        <v>10375092357.864799</v>
      </c>
      <c r="AZ55" s="90">
        <v>10375102757.092501</v>
      </c>
      <c r="BA55" s="90">
        <v>10375102757.092501</v>
      </c>
    </row>
    <row r="56" spans="1:53" x14ac:dyDescent="0.2">
      <c r="A56" s="82" t="s">
        <v>617</v>
      </c>
      <c r="B56" s="90">
        <v>1200000000</v>
      </c>
      <c r="C56" s="90">
        <v>1200000000</v>
      </c>
      <c r="D56" s="90">
        <v>1200000000</v>
      </c>
      <c r="E56" s="90">
        <v>1200000000</v>
      </c>
      <c r="F56" s="90">
        <v>1200000000</v>
      </c>
      <c r="G56" s="90">
        <v>1200000000</v>
      </c>
      <c r="H56" s="90">
        <v>1200000000</v>
      </c>
      <c r="I56" s="90">
        <v>1200000000</v>
      </c>
      <c r="J56" s="90">
        <v>1200000000</v>
      </c>
      <c r="K56" s="90">
        <v>1200000000</v>
      </c>
      <c r="L56" s="90">
        <v>1200000000</v>
      </c>
      <c r="M56" s="90">
        <v>1200000000</v>
      </c>
      <c r="N56" s="90">
        <v>1200000000</v>
      </c>
      <c r="O56" s="90">
        <v>1200000000</v>
      </c>
      <c r="P56" s="90">
        <v>1200000000</v>
      </c>
      <c r="Q56" s="90">
        <v>1200000000</v>
      </c>
      <c r="R56" s="90">
        <v>1200000000</v>
      </c>
      <c r="S56" s="90">
        <v>1200000000</v>
      </c>
      <c r="T56" s="90">
        <v>1200000000</v>
      </c>
      <c r="U56" s="90">
        <v>1200000000</v>
      </c>
      <c r="V56" s="90">
        <v>1200000000</v>
      </c>
      <c r="W56" s="90">
        <v>1200000000</v>
      </c>
      <c r="X56" s="90">
        <v>1200000000</v>
      </c>
      <c r="Y56" s="90">
        <v>1200000000</v>
      </c>
      <c r="Z56" s="90">
        <v>1200000000</v>
      </c>
      <c r="AA56" s="90">
        <v>1200000000</v>
      </c>
      <c r="AB56" s="90">
        <v>1200000000</v>
      </c>
      <c r="AC56" s="90">
        <v>1200000000</v>
      </c>
      <c r="AD56" s="90">
        <v>1200000000</v>
      </c>
      <c r="AE56" s="90">
        <v>1200000000</v>
      </c>
      <c r="AF56" s="90">
        <v>1200000000</v>
      </c>
      <c r="AG56" s="90">
        <v>1200000000</v>
      </c>
      <c r="AH56" s="90">
        <v>1200000000</v>
      </c>
      <c r="AI56" s="90">
        <v>1200000000</v>
      </c>
      <c r="AJ56" s="90">
        <v>1200000000</v>
      </c>
      <c r="AK56" s="90">
        <v>1200000000</v>
      </c>
      <c r="AL56" s="90">
        <v>1200000000</v>
      </c>
      <c r="AM56" s="90">
        <v>1200000000</v>
      </c>
      <c r="AN56" s="90">
        <v>1200000000</v>
      </c>
      <c r="AO56" s="90">
        <v>1200000000</v>
      </c>
      <c r="AP56" s="90">
        <v>1200000000</v>
      </c>
      <c r="AQ56" s="90">
        <v>1200000000</v>
      </c>
      <c r="AR56" s="90">
        <v>1200000000</v>
      </c>
      <c r="AS56" s="90">
        <v>1200000000</v>
      </c>
      <c r="AT56" s="90">
        <v>1200000000</v>
      </c>
      <c r="AU56" s="90">
        <v>1200000000</v>
      </c>
      <c r="AV56" s="90">
        <v>1200000000</v>
      </c>
      <c r="AW56" s="90">
        <v>1200000000</v>
      </c>
      <c r="AX56" s="90">
        <v>1200000000</v>
      </c>
      <c r="AY56" s="90">
        <v>1200000000</v>
      </c>
      <c r="AZ56" s="90">
        <v>1200000000</v>
      </c>
      <c r="BA56" s="90">
        <v>1200000000</v>
      </c>
    </row>
    <row r="57" spans="1:53" x14ac:dyDescent="0.2">
      <c r="A57" s="82" t="s">
        <v>618</v>
      </c>
      <c r="B57" s="90">
        <v>-9643627.7838669904</v>
      </c>
      <c r="C57" s="90">
        <v>-9161343.4541644491</v>
      </c>
      <c r="D57" s="90">
        <v>-8679059.1244619098</v>
      </c>
      <c r="E57" s="90">
        <v>-8196774.7947593704</v>
      </c>
      <c r="F57" s="90">
        <v>-7714490.4650568301</v>
      </c>
      <c r="G57" s="90">
        <v>-7232206.1353542898</v>
      </c>
      <c r="H57" s="90">
        <v>-6749921.8056517504</v>
      </c>
      <c r="I57" s="90">
        <v>-6267637.4759492101</v>
      </c>
      <c r="J57" s="90">
        <v>-5785353.1462466698</v>
      </c>
      <c r="K57" s="90">
        <v>-5303068.8165441304</v>
      </c>
      <c r="L57" s="90">
        <v>-4820784.4868415901</v>
      </c>
      <c r="M57" s="90">
        <v>-4338500.1571390498</v>
      </c>
      <c r="N57" s="90">
        <v>-4338500.1571390498</v>
      </c>
      <c r="O57" s="90">
        <v>-3856215.82743651</v>
      </c>
      <c r="P57" s="90">
        <v>-3373931.49773398</v>
      </c>
      <c r="Q57" s="90">
        <v>-2891647.1680314401</v>
      </c>
      <c r="R57" s="90">
        <v>-2409362.8383288998</v>
      </c>
      <c r="S57" s="90">
        <v>-1927078.50862636</v>
      </c>
      <c r="T57" s="90">
        <v>-1444794.1789238199</v>
      </c>
      <c r="U57" s="90">
        <v>-962509.84922128299</v>
      </c>
      <c r="V57" s="90">
        <v>-480225.51951874403</v>
      </c>
      <c r="W57" s="90">
        <v>2058.8101837947702</v>
      </c>
      <c r="X57" s="90">
        <v>484343.13988633401</v>
      </c>
      <c r="Y57" s="90">
        <v>966627.46958887298</v>
      </c>
      <c r="Z57" s="90">
        <v>1448911.79929141</v>
      </c>
      <c r="AA57" s="90">
        <v>1448911.79929141</v>
      </c>
      <c r="AB57" s="90">
        <v>1929575.93311766</v>
      </c>
      <c r="AC57" s="90">
        <v>2408619.8710676199</v>
      </c>
      <c r="AD57" s="90">
        <v>2887663.80901758</v>
      </c>
      <c r="AE57" s="90">
        <v>3366707.7469675401</v>
      </c>
      <c r="AF57" s="90">
        <v>3845751.68491751</v>
      </c>
      <c r="AG57" s="90">
        <v>4324795.6228674697</v>
      </c>
      <c r="AH57" s="90">
        <v>4803839.5608174298</v>
      </c>
      <c r="AI57" s="90">
        <v>5282883.4987673899</v>
      </c>
      <c r="AJ57" s="90">
        <v>5761927.43671735</v>
      </c>
      <c r="AK57" s="90">
        <v>6240971.3746673204</v>
      </c>
      <c r="AL57" s="90">
        <v>6720015.3126172796</v>
      </c>
      <c r="AM57" s="90">
        <v>7199059.2505672397</v>
      </c>
      <c r="AN57" s="90">
        <v>7199059.2505672397</v>
      </c>
      <c r="AO57" s="90">
        <v>7653403.4977955502</v>
      </c>
      <c r="AP57" s="90">
        <v>8081834.1198759899</v>
      </c>
      <c r="AQ57" s="90">
        <v>8510264.7419564202</v>
      </c>
      <c r="AR57" s="90">
        <v>8938695.3640368506</v>
      </c>
      <c r="AS57" s="90">
        <v>9367125.9861172792</v>
      </c>
      <c r="AT57" s="90">
        <v>9795556.6081977095</v>
      </c>
      <c r="AU57" s="90">
        <v>10219394.583661599</v>
      </c>
      <c r="AV57" s="90">
        <v>10638639.912508899</v>
      </c>
      <c r="AW57" s="90">
        <v>11057885.2413563</v>
      </c>
      <c r="AX57" s="90">
        <v>11477130.5702036</v>
      </c>
      <c r="AY57" s="90">
        <v>11896375.899050999</v>
      </c>
      <c r="AZ57" s="90">
        <v>12315621.2278983</v>
      </c>
      <c r="BA57" s="90">
        <v>12315621.2278983</v>
      </c>
    </row>
    <row r="58" spans="1:53" x14ac:dyDescent="0.2">
      <c r="A58" s="82" t="s">
        <v>619</v>
      </c>
      <c r="B58" s="90">
        <v>0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</row>
    <row r="59" spans="1:53" x14ac:dyDescent="0.2">
      <c r="A59" s="81" t="s">
        <v>620</v>
      </c>
      <c r="B59" s="90">
        <v>9350574805.5153904</v>
      </c>
      <c r="C59" s="90">
        <v>9351204791.2698994</v>
      </c>
      <c r="D59" s="90">
        <v>9351195888.1355305</v>
      </c>
      <c r="E59" s="90">
        <v>8551836522.0382004</v>
      </c>
      <c r="F59" s="90">
        <v>8552477155.9408703</v>
      </c>
      <c r="G59" s="90">
        <v>8553117789.8435297</v>
      </c>
      <c r="H59" s="90">
        <v>8553758423.7461996</v>
      </c>
      <c r="I59" s="90">
        <v>9554399057.6488609</v>
      </c>
      <c r="J59" s="90">
        <v>9555039691.5515194</v>
      </c>
      <c r="K59" s="90">
        <v>9555680325.4541893</v>
      </c>
      <c r="L59" s="90">
        <v>9556320959.3568592</v>
      </c>
      <c r="M59" s="90">
        <v>9556961593.2595291</v>
      </c>
      <c r="N59" s="90">
        <v>9556961593.2595291</v>
      </c>
      <c r="O59" s="90">
        <v>9557602227.1621895</v>
      </c>
      <c r="P59" s="90">
        <v>9558242861.0648594</v>
      </c>
      <c r="Q59" s="90">
        <v>9558244606.0786304</v>
      </c>
      <c r="R59" s="90">
        <v>9558895888.1294403</v>
      </c>
      <c r="S59" s="90">
        <v>9559547170.1802597</v>
      </c>
      <c r="T59" s="90">
        <v>10260198452.231001</v>
      </c>
      <c r="U59" s="90">
        <v>10260849734.281799</v>
      </c>
      <c r="V59" s="90">
        <v>10261501016.332701</v>
      </c>
      <c r="W59" s="90">
        <v>10262152298.383499</v>
      </c>
      <c r="X59" s="90">
        <v>10262803580.434299</v>
      </c>
      <c r="Y59" s="90">
        <v>10263454862.4851</v>
      </c>
      <c r="Z59" s="90">
        <v>10264106144.5359</v>
      </c>
      <c r="AA59" s="90">
        <v>10264106144.5359</v>
      </c>
      <c r="AB59" s="90">
        <v>10264754962.3979</v>
      </c>
      <c r="AC59" s="90">
        <v>10265403780.26</v>
      </c>
      <c r="AD59" s="90">
        <v>10265413709.233101</v>
      </c>
      <c r="AE59" s="90">
        <v>10265735675.243299</v>
      </c>
      <c r="AF59" s="90">
        <v>10266395141.2535</v>
      </c>
      <c r="AG59" s="90">
        <v>10917054607.2637</v>
      </c>
      <c r="AH59" s="90">
        <v>10917714073.273899</v>
      </c>
      <c r="AI59" s="90">
        <v>10918373539.2841</v>
      </c>
      <c r="AJ59" s="90">
        <v>10919033005.2943</v>
      </c>
      <c r="AK59" s="90">
        <v>10919692471.304399</v>
      </c>
      <c r="AL59" s="90">
        <v>10920351937.3146</v>
      </c>
      <c r="AM59" s="90">
        <v>10921011403.3248</v>
      </c>
      <c r="AN59" s="90">
        <v>10921011403.3248</v>
      </c>
      <c r="AO59" s="90">
        <v>10271635647.1567</v>
      </c>
      <c r="AP59" s="90">
        <v>10272233571.1021</v>
      </c>
      <c r="AQ59" s="90">
        <v>10272192606.158501</v>
      </c>
      <c r="AR59" s="90">
        <v>10272801178.252001</v>
      </c>
      <c r="AS59" s="90">
        <v>10273409750.3454</v>
      </c>
      <c r="AT59" s="90">
        <v>11524018322.4389</v>
      </c>
      <c r="AU59" s="90">
        <v>11524579894.5324</v>
      </c>
      <c r="AV59" s="90">
        <v>11525141466.625799</v>
      </c>
      <c r="AW59" s="90">
        <v>11525703038.719299</v>
      </c>
      <c r="AX59" s="90">
        <v>11526264610.812799</v>
      </c>
      <c r="AY59" s="90">
        <v>11526826182.9063</v>
      </c>
      <c r="AZ59" s="90">
        <v>11527387754.999701</v>
      </c>
      <c r="BA59" s="90">
        <v>11527387754.999701</v>
      </c>
    </row>
    <row r="60" spans="1:53" x14ac:dyDescent="0.2">
      <c r="A60" s="82" t="s">
        <v>621</v>
      </c>
    </row>
    <row r="61" spans="1:53" x14ac:dyDescent="0.2">
      <c r="A61" s="81" t="s">
        <v>622</v>
      </c>
    </row>
    <row r="62" spans="1:53" x14ac:dyDescent="0.2">
      <c r="A62" s="82" t="s">
        <v>623</v>
      </c>
      <c r="B62" s="90">
        <v>34427101.9016378</v>
      </c>
      <c r="C62" s="90">
        <v>34427101.9016378</v>
      </c>
      <c r="D62" s="90">
        <v>34427101.9016378</v>
      </c>
      <c r="E62" s="90">
        <v>32873305.605341502</v>
      </c>
      <c r="F62" s="90">
        <v>31504416.716452599</v>
      </c>
      <c r="G62" s="90">
        <v>31504416.716452599</v>
      </c>
      <c r="H62" s="90">
        <v>31504416.716452599</v>
      </c>
      <c r="I62" s="90">
        <v>34600691.968977802</v>
      </c>
      <c r="J62" s="90">
        <v>35671083.3831193</v>
      </c>
      <c r="K62" s="90">
        <v>35671083.3831193</v>
      </c>
      <c r="L62" s="90">
        <v>35671083.3831193</v>
      </c>
      <c r="M62" s="90">
        <v>35671083.3831193</v>
      </c>
      <c r="N62" s="90">
        <v>407952886.96106797</v>
      </c>
      <c r="O62" s="90">
        <v>35514833.3831193</v>
      </c>
      <c r="P62" s="90">
        <v>35514833.3831193</v>
      </c>
      <c r="Q62" s="90">
        <v>35514833.3831193</v>
      </c>
      <c r="R62" s="90">
        <v>35525481.531267397</v>
      </c>
      <c r="S62" s="90">
        <v>35525481.531267397</v>
      </c>
      <c r="T62" s="90">
        <v>37698863.623466</v>
      </c>
      <c r="U62" s="90">
        <v>38442148.197934099</v>
      </c>
      <c r="V62" s="90">
        <v>38442148.197934099</v>
      </c>
      <c r="W62" s="90">
        <v>38442148.197934099</v>
      </c>
      <c r="X62" s="90">
        <v>38442148.197934099</v>
      </c>
      <c r="Y62" s="90">
        <v>38442148.197934099</v>
      </c>
      <c r="Z62" s="90">
        <v>38442148.197934099</v>
      </c>
      <c r="AA62" s="90">
        <v>445947216.02296299</v>
      </c>
      <c r="AB62" s="90">
        <v>38418850.675825097</v>
      </c>
      <c r="AC62" s="90">
        <v>38418850.675825097</v>
      </c>
      <c r="AD62" s="90">
        <v>38418850.675825097</v>
      </c>
      <c r="AE62" s="90">
        <v>38429498.823973201</v>
      </c>
      <c r="AF62" s="90">
        <v>38429498.823973201</v>
      </c>
      <c r="AG62" s="90">
        <v>40450479.726751</v>
      </c>
      <c r="AH62" s="90">
        <v>41137832.1573065</v>
      </c>
      <c r="AI62" s="90">
        <v>41137832.1573065</v>
      </c>
      <c r="AJ62" s="90">
        <v>41137832.1573065</v>
      </c>
      <c r="AK62" s="90">
        <v>41137832.1573065</v>
      </c>
      <c r="AL62" s="90">
        <v>41137832.1573065</v>
      </c>
      <c r="AM62" s="90">
        <v>41137832.1573065</v>
      </c>
      <c r="AN62" s="90">
        <v>479393022.346012</v>
      </c>
      <c r="AO62" s="90">
        <v>40246359.979041897</v>
      </c>
      <c r="AP62" s="90">
        <v>39353373.425777301</v>
      </c>
      <c r="AQ62" s="90">
        <v>39353373.425777301</v>
      </c>
      <c r="AR62" s="90">
        <v>39364021.573925503</v>
      </c>
      <c r="AS62" s="90">
        <v>39364021.573925503</v>
      </c>
      <c r="AT62" s="90">
        <v>43316074.2700039</v>
      </c>
      <c r="AU62" s="90">
        <v>44629521.573925503</v>
      </c>
      <c r="AV62" s="90">
        <v>44629521.573925503</v>
      </c>
      <c r="AW62" s="90">
        <v>44629521.573925503</v>
      </c>
      <c r="AX62" s="90">
        <v>44629521.573925503</v>
      </c>
      <c r="AY62" s="90">
        <v>44629521.573925503</v>
      </c>
      <c r="AZ62" s="90">
        <v>44629521.573925503</v>
      </c>
      <c r="BA62" s="90">
        <v>508774353.69200402</v>
      </c>
    </row>
    <row r="63" spans="1:53" x14ac:dyDescent="0.2">
      <c r="A63" s="81" t="s">
        <v>624</v>
      </c>
      <c r="B63" s="90">
        <v>34427101.9016378</v>
      </c>
      <c r="C63" s="90">
        <v>34427101.9016378</v>
      </c>
      <c r="D63" s="90">
        <v>34427101.9016378</v>
      </c>
      <c r="E63" s="90">
        <v>32873305.605341502</v>
      </c>
      <c r="F63" s="90">
        <v>31504416.716452599</v>
      </c>
      <c r="G63" s="90">
        <v>31504416.716452599</v>
      </c>
      <c r="H63" s="90">
        <v>31504416.716452599</v>
      </c>
      <c r="I63" s="90">
        <v>34600691.968977802</v>
      </c>
      <c r="J63" s="90">
        <v>35671083.3831193</v>
      </c>
      <c r="K63" s="90">
        <v>35671083.3831193</v>
      </c>
      <c r="L63" s="90">
        <v>35671083.3831193</v>
      </c>
      <c r="M63" s="90">
        <v>35671083.3831193</v>
      </c>
      <c r="N63" s="90">
        <v>407952886.96106797</v>
      </c>
      <c r="O63" s="90">
        <v>35514833.3831193</v>
      </c>
      <c r="P63" s="90">
        <v>35514833.3831193</v>
      </c>
      <c r="Q63" s="90">
        <v>35514833.3831193</v>
      </c>
      <c r="R63" s="90">
        <v>35525481.531267397</v>
      </c>
      <c r="S63" s="90">
        <v>35525481.531267397</v>
      </c>
      <c r="T63" s="90">
        <v>37698863.623466</v>
      </c>
      <c r="U63" s="90">
        <v>38442148.197934099</v>
      </c>
      <c r="V63" s="90">
        <v>38442148.197934099</v>
      </c>
      <c r="W63" s="90">
        <v>38442148.197934099</v>
      </c>
      <c r="X63" s="90">
        <v>38442148.197934099</v>
      </c>
      <c r="Y63" s="90">
        <v>38442148.197934099</v>
      </c>
      <c r="Z63" s="90">
        <v>38442148.197934099</v>
      </c>
      <c r="AA63" s="90">
        <v>445947216.02296299</v>
      </c>
      <c r="AB63" s="90">
        <v>38418850.675825097</v>
      </c>
      <c r="AC63" s="90">
        <v>38418850.675825097</v>
      </c>
      <c r="AD63" s="90">
        <v>38418850.675825097</v>
      </c>
      <c r="AE63" s="90">
        <v>38429498.823973201</v>
      </c>
      <c r="AF63" s="90">
        <v>38429498.823973201</v>
      </c>
      <c r="AG63" s="90">
        <v>40450479.726751</v>
      </c>
      <c r="AH63" s="90">
        <v>41137832.1573065</v>
      </c>
      <c r="AI63" s="90">
        <v>41137832.1573065</v>
      </c>
      <c r="AJ63" s="90">
        <v>41137832.1573065</v>
      </c>
      <c r="AK63" s="90">
        <v>41137832.1573065</v>
      </c>
      <c r="AL63" s="90">
        <v>41137832.1573065</v>
      </c>
      <c r="AM63" s="90">
        <v>41137832.1573065</v>
      </c>
      <c r="AN63" s="90">
        <v>479393022.346012</v>
      </c>
      <c r="AO63" s="90">
        <v>40246359.979041897</v>
      </c>
      <c r="AP63" s="90">
        <v>39353373.425777301</v>
      </c>
      <c r="AQ63" s="90">
        <v>39353373.425777301</v>
      </c>
      <c r="AR63" s="90">
        <v>39364021.573925503</v>
      </c>
      <c r="AS63" s="90">
        <v>39364021.573925503</v>
      </c>
      <c r="AT63" s="90">
        <v>43316074.2700039</v>
      </c>
      <c r="AU63" s="90">
        <v>44629521.573925503</v>
      </c>
      <c r="AV63" s="90">
        <v>44629521.573925503</v>
      </c>
      <c r="AW63" s="90">
        <v>44629521.573925503</v>
      </c>
      <c r="AX63" s="90">
        <v>44629521.573925503</v>
      </c>
      <c r="AY63" s="90">
        <v>44629521.573925503</v>
      </c>
      <c r="AZ63" s="90">
        <v>44629521.573925503</v>
      </c>
      <c r="BA63" s="90">
        <v>508774353.69200402</v>
      </c>
    </row>
    <row r="64" spans="1:53" x14ac:dyDescent="0.2">
      <c r="A64" s="81" t="s">
        <v>625</v>
      </c>
      <c r="B64" s="90">
        <v>413125222.81965297</v>
      </c>
      <c r="C64" s="90">
        <v>413125222.81965297</v>
      </c>
      <c r="D64" s="90">
        <v>413125222.81965297</v>
      </c>
      <c r="E64" s="90">
        <v>394479667.26409799</v>
      </c>
      <c r="F64" s="90">
        <v>378053000.597431</v>
      </c>
      <c r="G64" s="90">
        <v>378053000.597431</v>
      </c>
      <c r="H64" s="90">
        <v>378053000.597431</v>
      </c>
      <c r="I64" s="90">
        <v>415208303.62773401</v>
      </c>
      <c r="J64" s="90">
        <v>428053000.597431</v>
      </c>
      <c r="K64" s="90">
        <v>428053000.597431</v>
      </c>
      <c r="L64" s="90">
        <v>428053000.597431</v>
      </c>
      <c r="M64" s="90">
        <v>428053000.597431</v>
      </c>
      <c r="N64" s="90">
        <v>428053000.597431</v>
      </c>
      <c r="O64" s="90">
        <v>426178000.597431</v>
      </c>
      <c r="P64" s="90">
        <v>426178000.597431</v>
      </c>
      <c r="Q64" s="90">
        <v>426178000.597431</v>
      </c>
      <c r="R64" s="90">
        <v>426305778.37520897</v>
      </c>
      <c r="S64" s="90">
        <v>426305778.37520897</v>
      </c>
      <c r="T64" s="90">
        <v>452386363.481592</v>
      </c>
      <c r="U64" s="90">
        <v>461305778.37520897</v>
      </c>
      <c r="V64" s="90">
        <v>461305778.37520897</v>
      </c>
      <c r="W64" s="90">
        <v>461305778.37520897</v>
      </c>
      <c r="X64" s="90">
        <v>461305778.37520897</v>
      </c>
      <c r="Y64" s="90">
        <v>461305778.37520897</v>
      </c>
      <c r="Z64" s="90">
        <v>461305778.37520897</v>
      </c>
      <c r="AA64" s="90">
        <v>461305778.37520897</v>
      </c>
      <c r="AB64" s="90">
        <v>461026208.10990101</v>
      </c>
      <c r="AC64" s="90">
        <v>461026208.10990101</v>
      </c>
      <c r="AD64" s="90">
        <v>461026208.10990101</v>
      </c>
      <c r="AE64" s="90">
        <v>461153985.88767898</v>
      </c>
      <c r="AF64" s="90">
        <v>461153985.88767898</v>
      </c>
      <c r="AG64" s="90">
        <v>485405756.721012</v>
      </c>
      <c r="AH64" s="90">
        <v>493653985.88767803</v>
      </c>
      <c r="AI64" s="90">
        <v>493653985.88767803</v>
      </c>
      <c r="AJ64" s="90">
        <v>493653985.88767803</v>
      </c>
      <c r="AK64" s="90">
        <v>493653985.88767803</v>
      </c>
      <c r="AL64" s="90">
        <v>493653985.88767803</v>
      </c>
      <c r="AM64" s="90">
        <v>493653985.88767803</v>
      </c>
      <c r="AN64" s="90">
        <v>493653985.88767803</v>
      </c>
      <c r="AO64" s="90">
        <v>482956319.74850303</v>
      </c>
      <c r="AP64" s="90">
        <v>472240481.10932797</v>
      </c>
      <c r="AQ64" s="90">
        <v>472240481.10932797</v>
      </c>
      <c r="AR64" s="90">
        <v>472368258.887106</v>
      </c>
      <c r="AS64" s="90">
        <v>472368258.887106</v>
      </c>
      <c r="AT64" s="90">
        <v>519792891.24004698</v>
      </c>
      <c r="AU64" s="90">
        <v>535554258.887106</v>
      </c>
      <c r="AV64" s="90">
        <v>535554258.887106</v>
      </c>
      <c r="AW64" s="90">
        <v>535554258.887106</v>
      </c>
      <c r="AX64" s="90">
        <v>535554258.887106</v>
      </c>
      <c r="AY64" s="90">
        <v>535554258.887106</v>
      </c>
      <c r="AZ64" s="90">
        <v>535554258.887106</v>
      </c>
      <c r="BA64" s="90">
        <v>535554258.887106</v>
      </c>
    </row>
    <row r="65" spans="1:53" x14ac:dyDescent="0.2">
      <c r="A65" s="82" t="s">
        <v>626</v>
      </c>
    </row>
    <row r="66" spans="1:53" x14ac:dyDescent="0.2">
      <c r="A66" s="81" t="s">
        <v>627</v>
      </c>
    </row>
    <row r="67" spans="1:53" x14ac:dyDescent="0.2">
      <c r="A67" s="82" t="s">
        <v>628</v>
      </c>
      <c r="B67" s="90">
        <v>0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0">
        <v>0</v>
      </c>
      <c r="AN67" s="90">
        <v>0</v>
      </c>
      <c r="AO67" s="90">
        <v>0</v>
      </c>
      <c r="AP67" s="90">
        <v>0</v>
      </c>
      <c r="AQ67" s="90">
        <v>0</v>
      </c>
      <c r="AR67" s="90">
        <v>0</v>
      </c>
      <c r="AS67" s="90">
        <v>0</v>
      </c>
      <c r="AT67" s="90">
        <v>0</v>
      </c>
      <c r="AU67" s="90">
        <v>0</v>
      </c>
      <c r="AV67" s="90">
        <v>0</v>
      </c>
      <c r="AW67" s="90">
        <v>0</v>
      </c>
      <c r="AX67" s="90">
        <v>0</v>
      </c>
      <c r="AY67" s="90">
        <v>0</v>
      </c>
      <c r="AZ67" s="90">
        <v>0</v>
      </c>
      <c r="BA67" s="90">
        <v>0</v>
      </c>
    </row>
    <row r="68" spans="1:53" x14ac:dyDescent="0.2">
      <c r="A68" s="82" t="s">
        <v>629</v>
      </c>
      <c r="B68" s="90">
        <v>145146799.75453001</v>
      </c>
      <c r="C68" s="90">
        <v>43986462.048842996</v>
      </c>
      <c r="D68" s="90">
        <v>126073770.957846</v>
      </c>
      <c r="E68" s="90">
        <v>958100711.50871003</v>
      </c>
      <c r="F68" s="90">
        <v>997092550.63431501</v>
      </c>
      <c r="G68" s="90">
        <v>1089790129.6900799</v>
      </c>
      <c r="H68" s="90">
        <v>1010243814.99792</v>
      </c>
      <c r="I68" s="90">
        <v>0</v>
      </c>
      <c r="J68" s="90">
        <v>0</v>
      </c>
      <c r="K68" s="90">
        <v>0</v>
      </c>
      <c r="L68" s="90">
        <v>0</v>
      </c>
      <c r="M68" s="90">
        <v>5938772.7716698796</v>
      </c>
      <c r="N68" s="90">
        <v>5938772.7716698796</v>
      </c>
      <c r="O68" s="90">
        <v>37208835.7320804</v>
      </c>
      <c r="P68" s="90">
        <v>27491554.847943299</v>
      </c>
      <c r="Q68" s="90">
        <v>189077993.35148901</v>
      </c>
      <c r="R68" s="90">
        <v>271867626.10165399</v>
      </c>
      <c r="S68" s="90">
        <v>374588955.818542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131852214.951662</v>
      </c>
      <c r="AA68" s="90">
        <v>131852214.951662</v>
      </c>
      <c r="AB68" s="90">
        <v>196512174.79109901</v>
      </c>
      <c r="AC68" s="90">
        <v>168300839.92753699</v>
      </c>
      <c r="AD68" s="90">
        <v>279697063.07687598</v>
      </c>
      <c r="AE68" s="90">
        <v>284151828.04402</v>
      </c>
      <c r="AF68" s="90">
        <v>363591134.76955199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0">
        <v>180915258.75754201</v>
      </c>
      <c r="AN68" s="90">
        <v>180915258.75754201</v>
      </c>
      <c r="AO68" s="90">
        <v>888992446.32978797</v>
      </c>
      <c r="AP68" s="90">
        <v>858047614.98357701</v>
      </c>
      <c r="AQ68" s="90">
        <v>973328736.45499504</v>
      </c>
      <c r="AR68" s="90">
        <v>974042396.54382598</v>
      </c>
      <c r="AS68" s="90">
        <v>1048936334.2269599</v>
      </c>
      <c r="AT68" s="90">
        <v>0</v>
      </c>
      <c r="AU68" s="90">
        <v>0</v>
      </c>
      <c r="AV68" s="90">
        <v>0</v>
      </c>
      <c r="AW68" s="90">
        <v>0</v>
      </c>
      <c r="AX68" s="90">
        <v>0</v>
      </c>
      <c r="AY68" s="90">
        <v>0</v>
      </c>
      <c r="AZ68" s="90">
        <v>186734302.987297</v>
      </c>
      <c r="BA68" s="90">
        <v>186734302.987297</v>
      </c>
    </row>
    <row r="69" spans="1:53" x14ac:dyDescent="0.2">
      <c r="A69" s="82" t="s">
        <v>630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0</v>
      </c>
      <c r="AQ69" s="90">
        <v>0</v>
      </c>
      <c r="AR69" s="90">
        <v>0</v>
      </c>
      <c r="AS69" s="90">
        <v>0</v>
      </c>
      <c r="AT69" s="90">
        <v>0</v>
      </c>
      <c r="AU69" s="90">
        <v>0</v>
      </c>
      <c r="AV69" s="90">
        <v>0</v>
      </c>
      <c r="AW69" s="90">
        <v>0</v>
      </c>
      <c r="AX69" s="90">
        <v>0</v>
      </c>
      <c r="AY69" s="90">
        <v>0</v>
      </c>
      <c r="AZ69" s="90">
        <v>0</v>
      </c>
      <c r="BA69" s="90">
        <v>0</v>
      </c>
    </row>
    <row r="70" spans="1:53" x14ac:dyDescent="0.2">
      <c r="A70" s="82" t="s">
        <v>631</v>
      </c>
      <c r="B70" s="90">
        <v>0</v>
      </c>
      <c r="C70" s="90">
        <v>0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-137442028.716232</v>
      </c>
      <c r="J70" s="90">
        <v>-239377237.91134599</v>
      </c>
      <c r="K70" s="90">
        <v>-393280992.26323497</v>
      </c>
      <c r="L70" s="90">
        <v>-193048441.87334099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-233794140.86158001</v>
      </c>
      <c r="U70" s="90">
        <v>-227643124.22132599</v>
      </c>
      <c r="V70" s="90">
        <v>-280939309.93058503</v>
      </c>
      <c r="W70" s="90">
        <v>-341934612.80359203</v>
      </c>
      <c r="X70" s="90">
        <v>-384555249.98042399</v>
      </c>
      <c r="Y70" s="90">
        <v>-71955812.614500105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-233559606.438665</v>
      </c>
      <c r="AH70" s="90">
        <v>-256509907.93695101</v>
      </c>
      <c r="AI70" s="90">
        <v>-316266376.39893699</v>
      </c>
      <c r="AJ70" s="90">
        <v>-290456805.72593403</v>
      </c>
      <c r="AK70" s="90">
        <v>-345374414.50259</v>
      </c>
      <c r="AL70" s="90">
        <v>-25961727.997004099</v>
      </c>
      <c r="AM70" s="90">
        <v>0</v>
      </c>
      <c r="AN70" s="90">
        <v>0</v>
      </c>
      <c r="AO70" s="90">
        <v>0</v>
      </c>
      <c r="AP70" s="90">
        <v>0</v>
      </c>
      <c r="AQ70" s="90">
        <v>0</v>
      </c>
      <c r="AR70" s="90">
        <v>0</v>
      </c>
      <c r="AS70" s="90">
        <v>0</v>
      </c>
      <c r="AT70" s="90">
        <v>-89413364.099600807</v>
      </c>
      <c r="AU70" s="90">
        <v>-131321263.992834</v>
      </c>
      <c r="AV70" s="90">
        <v>-209891225.351459</v>
      </c>
      <c r="AW70" s="90">
        <v>-354915954.59222502</v>
      </c>
      <c r="AX70" s="90">
        <v>-406748952.61554003</v>
      </c>
      <c r="AY70" s="90">
        <v>-76328665.770742998</v>
      </c>
      <c r="AZ70" s="90">
        <v>0</v>
      </c>
      <c r="BA70" s="90">
        <v>0</v>
      </c>
    </row>
    <row r="71" spans="1:53" x14ac:dyDescent="0.2">
      <c r="A71" s="81" t="s">
        <v>632</v>
      </c>
      <c r="B71" s="90">
        <v>145146799.75453001</v>
      </c>
      <c r="C71" s="90">
        <v>43986462.048842996</v>
      </c>
      <c r="D71" s="90">
        <v>126073770.957846</v>
      </c>
      <c r="E71" s="90">
        <v>958100711.50871003</v>
      </c>
      <c r="F71" s="90">
        <v>997092550.63431501</v>
      </c>
      <c r="G71" s="90">
        <v>1089790129.6900799</v>
      </c>
      <c r="H71" s="90">
        <v>1010243814.99792</v>
      </c>
      <c r="I71" s="90">
        <v>-137442028.716232</v>
      </c>
      <c r="J71" s="90">
        <v>-239377237.91134599</v>
      </c>
      <c r="K71" s="90">
        <v>-393280992.26323497</v>
      </c>
      <c r="L71" s="90">
        <v>-193048441.87334099</v>
      </c>
      <c r="M71" s="90">
        <v>5938772.7716698796</v>
      </c>
      <c r="N71" s="90">
        <v>5938772.7716698796</v>
      </c>
      <c r="O71" s="90">
        <v>37208835.7320804</v>
      </c>
      <c r="P71" s="90">
        <v>27491554.847943299</v>
      </c>
      <c r="Q71" s="90">
        <v>189077993.35148901</v>
      </c>
      <c r="R71" s="90">
        <v>271867626.10165399</v>
      </c>
      <c r="S71" s="90">
        <v>374588955.818542</v>
      </c>
      <c r="T71" s="90">
        <v>-233794140.86158001</v>
      </c>
      <c r="U71" s="90">
        <v>-227643124.22132599</v>
      </c>
      <c r="V71" s="90">
        <v>-280939309.93058503</v>
      </c>
      <c r="W71" s="90">
        <v>-341934612.80359203</v>
      </c>
      <c r="X71" s="90">
        <v>-384555249.98042399</v>
      </c>
      <c r="Y71" s="90">
        <v>-71955812.614500105</v>
      </c>
      <c r="Z71" s="90">
        <v>131852214.951662</v>
      </c>
      <c r="AA71" s="90">
        <v>131852214.951662</v>
      </c>
      <c r="AB71" s="90">
        <v>196512174.79109901</v>
      </c>
      <c r="AC71" s="90">
        <v>168300839.92753699</v>
      </c>
      <c r="AD71" s="90">
        <v>279697063.07687598</v>
      </c>
      <c r="AE71" s="90">
        <v>284151828.04402</v>
      </c>
      <c r="AF71" s="90">
        <v>363591134.76955199</v>
      </c>
      <c r="AG71" s="90">
        <v>-233559606.438665</v>
      </c>
      <c r="AH71" s="90">
        <v>-256509907.93695101</v>
      </c>
      <c r="AI71" s="90">
        <v>-316266376.39893699</v>
      </c>
      <c r="AJ71" s="90">
        <v>-290456805.72593403</v>
      </c>
      <c r="AK71" s="90">
        <v>-345374414.50259</v>
      </c>
      <c r="AL71" s="90">
        <v>-25961727.997004099</v>
      </c>
      <c r="AM71" s="90">
        <v>180915258.75754201</v>
      </c>
      <c r="AN71" s="90">
        <v>180915258.75754201</v>
      </c>
      <c r="AO71" s="90">
        <v>888992446.32978797</v>
      </c>
      <c r="AP71" s="90">
        <v>858047614.98357701</v>
      </c>
      <c r="AQ71" s="90">
        <v>973328736.45499504</v>
      </c>
      <c r="AR71" s="90">
        <v>974042396.54382598</v>
      </c>
      <c r="AS71" s="90">
        <v>1048936334.2269599</v>
      </c>
      <c r="AT71" s="90">
        <v>-89413364.099600807</v>
      </c>
      <c r="AU71" s="90">
        <v>-131321263.992834</v>
      </c>
      <c r="AV71" s="90">
        <v>-209891225.351459</v>
      </c>
      <c r="AW71" s="90">
        <v>-354915954.59222502</v>
      </c>
      <c r="AX71" s="90">
        <v>-406748952.61554003</v>
      </c>
      <c r="AY71" s="90">
        <v>-76328665.770742998</v>
      </c>
      <c r="AZ71" s="90">
        <v>186734302.987297</v>
      </c>
      <c r="BA71" s="90">
        <v>186734302.987297</v>
      </c>
    </row>
    <row r="72" spans="1:53" x14ac:dyDescent="0.2">
      <c r="A72" s="82" t="s">
        <v>633</v>
      </c>
    </row>
    <row r="73" spans="1:53" x14ac:dyDescent="0.2">
      <c r="A73" s="81" t="s">
        <v>634</v>
      </c>
    </row>
    <row r="74" spans="1:53" x14ac:dyDescent="0.2">
      <c r="A74" s="82" t="s">
        <v>635</v>
      </c>
      <c r="B74" s="90">
        <v>540507.17074432201</v>
      </c>
      <c r="C74" s="90">
        <v>347676.91321239102</v>
      </c>
      <c r="D74" s="90">
        <v>318423.20326038898</v>
      </c>
      <c r="E74" s="90">
        <v>1863605.81462509</v>
      </c>
      <c r="F74" s="90">
        <v>3336835.4131682198</v>
      </c>
      <c r="G74" s="90">
        <v>3561252.4029421899</v>
      </c>
      <c r="H74" s="90">
        <v>3585638.9445129298</v>
      </c>
      <c r="I74" s="90">
        <v>1750352.52100361</v>
      </c>
      <c r="J74" s="90">
        <v>47820.0494322659</v>
      </c>
      <c r="K74" s="90">
        <v>50081.6356646973</v>
      </c>
      <c r="L74" s="90">
        <v>53848.6678180745</v>
      </c>
      <c r="M74" s="90">
        <v>65757.602939547403</v>
      </c>
      <c r="N74" s="90">
        <v>15521800.339323699</v>
      </c>
      <c r="O74" s="90">
        <v>104670.44976706601</v>
      </c>
      <c r="P74" s="90">
        <v>136893.608044069</v>
      </c>
      <c r="Q74" s="90">
        <v>344962.20055765798</v>
      </c>
      <c r="R74" s="90">
        <v>678040.84765926597</v>
      </c>
      <c r="S74" s="90">
        <v>932049.13654332794</v>
      </c>
      <c r="T74" s="90">
        <v>565745.38835548901</v>
      </c>
      <c r="U74" s="90">
        <v>60341.070350027403</v>
      </c>
      <c r="V74" s="90">
        <v>63416.958554446697</v>
      </c>
      <c r="W74" s="90">
        <v>65275.170562726496</v>
      </c>
      <c r="X74" s="90">
        <v>67138.422052826994</v>
      </c>
      <c r="Y74" s="90">
        <v>70236.5319766865</v>
      </c>
      <c r="Z74" s="90">
        <v>250339.763760275</v>
      </c>
      <c r="AA74" s="90">
        <v>3339109.5481838598</v>
      </c>
      <c r="AB74" s="90">
        <v>510032.731442524</v>
      </c>
      <c r="AC74" s="90">
        <v>561690.59121040802</v>
      </c>
      <c r="AD74" s="90">
        <v>675034.05819241703</v>
      </c>
      <c r="AE74" s="90">
        <v>831670.90588748304</v>
      </c>
      <c r="AF74" s="90">
        <v>946345.88893664</v>
      </c>
      <c r="AG74" s="90">
        <v>569341.76255300804</v>
      </c>
      <c r="AH74" s="90">
        <v>86419.811530459105</v>
      </c>
      <c r="AI74" s="90">
        <v>89517.951356530597</v>
      </c>
      <c r="AJ74" s="90">
        <v>91390.785354242602</v>
      </c>
      <c r="AK74" s="90">
        <v>93268.620243804296</v>
      </c>
      <c r="AL74" s="90">
        <v>96388.776862167797</v>
      </c>
      <c r="AM74" s="90">
        <v>339174.97056730499</v>
      </c>
      <c r="AN74" s="90">
        <v>4890276.8541369904</v>
      </c>
      <c r="AO74" s="90">
        <v>1526064.2769198001</v>
      </c>
      <c r="AP74" s="90">
        <v>2432040.0279095699</v>
      </c>
      <c r="AQ74" s="90">
        <v>2546977.9467134201</v>
      </c>
      <c r="AR74" s="90">
        <v>2703859.8396174</v>
      </c>
      <c r="AS74" s="90">
        <v>2807553.5153229302</v>
      </c>
      <c r="AT74" s="90">
        <v>1510741.0422553101</v>
      </c>
      <c r="AU74" s="90">
        <v>114071.35875389499</v>
      </c>
      <c r="AV74" s="90">
        <v>117243.33448710501</v>
      </c>
      <c r="AW74" s="90">
        <v>119162.214021544</v>
      </c>
      <c r="AX74" s="90">
        <v>121086.217399866</v>
      </c>
      <c r="AY74" s="90">
        <v>124280.653316376</v>
      </c>
      <c r="AZ74" s="90">
        <v>374864.56254754902</v>
      </c>
      <c r="BA74" s="90">
        <v>14497944.989264701</v>
      </c>
    </row>
    <row r="75" spans="1:53" x14ac:dyDescent="0.2">
      <c r="A75" s="82" t="s">
        <v>636</v>
      </c>
      <c r="B75" s="90">
        <v>-24584.7778143982</v>
      </c>
      <c r="C75" s="90">
        <v>-28514.5339191987</v>
      </c>
      <c r="D75" s="90">
        <v>-31446.560061600499</v>
      </c>
      <c r="E75" s="90">
        <v>-34061.375462779601</v>
      </c>
      <c r="F75" s="90">
        <v>-37446.783301867501</v>
      </c>
      <c r="G75" s="90">
        <v>-39637.879894775499</v>
      </c>
      <c r="H75" s="90">
        <v>-41831.6628519242</v>
      </c>
      <c r="I75" s="90">
        <v>-277499.50665326999</v>
      </c>
      <c r="J75" s="90">
        <v>-683702.56186630495</v>
      </c>
      <c r="K75" s="90">
        <v>-1117692.3990843</v>
      </c>
      <c r="L75" s="90">
        <v>-1043279.58792354</v>
      </c>
      <c r="M75" s="90">
        <v>-381505.16954861698</v>
      </c>
      <c r="N75" s="90">
        <v>-3741202.7983825901</v>
      </c>
      <c r="O75" s="90">
        <v>-46241.396584904098</v>
      </c>
      <c r="P75" s="90">
        <v>-49278.495800286801</v>
      </c>
      <c r="Q75" s="90">
        <v>-51690.9373709262</v>
      </c>
      <c r="R75" s="90">
        <v>-53843.654649800599</v>
      </c>
      <c r="S75" s="90">
        <v>-56639.181859727898</v>
      </c>
      <c r="T75" s="90">
        <v>-375085.74310126802</v>
      </c>
      <c r="U75" s="90">
        <v>-685204.03348313004</v>
      </c>
      <c r="V75" s="90">
        <v>-752122.33813516004</v>
      </c>
      <c r="W75" s="90">
        <v>-908750.27426525904</v>
      </c>
      <c r="X75" s="90">
        <v>-1050926.7779061799</v>
      </c>
      <c r="Y75" s="90">
        <v>-688428.59590731305</v>
      </c>
      <c r="Z75" s="90">
        <v>-169230.05226203401</v>
      </c>
      <c r="AA75" s="90">
        <v>-4887441.4813259896</v>
      </c>
      <c r="AB75" s="90">
        <v>-72213.545118841706</v>
      </c>
      <c r="AC75" s="90">
        <v>-75273.238252225405</v>
      </c>
      <c r="AD75" s="90">
        <v>-77703.520853199399</v>
      </c>
      <c r="AE75" s="90">
        <v>-79872.384392955602</v>
      </c>
      <c r="AF75" s="90">
        <v>-82688.605185210006</v>
      </c>
      <c r="AG75" s="90">
        <v>-395966.39144515799</v>
      </c>
      <c r="AH75" s="90">
        <v>-739845.830697948</v>
      </c>
      <c r="AI75" s="90">
        <v>-853219.66380438302</v>
      </c>
      <c r="AJ75" s="90">
        <v>-900355.02818740497</v>
      </c>
      <c r="AK75" s="90">
        <v>-941043.58054850297</v>
      </c>
      <c r="AL75" s="90">
        <v>-591503.63352829299</v>
      </c>
      <c r="AM75" s="90">
        <v>-132570.26288658599</v>
      </c>
      <c r="AN75" s="90">
        <v>-4942255.6849007104</v>
      </c>
      <c r="AO75" s="90">
        <v>-99520.670136694302</v>
      </c>
      <c r="AP75" s="90">
        <v>-102653.279491754</v>
      </c>
      <c r="AQ75" s="90">
        <v>-105142.811461994</v>
      </c>
      <c r="AR75" s="90">
        <v>-107364.995618972</v>
      </c>
      <c r="AS75" s="90">
        <v>-110248.540961871</v>
      </c>
      <c r="AT75" s="90">
        <v>-231377.082085489</v>
      </c>
      <c r="AU75" s="90">
        <v>-408384.196210475</v>
      </c>
      <c r="AV75" s="90">
        <v>-572193.32027949695</v>
      </c>
      <c r="AW75" s="90">
        <v>-872238.45394645701</v>
      </c>
      <c r="AX75" s="90">
        <v>-1136639.42701022</v>
      </c>
      <c r="AY75" s="90">
        <v>-768384.14449808805</v>
      </c>
      <c r="AZ75" s="90">
        <v>-227657.04625880899</v>
      </c>
      <c r="BA75" s="90">
        <v>-4741803.9679603204</v>
      </c>
    </row>
    <row r="76" spans="1:53" x14ac:dyDescent="0.2">
      <c r="A76" s="81" t="s">
        <v>637</v>
      </c>
      <c r="B76" s="90">
        <v>515922.39292992401</v>
      </c>
      <c r="C76" s="90">
        <v>319162.37929319299</v>
      </c>
      <c r="D76" s="90">
        <v>286976.64319878799</v>
      </c>
      <c r="E76" s="90">
        <v>1829544.43916231</v>
      </c>
      <c r="F76" s="90">
        <v>3299388.62986635</v>
      </c>
      <c r="G76" s="90">
        <v>3521614.5230474202</v>
      </c>
      <c r="H76" s="90">
        <v>3543807.2816610001</v>
      </c>
      <c r="I76" s="90">
        <v>1472853.01435034</v>
      </c>
      <c r="J76" s="90">
        <v>-635882.51243403903</v>
      </c>
      <c r="K76" s="90">
        <v>-1067610.7634196</v>
      </c>
      <c r="L76" s="90">
        <v>-989430.92010547302</v>
      </c>
      <c r="M76" s="90">
        <v>-315747.56660907</v>
      </c>
      <c r="N76" s="90">
        <v>11780597.540941101</v>
      </c>
      <c r="O76" s="90">
        <v>58429.053182161901</v>
      </c>
      <c r="P76" s="90">
        <v>87615.112243782103</v>
      </c>
      <c r="Q76" s="90">
        <v>293271.26318673202</v>
      </c>
      <c r="R76" s="90">
        <v>624197.193009465</v>
      </c>
      <c r="S76" s="90">
        <v>875409.95468359999</v>
      </c>
      <c r="T76" s="90">
        <v>190659.64525422</v>
      </c>
      <c r="U76" s="90">
        <v>-624862.96313310205</v>
      </c>
      <c r="V76" s="90">
        <v>-688705.37958071299</v>
      </c>
      <c r="W76" s="90">
        <v>-843475.10370253201</v>
      </c>
      <c r="X76" s="90">
        <v>-983788.35585335596</v>
      </c>
      <c r="Y76" s="90">
        <v>-618192.06393062696</v>
      </c>
      <c r="Z76" s="90">
        <v>81109.7114982411</v>
      </c>
      <c r="AA76" s="90">
        <v>-1548331.93314212</v>
      </c>
      <c r="AB76" s="90">
        <v>437819.18632368202</v>
      </c>
      <c r="AC76" s="90">
        <v>486417.35295818199</v>
      </c>
      <c r="AD76" s="90">
        <v>597330.53733921796</v>
      </c>
      <c r="AE76" s="90">
        <v>751798.52149452805</v>
      </c>
      <c r="AF76" s="90">
        <v>863657.28375142999</v>
      </c>
      <c r="AG76" s="90">
        <v>173375.371107849</v>
      </c>
      <c r="AH76" s="90">
        <v>-653426.01916748902</v>
      </c>
      <c r="AI76" s="90">
        <v>-763701.71244785294</v>
      </c>
      <c r="AJ76" s="90">
        <v>-808964.24283316301</v>
      </c>
      <c r="AK76" s="90">
        <v>-847774.96030469902</v>
      </c>
      <c r="AL76" s="90">
        <v>-495114.85666612501</v>
      </c>
      <c r="AM76" s="90">
        <v>206604.70768071801</v>
      </c>
      <c r="AN76" s="90">
        <v>-51978.8307637201</v>
      </c>
      <c r="AO76" s="90">
        <v>1426543.6067830999</v>
      </c>
      <c r="AP76" s="90">
        <v>2329386.7484178199</v>
      </c>
      <c r="AQ76" s="90">
        <v>2441835.1352514299</v>
      </c>
      <c r="AR76" s="90">
        <v>2596494.8439984201</v>
      </c>
      <c r="AS76" s="90">
        <v>2697304.9743610602</v>
      </c>
      <c r="AT76" s="90">
        <v>1279363.9601698201</v>
      </c>
      <c r="AU76" s="90">
        <v>-294312.83745658002</v>
      </c>
      <c r="AV76" s="90">
        <v>-454949.985792391</v>
      </c>
      <c r="AW76" s="90">
        <v>-753076.23992491304</v>
      </c>
      <c r="AX76" s="90">
        <v>-1015553.20961035</v>
      </c>
      <c r="AY76" s="90">
        <v>-644103.49118171097</v>
      </c>
      <c r="AZ76" s="90">
        <v>147207.51628873899</v>
      </c>
      <c r="BA76" s="90">
        <v>9756141.0213044602</v>
      </c>
    </row>
    <row r="77" spans="1:53" x14ac:dyDescent="0.2">
      <c r="A77" s="81" t="s">
        <v>638</v>
      </c>
      <c r="B77" s="90">
        <v>13623498.081517899</v>
      </c>
      <c r="C77" s="90">
        <v>11417150.153173899</v>
      </c>
      <c r="D77" s="90">
        <v>9072780.0852716304</v>
      </c>
      <c r="E77" s="90">
        <v>7961432.5808721799</v>
      </c>
      <c r="F77" s="90">
        <v>8127075.1221313002</v>
      </c>
      <c r="G77" s="90">
        <v>9534756.7469246108</v>
      </c>
      <c r="H77" s="90">
        <v>12285446.7129829</v>
      </c>
      <c r="I77" s="90">
        <v>13529859.1812778</v>
      </c>
      <c r="J77" s="90">
        <v>13142565.9444956</v>
      </c>
      <c r="K77" s="90">
        <v>12708903.1231953</v>
      </c>
      <c r="L77" s="90">
        <v>12283908.605071699</v>
      </c>
      <c r="M77" s="90">
        <v>11780597.540941101</v>
      </c>
      <c r="N77" s="90">
        <v>11780597.540941101</v>
      </c>
      <c r="O77" s="90">
        <v>11323104.2011934</v>
      </c>
      <c r="P77" s="90">
        <v>11091556.934143901</v>
      </c>
      <c r="Q77" s="90">
        <v>11097851.554131901</v>
      </c>
      <c r="R77" s="90">
        <v>9892504.3079790808</v>
      </c>
      <c r="S77" s="90">
        <v>7468525.6327963201</v>
      </c>
      <c r="T77" s="90">
        <v>4137570.7550031198</v>
      </c>
      <c r="U77" s="90">
        <v>-31099.489790982901</v>
      </c>
      <c r="V77" s="90">
        <v>-2192657.8837220399</v>
      </c>
      <c r="W77" s="90">
        <v>-2400250.4749905299</v>
      </c>
      <c r="X77" s="90">
        <v>-2316428.0674242801</v>
      </c>
      <c r="Y77" s="90">
        <v>-1945189.21124944</v>
      </c>
      <c r="Z77" s="90">
        <v>-1548331.93314212</v>
      </c>
      <c r="AA77" s="90">
        <v>-1548331.93314212</v>
      </c>
      <c r="AB77" s="90">
        <v>-1168941.8000006001</v>
      </c>
      <c r="AC77" s="90">
        <v>-770139.55928620696</v>
      </c>
      <c r="AD77" s="90">
        <v>-466080.28513372102</v>
      </c>
      <c r="AE77" s="90">
        <v>-338478.95664865797</v>
      </c>
      <c r="AF77" s="90">
        <v>-350231.62758082798</v>
      </c>
      <c r="AG77" s="90">
        <v>-367515.90172719798</v>
      </c>
      <c r="AH77" s="90">
        <v>-396078.95776158501</v>
      </c>
      <c r="AI77" s="90">
        <v>-471075.29062872502</v>
      </c>
      <c r="AJ77" s="90">
        <v>-436564.42975935602</v>
      </c>
      <c r="AK77" s="90">
        <v>-300551.03421069798</v>
      </c>
      <c r="AL77" s="90">
        <v>-177473.82694619699</v>
      </c>
      <c r="AM77" s="90">
        <v>-51978.8307637201</v>
      </c>
      <c r="AN77" s="90">
        <v>-51978.8307637201</v>
      </c>
      <c r="AO77" s="90">
        <v>936745.58969570498</v>
      </c>
      <c r="AP77" s="90">
        <v>2779714.9851553398</v>
      </c>
      <c r="AQ77" s="90">
        <v>4624219.5830675503</v>
      </c>
      <c r="AR77" s="90">
        <v>6468915.9055714495</v>
      </c>
      <c r="AS77" s="90">
        <v>8302563.5961810797</v>
      </c>
      <c r="AT77" s="90">
        <v>9408552.1852430608</v>
      </c>
      <c r="AU77" s="90">
        <v>9767665.3669539709</v>
      </c>
      <c r="AV77" s="90">
        <v>10076417.0936094</v>
      </c>
      <c r="AW77" s="90">
        <v>10132305.0965176</v>
      </c>
      <c r="AX77" s="90">
        <v>9964526.8472120296</v>
      </c>
      <c r="AY77" s="90">
        <v>9815538.2126964405</v>
      </c>
      <c r="AZ77" s="90">
        <v>9756141.0213044602</v>
      </c>
      <c r="BA77" s="90">
        <v>9756141.0213044602</v>
      </c>
    </row>
    <row r="78" spans="1:53" x14ac:dyDescent="0.2">
      <c r="A78" s="82" t="s">
        <v>639</v>
      </c>
    </row>
    <row r="79" spans="1:53" x14ac:dyDescent="0.2">
      <c r="A79" s="81" t="s">
        <v>640</v>
      </c>
    </row>
    <row r="80" spans="1:53" x14ac:dyDescent="0.2">
      <c r="A80" s="82" t="s">
        <v>641</v>
      </c>
      <c r="B80" s="90">
        <v>-7710492.0099999998</v>
      </c>
      <c r="C80" s="90">
        <v>-7710492.0099999998</v>
      </c>
      <c r="D80" s="90">
        <v>-7710492.0099999998</v>
      </c>
      <c r="E80" s="90">
        <v>-7710492.0099999998</v>
      </c>
      <c r="F80" s="90">
        <v>-7710492.0099999998</v>
      </c>
      <c r="G80" s="90">
        <v>-7710492.0099999998</v>
      </c>
      <c r="H80" s="90">
        <v>-7710492.0099999998</v>
      </c>
      <c r="I80" s="90">
        <v>-7710492.0099999998</v>
      </c>
      <c r="J80" s="90">
        <v>-7710492.0099999998</v>
      </c>
      <c r="K80" s="90">
        <v>-7710492.0099999998</v>
      </c>
      <c r="L80" s="90">
        <v>-7710492.0099999998</v>
      </c>
      <c r="M80" s="90">
        <v>-7710492.0099999998</v>
      </c>
      <c r="N80" s="90">
        <v>-7710492.0099999998</v>
      </c>
      <c r="O80" s="90">
        <v>-7710492.0099999998</v>
      </c>
      <c r="P80" s="90">
        <v>-7710492.0099999998</v>
      </c>
      <c r="Q80" s="90">
        <v>-7710492.0099999998</v>
      </c>
      <c r="R80" s="90">
        <v>-7710492.0099999998</v>
      </c>
      <c r="S80" s="90">
        <v>-7710492.0099999998</v>
      </c>
      <c r="T80" s="90">
        <v>-7710492.0099999998</v>
      </c>
      <c r="U80" s="90">
        <v>-7710492.0099999998</v>
      </c>
      <c r="V80" s="90">
        <v>-7710492.0099999998</v>
      </c>
      <c r="W80" s="90">
        <v>-7710492.0099999998</v>
      </c>
      <c r="X80" s="90">
        <v>-7710492.0099999998</v>
      </c>
      <c r="Y80" s="90">
        <v>-7710492.0099999998</v>
      </c>
      <c r="Z80" s="90">
        <v>-7710492.0099999998</v>
      </c>
      <c r="AA80" s="90">
        <v>-7710492.0099999998</v>
      </c>
      <c r="AB80" s="90">
        <v>-7710492.0099999998</v>
      </c>
      <c r="AC80" s="90">
        <v>-7710492.0099999998</v>
      </c>
      <c r="AD80" s="90">
        <v>-7710492.0099999998</v>
      </c>
      <c r="AE80" s="90">
        <v>-7710492.0099999998</v>
      </c>
      <c r="AF80" s="90">
        <v>-7710492.0099999998</v>
      </c>
      <c r="AG80" s="90">
        <v>-7710492.0099999998</v>
      </c>
      <c r="AH80" s="90">
        <v>-7710492.0099999998</v>
      </c>
      <c r="AI80" s="90">
        <v>-7710492.0099999998</v>
      </c>
      <c r="AJ80" s="90">
        <v>-7710492.0099999998</v>
      </c>
      <c r="AK80" s="90">
        <v>-7710492.0099999998</v>
      </c>
      <c r="AL80" s="90">
        <v>-7710492.0099999998</v>
      </c>
      <c r="AM80" s="90">
        <v>-7710492.0099999998</v>
      </c>
      <c r="AN80" s="90">
        <v>-7710492.0099999998</v>
      </c>
      <c r="AO80" s="90">
        <v>-7710492.0099999998</v>
      </c>
      <c r="AP80" s="90">
        <v>-7710492.0099999998</v>
      </c>
      <c r="AQ80" s="90">
        <v>-7710492.0099999998</v>
      </c>
      <c r="AR80" s="90">
        <v>-7710492.0099999998</v>
      </c>
      <c r="AS80" s="90">
        <v>-7710492.0099999998</v>
      </c>
      <c r="AT80" s="90">
        <v>-7710492.0099999998</v>
      </c>
      <c r="AU80" s="90">
        <v>-7710492.0099999998</v>
      </c>
      <c r="AV80" s="90">
        <v>-7710492.0099999998</v>
      </c>
      <c r="AW80" s="90">
        <v>-7710492.0099999998</v>
      </c>
      <c r="AX80" s="90">
        <v>-7710492.0099999998</v>
      </c>
      <c r="AY80" s="90">
        <v>-7710492.0099999998</v>
      </c>
      <c r="AZ80" s="90">
        <v>-7710492.0099999998</v>
      </c>
      <c r="BA80" s="90">
        <v>-7710492.0099999998</v>
      </c>
    </row>
    <row r="81" spans="1:53" x14ac:dyDescent="0.2">
      <c r="A81" s="82" t="s">
        <v>642</v>
      </c>
      <c r="B81" s="90">
        <v>198690903.13999999</v>
      </c>
      <c r="C81" s="90">
        <v>198690903.13999999</v>
      </c>
      <c r="D81" s="90">
        <v>198690903.13999999</v>
      </c>
      <c r="E81" s="90">
        <v>198690903.13999999</v>
      </c>
      <c r="F81" s="90">
        <v>198690903.13999999</v>
      </c>
      <c r="G81" s="90">
        <v>198690903.13999999</v>
      </c>
      <c r="H81" s="90">
        <v>198690903.13999999</v>
      </c>
      <c r="I81" s="90">
        <v>198690903.13999999</v>
      </c>
      <c r="J81" s="90">
        <v>198690903.13999999</v>
      </c>
      <c r="K81" s="90">
        <v>198690903.13999999</v>
      </c>
      <c r="L81" s="90">
        <v>198690903.13999999</v>
      </c>
      <c r="M81" s="90">
        <v>198690903.13999999</v>
      </c>
      <c r="N81" s="90">
        <v>198690903.13999999</v>
      </c>
      <c r="O81" s="90">
        <v>198690903.13999999</v>
      </c>
      <c r="P81" s="90">
        <v>198690903.13999999</v>
      </c>
      <c r="Q81" s="90">
        <v>198690903.13999999</v>
      </c>
      <c r="R81" s="90">
        <v>198690903.13999999</v>
      </c>
      <c r="S81" s="90">
        <v>198690903.13999999</v>
      </c>
      <c r="T81" s="90">
        <v>198690903.13999999</v>
      </c>
      <c r="U81" s="90">
        <v>198690903.13999999</v>
      </c>
      <c r="V81" s="90">
        <v>198690903.13999999</v>
      </c>
      <c r="W81" s="90">
        <v>198690903.13999999</v>
      </c>
      <c r="X81" s="90">
        <v>198690903.13999999</v>
      </c>
      <c r="Y81" s="90">
        <v>198690903.13999999</v>
      </c>
      <c r="Z81" s="90">
        <v>198690903.13999999</v>
      </c>
      <c r="AA81" s="90">
        <v>198690903.13999999</v>
      </c>
      <c r="AB81" s="90">
        <v>198690903.13999999</v>
      </c>
      <c r="AC81" s="90">
        <v>198690903.13999999</v>
      </c>
      <c r="AD81" s="90">
        <v>198690903.13999999</v>
      </c>
      <c r="AE81" s="90">
        <v>198690903.13999999</v>
      </c>
      <c r="AF81" s="90">
        <v>198690903.13999999</v>
      </c>
      <c r="AG81" s="90">
        <v>198690903.13999999</v>
      </c>
      <c r="AH81" s="90">
        <v>198690903.13999999</v>
      </c>
      <c r="AI81" s="90">
        <v>198690903.13999999</v>
      </c>
      <c r="AJ81" s="90">
        <v>198690903.13999999</v>
      </c>
      <c r="AK81" s="90">
        <v>198690903.13999999</v>
      </c>
      <c r="AL81" s="90">
        <v>198690903.13999999</v>
      </c>
      <c r="AM81" s="90">
        <v>198690903.13999999</v>
      </c>
      <c r="AN81" s="90">
        <v>198690903.13999999</v>
      </c>
      <c r="AO81" s="90">
        <v>198690903.13999999</v>
      </c>
      <c r="AP81" s="90">
        <v>198690903.13999999</v>
      </c>
      <c r="AQ81" s="90">
        <v>198690903.13999999</v>
      </c>
      <c r="AR81" s="90">
        <v>198690903.13999999</v>
      </c>
      <c r="AS81" s="90">
        <v>198690903.13999999</v>
      </c>
      <c r="AT81" s="90">
        <v>198690903.13999999</v>
      </c>
      <c r="AU81" s="90">
        <v>198690903.13999999</v>
      </c>
      <c r="AV81" s="90">
        <v>198690903.13999999</v>
      </c>
      <c r="AW81" s="90">
        <v>198690903.13999999</v>
      </c>
      <c r="AX81" s="90">
        <v>198690903.13999999</v>
      </c>
      <c r="AY81" s="90">
        <v>198690903.13999999</v>
      </c>
      <c r="AZ81" s="90">
        <v>198690903.13999999</v>
      </c>
      <c r="BA81" s="90">
        <v>198690903.13999999</v>
      </c>
    </row>
    <row r="82" spans="1:53" x14ac:dyDescent="0.2">
      <c r="A82" s="82" t="s">
        <v>643</v>
      </c>
      <c r="B82" s="90">
        <v>1666455.49</v>
      </c>
      <c r="C82" s="90">
        <v>1666455.49</v>
      </c>
      <c r="D82" s="90">
        <v>1666455.49</v>
      </c>
      <c r="E82" s="90">
        <v>1666455.49</v>
      </c>
      <c r="F82" s="90">
        <v>1666455.49</v>
      </c>
      <c r="G82" s="90">
        <v>1666455.49</v>
      </c>
      <c r="H82" s="90">
        <v>1666455.49</v>
      </c>
      <c r="I82" s="90">
        <v>1666455.49</v>
      </c>
      <c r="J82" s="90">
        <v>1666455.49</v>
      </c>
      <c r="K82" s="90">
        <v>1666455.49</v>
      </c>
      <c r="L82" s="90">
        <v>1666455.49</v>
      </c>
      <c r="M82" s="90">
        <v>1666455.49</v>
      </c>
      <c r="N82" s="90">
        <v>1666455.49</v>
      </c>
      <c r="O82" s="90">
        <v>1666455.49</v>
      </c>
      <c r="P82" s="90">
        <v>1666455.49</v>
      </c>
      <c r="Q82" s="90">
        <v>1666455.49</v>
      </c>
      <c r="R82" s="90">
        <v>1666455.49</v>
      </c>
      <c r="S82" s="90">
        <v>1666455.49</v>
      </c>
      <c r="T82" s="90">
        <v>1666455.49</v>
      </c>
      <c r="U82" s="90">
        <v>1666455.49</v>
      </c>
      <c r="V82" s="90">
        <v>1666455.49</v>
      </c>
      <c r="W82" s="90">
        <v>1666455.49</v>
      </c>
      <c r="X82" s="90">
        <v>1666455.49</v>
      </c>
      <c r="Y82" s="90">
        <v>1666455.49</v>
      </c>
      <c r="Z82" s="90">
        <v>1666455.49</v>
      </c>
      <c r="AA82" s="90">
        <v>1666455.49</v>
      </c>
      <c r="AB82" s="90">
        <v>1666455.49</v>
      </c>
      <c r="AC82" s="90">
        <v>1666455.49</v>
      </c>
      <c r="AD82" s="90">
        <v>1666455.49</v>
      </c>
      <c r="AE82" s="90">
        <v>1666455.49</v>
      </c>
      <c r="AF82" s="90">
        <v>1666455.49</v>
      </c>
      <c r="AG82" s="90">
        <v>1666455.49</v>
      </c>
      <c r="AH82" s="90">
        <v>1666455.49</v>
      </c>
      <c r="AI82" s="90">
        <v>1666455.49</v>
      </c>
      <c r="AJ82" s="90">
        <v>1666455.49</v>
      </c>
      <c r="AK82" s="90">
        <v>1666455.49</v>
      </c>
      <c r="AL82" s="90">
        <v>1666455.49</v>
      </c>
      <c r="AM82" s="90">
        <v>1666455.49</v>
      </c>
      <c r="AN82" s="90">
        <v>1666455.49</v>
      </c>
      <c r="AO82" s="90">
        <v>1666455.49</v>
      </c>
      <c r="AP82" s="90">
        <v>1666455.49</v>
      </c>
      <c r="AQ82" s="90">
        <v>1666455.49</v>
      </c>
      <c r="AR82" s="90">
        <v>1666455.49</v>
      </c>
      <c r="AS82" s="90">
        <v>1666455.49</v>
      </c>
      <c r="AT82" s="90">
        <v>1666455.49</v>
      </c>
      <c r="AU82" s="90">
        <v>1666455.49</v>
      </c>
      <c r="AV82" s="90">
        <v>1666455.49</v>
      </c>
      <c r="AW82" s="90">
        <v>1666455.49</v>
      </c>
      <c r="AX82" s="90">
        <v>1666455.49</v>
      </c>
      <c r="AY82" s="90">
        <v>1666455.49</v>
      </c>
      <c r="AZ82" s="90">
        <v>1666455.49</v>
      </c>
      <c r="BA82" s="90">
        <v>1666455.49</v>
      </c>
    </row>
    <row r="83" spans="1:53" x14ac:dyDescent="0.2">
      <c r="A83" s="82" t="s">
        <v>644</v>
      </c>
      <c r="B83" s="90">
        <v>-17569871.800000001</v>
      </c>
      <c r="C83" s="90">
        <v>-17569871.800000001</v>
      </c>
      <c r="D83" s="90">
        <v>-17569871.800000001</v>
      </c>
      <c r="E83" s="90">
        <v>-17569871.800000001</v>
      </c>
      <c r="F83" s="90">
        <v>-17569871.800000001</v>
      </c>
      <c r="G83" s="90">
        <v>-17569871.800000001</v>
      </c>
      <c r="H83" s="90">
        <v>-17569871.800000001</v>
      </c>
      <c r="I83" s="90">
        <v>-17569871.800000001</v>
      </c>
      <c r="J83" s="90">
        <v>-17569871.800000001</v>
      </c>
      <c r="K83" s="90">
        <v>-17569871.800000001</v>
      </c>
      <c r="L83" s="90">
        <v>-17569871.800000001</v>
      </c>
      <c r="M83" s="90">
        <v>-17569871.800000001</v>
      </c>
      <c r="N83" s="90">
        <v>-17569871.800000001</v>
      </c>
      <c r="O83" s="90">
        <v>-17569871.800000001</v>
      </c>
      <c r="P83" s="90">
        <v>-17569871.800000001</v>
      </c>
      <c r="Q83" s="90">
        <v>-17569871.800000001</v>
      </c>
      <c r="R83" s="90">
        <v>-17569871.800000001</v>
      </c>
      <c r="S83" s="90">
        <v>-17569871.800000001</v>
      </c>
      <c r="T83" s="90">
        <v>-17569871.800000001</v>
      </c>
      <c r="U83" s="90">
        <v>-17569871.800000001</v>
      </c>
      <c r="V83" s="90">
        <v>-17569871.800000001</v>
      </c>
      <c r="W83" s="90">
        <v>-17569871.800000001</v>
      </c>
      <c r="X83" s="90">
        <v>-17569871.800000001</v>
      </c>
      <c r="Y83" s="90">
        <v>-17569871.800000001</v>
      </c>
      <c r="Z83" s="90">
        <v>-17569871.800000001</v>
      </c>
      <c r="AA83" s="90">
        <v>-17569871.800000001</v>
      </c>
      <c r="AB83" s="90">
        <v>-17569871.800000001</v>
      </c>
      <c r="AC83" s="90">
        <v>-17569871.800000001</v>
      </c>
      <c r="AD83" s="90">
        <v>-17569871.800000001</v>
      </c>
      <c r="AE83" s="90">
        <v>-17569871.800000001</v>
      </c>
      <c r="AF83" s="90">
        <v>-17569871.800000001</v>
      </c>
      <c r="AG83" s="90">
        <v>-17569871.800000001</v>
      </c>
      <c r="AH83" s="90">
        <v>-17569871.800000001</v>
      </c>
      <c r="AI83" s="90">
        <v>-17569871.800000001</v>
      </c>
      <c r="AJ83" s="90">
        <v>-17569871.800000001</v>
      </c>
      <c r="AK83" s="90">
        <v>-17569871.800000001</v>
      </c>
      <c r="AL83" s="90">
        <v>-17569871.800000001</v>
      </c>
      <c r="AM83" s="90">
        <v>-17569871.800000001</v>
      </c>
      <c r="AN83" s="90">
        <v>-17569871.800000001</v>
      </c>
      <c r="AO83" s="90">
        <v>-17569871.800000001</v>
      </c>
      <c r="AP83" s="90">
        <v>-17569871.800000001</v>
      </c>
      <c r="AQ83" s="90">
        <v>-17569871.800000001</v>
      </c>
      <c r="AR83" s="90">
        <v>-17569871.800000001</v>
      </c>
      <c r="AS83" s="90">
        <v>-17569871.800000001</v>
      </c>
      <c r="AT83" s="90">
        <v>-17569871.800000001</v>
      </c>
      <c r="AU83" s="90">
        <v>-17569871.800000001</v>
      </c>
      <c r="AV83" s="90">
        <v>-17569871.800000001</v>
      </c>
      <c r="AW83" s="90">
        <v>-17569871.800000001</v>
      </c>
      <c r="AX83" s="90">
        <v>-17569871.800000001</v>
      </c>
      <c r="AY83" s="90">
        <v>-17569871.800000001</v>
      </c>
      <c r="AZ83" s="90">
        <v>-17569871.800000001</v>
      </c>
      <c r="BA83" s="90">
        <v>-17569871.800000001</v>
      </c>
    </row>
    <row r="84" spans="1:53" x14ac:dyDescent="0.2">
      <c r="A84" s="81" t="s">
        <v>645</v>
      </c>
      <c r="B84" s="90">
        <v>175076994.81999999</v>
      </c>
      <c r="C84" s="90">
        <v>175076994.81999999</v>
      </c>
      <c r="D84" s="90">
        <v>175076994.81999999</v>
      </c>
      <c r="E84" s="90">
        <v>175076994.81999999</v>
      </c>
      <c r="F84" s="90">
        <v>175076994.81999999</v>
      </c>
      <c r="G84" s="90">
        <v>175076994.81999999</v>
      </c>
      <c r="H84" s="90">
        <v>175076994.81999999</v>
      </c>
      <c r="I84" s="90">
        <v>175076994.81999999</v>
      </c>
      <c r="J84" s="90">
        <v>175076994.81999999</v>
      </c>
      <c r="K84" s="90">
        <v>175076994.81999999</v>
      </c>
      <c r="L84" s="90">
        <v>175076994.81999999</v>
      </c>
      <c r="M84" s="90">
        <v>175076994.81999999</v>
      </c>
      <c r="N84" s="90">
        <v>175076994.81999999</v>
      </c>
      <c r="O84" s="90">
        <v>175076994.81999999</v>
      </c>
      <c r="P84" s="90">
        <v>175076994.81999999</v>
      </c>
      <c r="Q84" s="90">
        <v>175076994.81999999</v>
      </c>
      <c r="R84" s="90">
        <v>175076994.81999999</v>
      </c>
      <c r="S84" s="90">
        <v>175076994.81999999</v>
      </c>
      <c r="T84" s="90">
        <v>175076994.81999999</v>
      </c>
      <c r="U84" s="90">
        <v>175076994.81999999</v>
      </c>
      <c r="V84" s="90">
        <v>175076994.81999999</v>
      </c>
      <c r="W84" s="90">
        <v>175076994.81999999</v>
      </c>
      <c r="X84" s="90">
        <v>175076994.81999999</v>
      </c>
      <c r="Y84" s="90">
        <v>175076994.81999999</v>
      </c>
      <c r="Z84" s="90">
        <v>175076994.81999999</v>
      </c>
      <c r="AA84" s="90">
        <v>175076994.81999999</v>
      </c>
      <c r="AB84" s="90">
        <v>175076994.81999999</v>
      </c>
      <c r="AC84" s="90">
        <v>175076994.81999999</v>
      </c>
      <c r="AD84" s="90">
        <v>175076994.81999999</v>
      </c>
      <c r="AE84" s="90">
        <v>175076994.81999999</v>
      </c>
      <c r="AF84" s="90">
        <v>175076994.81999999</v>
      </c>
      <c r="AG84" s="90">
        <v>175076994.81999999</v>
      </c>
      <c r="AH84" s="90">
        <v>175076994.81999999</v>
      </c>
      <c r="AI84" s="90">
        <v>175076994.81999999</v>
      </c>
      <c r="AJ84" s="90">
        <v>175076994.81999999</v>
      </c>
      <c r="AK84" s="90">
        <v>175076994.81999999</v>
      </c>
      <c r="AL84" s="90">
        <v>175076994.81999999</v>
      </c>
      <c r="AM84" s="90">
        <v>175076994.81999999</v>
      </c>
      <c r="AN84" s="90">
        <v>175076994.81999999</v>
      </c>
      <c r="AO84" s="90">
        <v>175076994.81999999</v>
      </c>
      <c r="AP84" s="90">
        <v>175076994.81999999</v>
      </c>
      <c r="AQ84" s="90">
        <v>175076994.81999999</v>
      </c>
      <c r="AR84" s="90">
        <v>175076994.81999999</v>
      </c>
      <c r="AS84" s="90">
        <v>175076994.81999999</v>
      </c>
      <c r="AT84" s="90">
        <v>175076994.81999999</v>
      </c>
      <c r="AU84" s="90">
        <v>175076994.81999999</v>
      </c>
      <c r="AV84" s="90">
        <v>175076994.81999999</v>
      </c>
      <c r="AW84" s="90">
        <v>175076994.81999999</v>
      </c>
      <c r="AX84" s="90">
        <v>175076994.81999999</v>
      </c>
      <c r="AY84" s="90">
        <v>175076994.81999999</v>
      </c>
      <c r="AZ84" s="90">
        <v>175076994.81999999</v>
      </c>
      <c r="BA84" s="90">
        <v>175076994.81999999</v>
      </c>
    </row>
    <row r="85" spans="1:53" x14ac:dyDescent="0.2">
      <c r="A85" s="82" t="s">
        <v>646</v>
      </c>
    </row>
    <row r="86" spans="1:53" x14ac:dyDescent="0.2">
      <c r="A86" s="81" t="s">
        <v>647</v>
      </c>
    </row>
    <row r="87" spans="1:53" x14ac:dyDescent="0.2">
      <c r="A87" s="81" t="s">
        <v>648</v>
      </c>
      <c r="B87" s="90">
        <v>377339.69208649802</v>
      </c>
      <c r="C87" s="90">
        <v>377339.69208649802</v>
      </c>
      <c r="D87" s="90">
        <v>377339.69208649802</v>
      </c>
      <c r="E87" s="90">
        <v>377339.69208649802</v>
      </c>
      <c r="F87" s="90">
        <v>377339.69208649802</v>
      </c>
      <c r="G87" s="90">
        <v>377339.69208649802</v>
      </c>
      <c r="H87" s="90">
        <v>377339.69208649802</v>
      </c>
      <c r="I87" s="90">
        <v>377339.69208649802</v>
      </c>
      <c r="J87" s="90">
        <v>377339.69208649802</v>
      </c>
      <c r="K87" s="90">
        <v>377339.69208649802</v>
      </c>
      <c r="L87" s="90">
        <v>377339.69208649802</v>
      </c>
      <c r="M87" s="90">
        <v>377339.69208649802</v>
      </c>
      <c r="N87" s="90">
        <v>4528076.30503798</v>
      </c>
      <c r="O87" s="90">
        <v>377339.69208649802</v>
      </c>
      <c r="P87" s="90">
        <v>377339.69208649802</v>
      </c>
      <c r="Q87" s="90">
        <v>377339.69208649802</v>
      </c>
      <c r="R87" s="90">
        <v>377339.69208649802</v>
      </c>
      <c r="S87" s="90">
        <v>377339.69208649802</v>
      </c>
      <c r="T87" s="90">
        <v>377339.69208649802</v>
      </c>
      <c r="U87" s="90">
        <v>377339.69208649802</v>
      </c>
      <c r="V87" s="90">
        <v>377339.69208649802</v>
      </c>
      <c r="W87" s="90">
        <v>377339.69208649802</v>
      </c>
      <c r="X87" s="90">
        <v>377339.69208649802</v>
      </c>
      <c r="Y87" s="90">
        <v>377339.69208649802</v>
      </c>
      <c r="Z87" s="90">
        <v>377339.69208649802</v>
      </c>
      <c r="AA87" s="90">
        <v>4528076.30503798</v>
      </c>
      <c r="AB87" s="90">
        <v>377339.69208649802</v>
      </c>
      <c r="AC87" s="90">
        <v>377339.69208649802</v>
      </c>
      <c r="AD87" s="90">
        <v>377339.69208649802</v>
      </c>
      <c r="AE87" s="90">
        <v>377339.69208649802</v>
      </c>
      <c r="AF87" s="90">
        <v>377339.69208649802</v>
      </c>
      <c r="AG87" s="90">
        <v>377339.69208649802</v>
      </c>
      <c r="AH87" s="90">
        <v>377339.69208649802</v>
      </c>
      <c r="AI87" s="90">
        <v>377339.69208649802</v>
      </c>
      <c r="AJ87" s="90">
        <v>377339.69208649802</v>
      </c>
      <c r="AK87" s="90">
        <v>377339.69208649802</v>
      </c>
      <c r="AL87" s="90">
        <v>377339.69208649802</v>
      </c>
      <c r="AM87" s="90">
        <v>377339.69208649802</v>
      </c>
      <c r="AN87" s="90">
        <v>4528076.30503798</v>
      </c>
      <c r="AO87" s="90">
        <v>377339.69208649802</v>
      </c>
      <c r="AP87" s="90">
        <v>377339.69208649802</v>
      </c>
      <c r="AQ87" s="90">
        <v>377339.69208649802</v>
      </c>
      <c r="AR87" s="90">
        <v>377339.69208649802</v>
      </c>
      <c r="AS87" s="90">
        <v>377339.69208649802</v>
      </c>
      <c r="AT87" s="90">
        <v>377339.69208649802</v>
      </c>
      <c r="AU87" s="90">
        <v>377339.69208649802</v>
      </c>
      <c r="AV87" s="90">
        <v>377339.69208649802</v>
      </c>
      <c r="AW87" s="90">
        <v>377339.69208649802</v>
      </c>
      <c r="AX87" s="90">
        <v>377339.69208649802</v>
      </c>
      <c r="AY87" s="90">
        <v>377339.69208649802</v>
      </c>
      <c r="AZ87" s="90">
        <v>377339.69208649802</v>
      </c>
      <c r="BA87" s="90">
        <v>4528076.30503798</v>
      </c>
    </row>
    <row r="88" spans="1:53" x14ac:dyDescent="0.2">
      <c r="A88" s="81" t="s">
        <v>649</v>
      </c>
      <c r="B88" s="90">
        <v>377339.69208649802</v>
      </c>
      <c r="C88" s="90">
        <v>377339.69208649802</v>
      </c>
      <c r="D88" s="90">
        <v>377339.69208649802</v>
      </c>
      <c r="E88" s="90">
        <v>377339.69208649802</v>
      </c>
      <c r="F88" s="90">
        <v>377339.69208649802</v>
      </c>
      <c r="G88" s="90">
        <v>377339.69208649802</v>
      </c>
      <c r="H88" s="90">
        <v>377339.69208649802</v>
      </c>
      <c r="I88" s="90">
        <v>377339.69208649802</v>
      </c>
      <c r="J88" s="90">
        <v>377339.69208649802</v>
      </c>
      <c r="K88" s="90">
        <v>377339.69208649802</v>
      </c>
      <c r="L88" s="90">
        <v>377339.69208649802</v>
      </c>
      <c r="M88" s="90">
        <v>377339.69208649802</v>
      </c>
      <c r="N88" s="90">
        <v>377339.69208649802</v>
      </c>
      <c r="O88" s="90">
        <v>377339.69208649802</v>
      </c>
      <c r="P88" s="90">
        <v>377339.69208649802</v>
      </c>
      <c r="Q88" s="90">
        <v>377339.69208649802</v>
      </c>
      <c r="R88" s="90">
        <v>377339.69208649802</v>
      </c>
      <c r="S88" s="90">
        <v>377339.69208649802</v>
      </c>
      <c r="T88" s="90">
        <v>377339.69208649802</v>
      </c>
      <c r="U88" s="90">
        <v>377339.69208649802</v>
      </c>
      <c r="V88" s="90">
        <v>377339.69208649802</v>
      </c>
      <c r="W88" s="90">
        <v>377339.69208649802</v>
      </c>
      <c r="X88" s="90">
        <v>377339.69208649802</v>
      </c>
      <c r="Y88" s="90">
        <v>377339.69208649802</v>
      </c>
      <c r="Z88" s="90">
        <v>377339.69208649802</v>
      </c>
      <c r="AA88" s="90">
        <v>377339.69208649802</v>
      </c>
      <c r="AB88" s="90">
        <v>377339.69208649802</v>
      </c>
      <c r="AC88" s="90">
        <v>377339.69208649802</v>
      </c>
      <c r="AD88" s="90">
        <v>377339.69208649802</v>
      </c>
      <c r="AE88" s="90">
        <v>377339.69208649802</v>
      </c>
      <c r="AF88" s="90">
        <v>377339.69208649802</v>
      </c>
      <c r="AG88" s="90">
        <v>377339.69208649802</v>
      </c>
      <c r="AH88" s="90">
        <v>377339.69208649802</v>
      </c>
      <c r="AI88" s="90">
        <v>377339.69208649802</v>
      </c>
      <c r="AJ88" s="90">
        <v>377339.69208649802</v>
      </c>
      <c r="AK88" s="90">
        <v>377339.69208649802</v>
      </c>
      <c r="AL88" s="90">
        <v>377339.69208649802</v>
      </c>
      <c r="AM88" s="90">
        <v>377339.69208649802</v>
      </c>
      <c r="AN88" s="90">
        <v>377339.69208649802</v>
      </c>
      <c r="AO88" s="90">
        <v>377339.69208649802</v>
      </c>
      <c r="AP88" s="90">
        <v>377339.69208649802</v>
      </c>
      <c r="AQ88" s="90">
        <v>377339.69208649802</v>
      </c>
      <c r="AR88" s="90">
        <v>377339.69208649802</v>
      </c>
      <c r="AS88" s="90">
        <v>377339.69208649802</v>
      </c>
      <c r="AT88" s="90">
        <v>377339.69208649802</v>
      </c>
      <c r="AU88" s="90">
        <v>377339.69208649802</v>
      </c>
      <c r="AV88" s="90">
        <v>377339.69208649802</v>
      </c>
      <c r="AW88" s="90">
        <v>377339.69208649802</v>
      </c>
      <c r="AX88" s="90">
        <v>377339.69208649802</v>
      </c>
      <c r="AY88" s="90">
        <v>377339.69208649802</v>
      </c>
      <c r="AZ88" s="90">
        <v>377339.69208649802</v>
      </c>
      <c r="BA88" s="90">
        <v>377339.69208649802</v>
      </c>
    </row>
    <row r="89" spans="1:53" x14ac:dyDescent="0.2">
      <c r="A89" s="82" t="s">
        <v>650</v>
      </c>
    </row>
    <row r="90" spans="1:53" x14ac:dyDescent="0.2">
      <c r="A90" s="81" t="s">
        <v>651</v>
      </c>
    </row>
    <row r="91" spans="1:53" x14ac:dyDescent="0.2">
      <c r="A91" s="82" t="s">
        <v>652</v>
      </c>
      <c r="B91" s="90">
        <v>235522132.59430599</v>
      </c>
      <c r="C91" s="90">
        <v>235478545.01628801</v>
      </c>
      <c r="D91" s="90">
        <v>235434957.43827099</v>
      </c>
      <c r="E91" s="90">
        <v>235391369.86025301</v>
      </c>
      <c r="F91" s="90">
        <v>235347782.28223601</v>
      </c>
      <c r="G91" s="90">
        <v>235304194.704218</v>
      </c>
      <c r="H91" s="90">
        <v>235260607.126201</v>
      </c>
      <c r="I91" s="90">
        <v>235217019.54818299</v>
      </c>
      <c r="J91" s="90">
        <v>235173431.970166</v>
      </c>
      <c r="K91" s="90">
        <v>235129844.39214799</v>
      </c>
      <c r="L91" s="90">
        <v>235086256.81413001</v>
      </c>
      <c r="M91" s="90">
        <v>247254282.64576</v>
      </c>
      <c r="N91" s="90">
        <v>247254282.64576</v>
      </c>
      <c r="O91" s="90">
        <v>247169960.925892</v>
      </c>
      <c r="P91" s="90">
        <v>247085639.206025</v>
      </c>
      <c r="Q91" s="90">
        <v>247001317.48615801</v>
      </c>
      <c r="R91" s="90">
        <v>246916995.76629099</v>
      </c>
      <c r="S91" s="90">
        <v>246832674.04642299</v>
      </c>
      <c r="T91" s="90">
        <v>246748352.326556</v>
      </c>
      <c r="U91" s="90">
        <v>246664030.60668901</v>
      </c>
      <c r="V91" s="90">
        <v>246579708.88682199</v>
      </c>
      <c r="W91" s="90">
        <v>246495387.16695401</v>
      </c>
      <c r="X91" s="90">
        <v>246411065.44708699</v>
      </c>
      <c r="Y91" s="90">
        <v>246326743.72722</v>
      </c>
      <c r="Z91" s="90">
        <v>247274502.965307</v>
      </c>
      <c r="AA91" s="90">
        <v>247274502.965307</v>
      </c>
      <c r="AB91" s="90">
        <v>247152977.55961999</v>
      </c>
      <c r="AC91" s="90">
        <v>247031452.153934</v>
      </c>
      <c r="AD91" s="90">
        <v>246909926.74824801</v>
      </c>
      <c r="AE91" s="90">
        <v>246788401.34256199</v>
      </c>
      <c r="AF91" s="90">
        <v>246666875.936876</v>
      </c>
      <c r="AG91" s="90">
        <v>246545350.53119001</v>
      </c>
      <c r="AH91" s="90">
        <v>246423825.125503</v>
      </c>
      <c r="AI91" s="90">
        <v>246302299.71981701</v>
      </c>
      <c r="AJ91" s="90">
        <v>246180774.31413099</v>
      </c>
      <c r="AK91" s="90">
        <v>246059248.908445</v>
      </c>
      <c r="AL91" s="90">
        <v>245937723.50275901</v>
      </c>
      <c r="AM91" s="90">
        <v>245816198.09707299</v>
      </c>
      <c r="AN91" s="90">
        <v>245816198.09707299</v>
      </c>
      <c r="AO91" s="90">
        <v>245608099.190231</v>
      </c>
      <c r="AP91" s="90">
        <v>245400000.283389</v>
      </c>
      <c r="AQ91" s="90">
        <v>245191901.37654701</v>
      </c>
      <c r="AR91" s="90">
        <v>244983802.46970499</v>
      </c>
      <c r="AS91" s="90">
        <v>244775703.56286299</v>
      </c>
      <c r="AT91" s="90">
        <v>244567604.656021</v>
      </c>
      <c r="AU91" s="90">
        <v>244359505.74917999</v>
      </c>
      <c r="AV91" s="90">
        <v>244151406.842338</v>
      </c>
      <c r="AW91" s="90">
        <v>243943307.935496</v>
      </c>
      <c r="AX91" s="90">
        <v>243735209.02865401</v>
      </c>
      <c r="AY91" s="90">
        <v>243527110.12181199</v>
      </c>
      <c r="AZ91" s="90">
        <v>298954383.245166</v>
      </c>
      <c r="BA91" s="90">
        <v>298954383.245166</v>
      </c>
    </row>
    <row r="92" spans="1:53" x14ac:dyDescent="0.2">
      <c r="A92" s="81" t="s">
        <v>653</v>
      </c>
      <c r="B92" s="90">
        <v>235522132.59430599</v>
      </c>
      <c r="C92" s="90">
        <v>235478545.01628801</v>
      </c>
      <c r="D92" s="90">
        <v>235434957.43827099</v>
      </c>
      <c r="E92" s="90">
        <v>235391369.86025301</v>
      </c>
      <c r="F92" s="90">
        <v>235347782.28223601</v>
      </c>
      <c r="G92" s="90">
        <v>235304194.704218</v>
      </c>
      <c r="H92" s="90">
        <v>235260607.126201</v>
      </c>
      <c r="I92" s="90">
        <v>235217019.54818299</v>
      </c>
      <c r="J92" s="90">
        <v>235173431.970166</v>
      </c>
      <c r="K92" s="90">
        <v>235129844.39214799</v>
      </c>
      <c r="L92" s="90">
        <v>235086256.81413001</v>
      </c>
      <c r="M92" s="90">
        <v>247254282.64576</v>
      </c>
      <c r="N92" s="90">
        <v>247254282.64576</v>
      </c>
      <c r="O92" s="90">
        <v>247169960.925892</v>
      </c>
      <c r="P92" s="90">
        <v>247085639.206025</v>
      </c>
      <c r="Q92" s="90">
        <v>247001317.48615801</v>
      </c>
      <c r="R92" s="90">
        <v>246916995.76629099</v>
      </c>
      <c r="S92" s="90">
        <v>246832674.04642299</v>
      </c>
      <c r="T92" s="90">
        <v>246748352.326556</v>
      </c>
      <c r="U92" s="90">
        <v>246664030.60668901</v>
      </c>
      <c r="V92" s="90">
        <v>246579708.88682199</v>
      </c>
      <c r="W92" s="90">
        <v>246495387.16695401</v>
      </c>
      <c r="X92" s="90">
        <v>246411065.44708699</v>
      </c>
      <c r="Y92" s="90">
        <v>246326743.72722</v>
      </c>
      <c r="Z92" s="90">
        <v>247274502.965307</v>
      </c>
      <c r="AA92" s="90">
        <v>247274502.965307</v>
      </c>
      <c r="AB92" s="90">
        <v>247152977.55961999</v>
      </c>
      <c r="AC92" s="90">
        <v>247031452.153934</v>
      </c>
      <c r="AD92" s="90">
        <v>246909926.74824801</v>
      </c>
      <c r="AE92" s="90">
        <v>246788401.34256199</v>
      </c>
      <c r="AF92" s="90">
        <v>246666875.936876</v>
      </c>
      <c r="AG92" s="90">
        <v>246545350.53119001</v>
      </c>
      <c r="AH92" s="90">
        <v>246423825.125503</v>
      </c>
      <c r="AI92" s="90">
        <v>246302299.71981701</v>
      </c>
      <c r="AJ92" s="90">
        <v>246180774.31413099</v>
      </c>
      <c r="AK92" s="90">
        <v>246059248.908445</v>
      </c>
      <c r="AL92" s="90">
        <v>245937723.50275901</v>
      </c>
      <c r="AM92" s="90">
        <v>245816198.09707299</v>
      </c>
      <c r="AN92" s="90">
        <v>245816198.09707299</v>
      </c>
      <c r="AO92" s="90">
        <v>245608099.190231</v>
      </c>
      <c r="AP92" s="90">
        <v>245400000.283389</v>
      </c>
      <c r="AQ92" s="90">
        <v>245191901.37654701</v>
      </c>
      <c r="AR92" s="90">
        <v>244983802.46970499</v>
      </c>
      <c r="AS92" s="90">
        <v>244775703.56286299</v>
      </c>
      <c r="AT92" s="90">
        <v>244567604.656021</v>
      </c>
      <c r="AU92" s="90">
        <v>244359505.74917999</v>
      </c>
      <c r="AV92" s="90">
        <v>244151406.842338</v>
      </c>
      <c r="AW92" s="90">
        <v>243943307.935496</v>
      </c>
      <c r="AX92" s="90">
        <v>243735209.02865401</v>
      </c>
      <c r="AY92" s="90">
        <v>243527110.12181199</v>
      </c>
      <c r="AZ92" s="90">
        <v>298954383.245166</v>
      </c>
      <c r="BA92" s="90">
        <v>298954383.245166</v>
      </c>
    </row>
    <row r="93" spans="1:53" x14ac:dyDescent="0.2">
      <c r="A93" s="82" t="s">
        <v>654</v>
      </c>
    </row>
    <row r="94" spans="1:53" x14ac:dyDescent="0.2">
      <c r="A94" s="81" t="s">
        <v>655</v>
      </c>
    </row>
    <row r="95" spans="1:53" x14ac:dyDescent="0.2">
      <c r="A95" s="82" t="s">
        <v>656</v>
      </c>
      <c r="B95" s="90">
        <v>-976946816.63</v>
      </c>
      <c r="C95" s="90">
        <v>-976946816.63</v>
      </c>
      <c r="D95" s="90">
        <v>-976946816.63</v>
      </c>
      <c r="E95" s="90">
        <v>-976946816.63</v>
      </c>
      <c r="F95" s="90">
        <v>-976946816.63</v>
      </c>
      <c r="G95" s="90">
        <v>-976946816.63</v>
      </c>
      <c r="H95" s="90">
        <v>-976946816.63</v>
      </c>
      <c r="I95" s="90">
        <v>-976946816.63</v>
      </c>
      <c r="J95" s="90">
        <v>-976946816.63</v>
      </c>
      <c r="K95" s="90">
        <v>-976946816.63</v>
      </c>
      <c r="L95" s="90">
        <v>-976946816.63</v>
      </c>
      <c r="M95" s="90">
        <v>-976946816.63</v>
      </c>
      <c r="N95" s="90">
        <v>-976946816.63</v>
      </c>
      <c r="O95" s="90">
        <v>-976946816.63</v>
      </c>
      <c r="P95" s="90">
        <v>-976946816.63</v>
      </c>
      <c r="Q95" s="90">
        <v>-976946816.63</v>
      </c>
      <c r="R95" s="90">
        <v>-976946816.63</v>
      </c>
      <c r="S95" s="90">
        <v>-976946816.63</v>
      </c>
      <c r="T95" s="90">
        <v>-976946816.63</v>
      </c>
      <c r="U95" s="90">
        <v>-976946816.63</v>
      </c>
      <c r="V95" s="90">
        <v>-976946816.63</v>
      </c>
      <c r="W95" s="90">
        <v>-976946816.63</v>
      </c>
      <c r="X95" s="90">
        <v>-976946816.63</v>
      </c>
      <c r="Y95" s="90">
        <v>-976946816.63</v>
      </c>
      <c r="Z95" s="90">
        <v>-976946816.63</v>
      </c>
      <c r="AA95" s="90">
        <v>-976946816.63</v>
      </c>
      <c r="AB95" s="90">
        <v>-976946816.63</v>
      </c>
      <c r="AC95" s="90">
        <v>-976946816.63</v>
      </c>
      <c r="AD95" s="90">
        <v>-976946816.63</v>
      </c>
      <c r="AE95" s="90">
        <v>-976946816.63</v>
      </c>
      <c r="AF95" s="90">
        <v>-976946816.63</v>
      </c>
      <c r="AG95" s="90">
        <v>-976946816.63</v>
      </c>
      <c r="AH95" s="90">
        <v>-976946816.63</v>
      </c>
      <c r="AI95" s="90">
        <v>-976946816.63</v>
      </c>
      <c r="AJ95" s="90">
        <v>-976946816.63</v>
      </c>
      <c r="AK95" s="90">
        <v>-976946816.63</v>
      </c>
      <c r="AL95" s="90">
        <v>-976946816.63</v>
      </c>
      <c r="AM95" s="90">
        <v>-976946816.63</v>
      </c>
      <c r="AN95" s="90">
        <v>-976946816.63</v>
      </c>
      <c r="AO95" s="90">
        <v>-976946816.63</v>
      </c>
      <c r="AP95" s="90">
        <v>-976946816.63</v>
      </c>
      <c r="AQ95" s="90">
        <v>-976946816.63</v>
      </c>
      <c r="AR95" s="90">
        <v>-976946816.63</v>
      </c>
      <c r="AS95" s="90">
        <v>-976946816.63</v>
      </c>
      <c r="AT95" s="90">
        <v>-976946816.63</v>
      </c>
      <c r="AU95" s="90">
        <v>-976946816.63</v>
      </c>
      <c r="AV95" s="90">
        <v>-976946816.63</v>
      </c>
      <c r="AW95" s="90">
        <v>-976946816.63</v>
      </c>
      <c r="AX95" s="90">
        <v>-976946816.63</v>
      </c>
      <c r="AY95" s="90">
        <v>-976946816.63</v>
      </c>
      <c r="AZ95" s="90">
        <v>-976946816.63</v>
      </c>
      <c r="BA95" s="90">
        <v>-976946816.63</v>
      </c>
    </row>
    <row r="96" spans="1:53" x14ac:dyDescent="0.2">
      <c r="A96" s="82" t="s">
        <v>657</v>
      </c>
      <c r="B96" s="90">
        <v>0.72</v>
      </c>
      <c r="C96" s="90">
        <v>0.72</v>
      </c>
      <c r="D96" s="90">
        <v>0.72</v>
      </c>
      <c r="E96" s="90">
        <v>0.72</v>
      </c>
      <c r="F96" s="90">
        <v>0.72</v>
      </c>
      <c r="G96" s="90">
        <v>0.72</v>
      </c>
      <c r="H96" s="90">
        <v>0.72</v>
      </c>
      <c r="I96" s="90">
        <v>0.72</v>
      </c>
      <c r="J96" s="90">
        <v>0.72</v>
      </c>
      <c r="K96" s="90">
        <v>0.72</v>
      </c>
      <c r="L96" s="90">
        <v>0.72</v>
      </c>
      <c r="M96" s="90">
        <v>0.72</v>
      </c>
      <c r="N96" s="90">
        <v>0.72</v>
      </c>
      <c r="O96" s="90">
        <v>0.72</v>
      </c>
      <c r="P96" s="90">
        <v>0.72</v>
      </c>
      <c r="Q96" s="90">
        <v>0.72</v>
      </c>
      <c r="R96" s="90">
        <v>0.72</v>
      </c>
      <c r="S96" s="90">
        <v>0.72</v>
      </c>
      <c r="T96" s="90">
        <v>0.72</v>
      </c>
      <c r="U96" s="90">
        <v>0.72</v>
      </c>
      <c r="V96" s="90">
        <v>0.72</v>
      </c>
      <c r="W96" s="90">
        <v>0.72</v>
      </c>
      <c r="X96" s="90">
        <v>0.72</v>
      </c>
      <c r="Y96" s="90">
        <v>0.72</v>
      </c>
      <c r="Z96" s="90">
        <v>0.72</v>
      </c>
      <c r="AA96" s="90">
        <v>0.72</v>
      </c>
      <c r="AB96" s="90">
        <v>0.72</v>
      </c>
      <c r="AC96" s="90">
        <v>0.72</v>
      </c>
      <c r="AD96" s="90">
        <v>0.72</v>
      </c>
      <c r="AE96" s="90">
        <v>0.72</v>
      </c>
      <c r="AF96" s="90">
        <v>0.72</v>
      </c>
      <c r="AG96" s="90">
        <v>0.72</v>
      </c>
      <c r="AH96" s="90">
        <v>0.72</v>
      </c>
      <c r="AI96" s="90">
        <v>0.72</v>
      </c>
      <c r="AJ96" s="90">
        <v>0.72</v>
      </c>
      <c r="AK96" s="90">
        <v>0.72</v>
      </c>
      <c r="AL96" s="90">
        <v>0.72</v>
      </c>
      <c r="AM96" s="90">
        <v>0.72</v>
      </c>
      <c r="AN96" s="90">
        <v>0.72</v>
      </c>
      <c r="AO96" s="90">
        <v>0.72</v>
      </c>
      <c r="AP96" s="90">
        <v>0.72</v>
      </c>
      <c r="AQ96" s="90">
        <v>0.72</v>
      </c>
      <c r="AR96" s="90">
        <v>0.72</v>
      </c>
      <c r="AS96" s="90">
        <v>0.72</v>
      </c>
      <c r="AT96" s="90">
        <v>0.72</v>
      </c>
      <c r="AU96" s="90">
        <v>0.72</v>
      </c>
      <c r="AV96" s="90">
        <v>0.72</v>
      </c>
      <c r="AW96" s="90">
        <v>0.72</v>
      </c>
      <c r="AX96" s="90">
        <v>0.72</v>
      </c>
      <c r="AY96" s="90">
        <v>0.72</v>
      </c>
      <c r="AZ96" s="90">
        <v>0.72</v>
      </c>
      <c r="BA96" s="90">
        <v>0.72</v>
      </c>
    </row>
    <row r="97" spans="1:53" x14ac:dyDescent="0.2">
      <c r="A97" s="82" t="s">
        <v>658</v>
      </c>
      <c r="B97" s="90">
        <v>2669168908.52</v>
      </c>
      <c r="C97" s="90">
        <v>2669168908.52</v>
      </c>
      <c r="D97" s="90">
        <v>2669168908.52</v>
      </c>
      <c r="E97" s="90">
        <v>2669168908.52</v>
      </c>
      <c r="F97" s="90">
        <v>2669168908.52</v>
      </c>
      <c r="G97" s="90">
        <v>2669168908.52</v>
      </c>
      <c r="H97" s="90">
        <v>2669168908.52</v>
      </c>
      <c r="I97" s="90">
        <v>2669168908.52</v>
      </c>
      <c r="J97" s="90">
        <v>2669168908.52</v>
      </c>
      <c r="K97" s="90">
        <v>2669168908.52</v>
      </c>
      <c r="L97" s="90">
        <v>2669168908.52</v>
      </c>
      <c r="M97" s="90">
        <v>2669168908.52</v>
      </c>
      <c r="N97" s="90">
        <v>2669168908.52</v>
      </c>
      <c r="O97" s="90">
        <v>2669168908.52</v>
      </c>
      <c r="P97" s="90">
        <v>2669168908.52</v>
      </c>
      <c r="Q97" s="90">
        <v>2669168908.52</v>
      </c>
      <c r="R97" s="90">
        <v>2669168908.52</v>
      </c>
      <c r="S97" s="90">
        <v>2669168908.52</v>
      </c>
      <c r="T97" s="90">
        <v>2669168908.52</v>
      </c>
      <c r="U97" s="90">
        <v>2669168908.52</v>
      </c>
      <c r="V97" s="90">
        <v>2669168908.52</v>
      </c>
      <c r="W97" s="90">
        <v>2669168908.52</v>
      </c>
      <c r="X97" s="90">
        <v>2669168908.52</v>
      </c>
      <c r="Y97" s="90">
        <v>2669168908.52</v>
      </c>
      <c r="Z97" s="90">
        <v>2669168908.52</v>
      </c>
      <c r="AA97" s="90">
        <v>2669168908.52</v>
      </c>
      <c r="AB97" s="90">
        <v>2669168908.52</v>
      </c>
      <c r="AC97" s="90">
        <v>2669168908.52</v>
      </c>
      <c r="AD97" s="90">
        <v>2669168908.52</v>
      </c>
      <c r="AE97" s="90">
        <v>2669168908.52</v>
      </c>
      <c r="AF97" s="90">
        <v>2669168908.52</v>
      </c>
      <c r="AG97" s="90">
        <v>2669168908.52</v>
      </c>
      <c r="AH97" s="90">
        <v>2669168908.52</v>
      </c>
      <c r="AI97" s="90">
        <v>2669168908.52</v>
      </c>
      <c r="AJ97" s="90">
        <v>2669168908.52</v>
      </c>
      <c r="AK97" s="90">
        <v>2669168908.52</v>
      </c>
      <c r="AL97" s="90">
        <v>2669168908.52</v>
      </c>
      <c r="AM97" s="90">
        <v>2669168908.52</v>
      </c>
      <c r="AN97" s="90">
        <v>2669168908.52</v>
      </c>
      <c r="AO97" s="90">
        <v>2669168908.52</v>
      </c>
      <c r="AP97" s="90">
        <v>2669168908.52</v>
      </c>
      <c r="AQ97" s="90">
        <v>2669168908.52</v>
      </c>
      <c r="AR97" s="90">
        <v>2669168908.52</v>
      </c>
      <c r="AS97" s="90">
        <v>2669168908.52</v>
      </c>
      <c r="AT97" s="90">
        <v>2669168908.52</v>
      </c>
      <c r="AU97" s="90">
        <v>2669168908.52</v>
      </c>
      <c r="AV97" s="90">
        <v>2669168908.52</v>
      </c>
      <c r="AW97" s="90">
        <v>2669168908.52</v>
      </c>
      <c r="AX97" s="90">
        <v>2669168908.52</v>
      </c>
      <c r="AY97" s="90">
        <v>2669168908.52</v>
      </c>
      <c r="AZ97" s="90">
        <v>2669168908.52</v>
      </c>
      <c r="BA97" s="90">
        <v>2669168908.52</v>
      </c>
    </row>
    <row r="98" spans="1:53" x14ac:dyDescent="0.2">
      <c r="A98" s="82" t="s">
        <v>659</v>
      </c>
      <c r="B98" s="90">
        <v>-164449369.709999</v>
      </c>
      <c r="C98" s="90">
        <v>-164093984.709999</v>
      </c>
      <c r="D98" s="90">
        <v>-163738599.709999</v>
      </c>
      <c r="E98" s="90">
        <v>-163383214.709999</v>
      </c>
      <c r="F98" s="90">
        <v>-163027829.709999</v>
      </c>
      <c r="G98" s="90">
        <v>-162672444.709999</v>
      </c>
      <c r="H98" s="90">
        <v>-162317059.709999</v>
      </c>
      <c r="I98" s="90">
        <v>-161961674.709999</v>
      </c>
      <c r="J98" s="90">
        <v>-161606289.709999</v>
      </c>
      <c r="K98" s="90">
        <v>-161250904.709999</v>
      </c>
      <c r="L98" s="90">
        <v>-160895519.709999</v>
      </c>
      <c r="M98" s="90">
        <v>-160540134.709999</v>
      </c>
      <c r="N98" s="90">
        <v>-160540134.709999</v>
      </c>
      <c r="O98" s="90">
        <v>-160184749.709999</v>
      </c>
      <c r="P98" s="90">
        <v>-159829364.709999</v>
      </c>
      <c r="Q98" s="90">
        <v>-159473979.709999</v>
      </c>
      <c r="R98" s="90">
        <v>-159118594.709999</v>
      </c>
      <c r="S98" s="90">
        <v>-158763209.709999</v>
      </c>
      <c r="T98" s="90">
        <v>-158407824.709999</v>
      </c>
      <c r="U98" s="90">
        <v>-158052439.709999</v>
      </c>
      <c r="V98" s="90">
        <v>-157697054.709999</v>
      </c>
      <c r="W98" s="90">
        <v>-157341669.709999</v>
      </c>
      <c r="X98" s="90">
        <v>-156986284.709999</v>
      </c>
      <c r="Y98" s="90">
        <v>-156630899.709999</v>
      </c>
      <c r="Z98" s="90">
        <v>-156275514.709999</v>
      </c>
      <c r="AA98" s="90">
        <v>-156275514.709999</v>
      </c>
      <c r="AB98" s="90">
        <v>-155920129.709999</v>
      </c>
      <c r="AC98" s="90">
        <v>-155564744.709999</v>
      </c>
      <c r="AD98" s="90">
        <v>-155209359.709999</v>
      </c>
      <c r="AE98" s="90">
        <v>-154853974.709999</v>
      </c>
      <c r="AF98" s="90">
        <v>-154498589.709999</v>
      </c>
      <c r="AG98" s="90">
        <v>-154143204.709999</v>
      </c>
      <c r="AH98" s="90">
        <v>-153787819.709999</v>
      </c>
      <c r="AI98" s="90">
        <v>-153432434.709999</v>
      </c>
      <c r="AJ98" s="90">
        <v>-153077049.709999</v>
      </c>
      <c r="AK98" s="90">
        <v>-152721664.709999</v>
      </c>
      <c r="AL98" s="90">
        <v>-152366279.709999</v>
      </c>
      <c r="AM98" s="90">
        <v>-152010894.709999</v>
      </c>
      <c r="AN98" s="90">
        <v>-152010894.709999</v>
      </c>
      <c r="AO98" s="90">
        <v>-151655509.709999</v>
      </c>
      <c r="AP98" s="90">
        <v>-151300124.709999</v>
      </c>
      <c r="AQ98" s="90">
        <v>-150944739.709999</v>
      </c>
      <c r="AR98" s="90">
        <v>-150589354.709999</v>
      </c>
      <c r="AS98" s="90">
        <v>-150233969.709999</v>
      </c>
      <c r="AT98" s="90">
        <v>-149878584.709999</v>
      </c>
      <c r="AU98" s="90">
        <v>-149523199.709999</v>
      </c>
      <c r="AV98" s="90">
        <v>-149167814.709999</v>
      </c>
      <c r="AW98" s="90">
        <v>-148812429.709999</v>
      </c>
      <c r="AX98" s="90">
        <v>-148457044.709999</v>
      </c>
      <c r="AY98" s="90">
        <v>-148101659.709999</v>
      </c>
      <c r="AZ98" s="90">
        <v>-147746274.709999</v>
      </c>
      <c r="BA98" s="90">
        <v>-147746274.709999</v>
      </c>
    </row>
    <row r="99" spans="1:53" x14ac:dyDescent="0.2">
      <c r="A99" s="82" t="s">
        <v>660</v>
      </c>
      <c r="B99" s="90">
        <v>79126788.640000001</v>
      </c>
      <c r="C99" s="90">
        <v>79126788.640000001</v>
      </c>
      <c r="D99" s="90">
        <v>79126788.640000001</v>
      </c>
      <c r="E99" s="90">
        <v>79126788.640000001</v>
      </c>
      <c r="F99" s="90">
        <v>79126788.640000001</v>
      </c>
      <c r="G99" s="90">
        <v>79126788.640000001</v>
      </c>
      <c r="H99" s="90">
        <v>79126788.640000001</v>
      </c>
      <c r="I99" s="90">
        <v>79126788.640000001</v>
      </c>
      <c r="J99" s="90">
        <v>79126788.640000001</v>
      </c>
      <c r="K99" s="90">
        <v>79126788.640000001</v>
      </c>
      <c r="L99" s="90">
        <v>79126788.640000001</v>
      </c>
      <c r="M99" s="90">
        <v>79126788.640000001</v>
      </c>
      <c r="N99" s="90">
        <v>79126788.640000001</v>
      </c>
      <c r="O99" s="90">
        <v>79126788.640000001</v>
      </c>
      <c r="P99" s="90">
        <v>79126788.640000001</v>
      </c>
      <c r="Q99" s="90">
        <v>79126788.640000001</v>
      </c>
      <c r="R99" s="90">
        <v>79126788.640000001</v>
      </c>
      <c r="S99" s="90">
        <v>79126788.640000001</v>
      </c>
      <c r="T99" s="90">
        <v>79126788.640000001</v>
      </c>
      <c r="U99" s="90">
        <v>79126788.640000001</v>
      </c>
      <c r="V99" s="90">
        <v>79126788.640000001</v>
      </c>
      <c r="W99" s="90">
        <v>79126788.640000001</v>
      </c>
      <c r="X99" s="90">
        <v>79126788.640000001</v>
      </c>
      <c r="Y99" s="90">
        <v>79126788.640000001</v>
      </c>
      <c r="Z99" s="90">
        <v>79126788.640000001</v>
      </c>
      <c r="AA99" s="90">
        <v>79126788.640000001</v>
      </c>
      <c r="AB99" s="90">
        <v>79126788.640000001</v>
      </c>
      <c r="AC99" s="90">
        <v>79126788.640000001</v>
      </c>
      <c r="AD99" s="90">
        <v>79126788.640000001</v>
      </c>
      <c r="AE99" s="90">
        <v>79126788.640000001</v>
      </c>
      <c r="AF99" s="90">
        <v>79126788.640000001</v>
      </c>
      <c r="AG99" s="90">
        <v>79126788.640000001</v>
      </c>
      <c r="AH99" s="90">
        <v>79126788.640000001</v>
      </c>
      <c r="AI99" s="90">
        <v>79126788.640000001</v>
      </c>
      <c r="AJ99" s="90">
        <v>79126788.640000001</v>
      </c>
      <c r="AK99" s="90">
        <v>79126788.640000001</v>
      </c>
      <c r="AL99" s="90">
        <v>79126788.640000001</v>
      </c>
      <c r="AM99" s="90">
        <v>79126788.640000001</v>
      </c>
      <c r="AN99" s="90">
        <v>79126788.640000001</v>
      </c>
      <c r="AO99" s="90">
        <v>79126788.640000001</v>
      </c>
      <c r="AP99" s="90">
        <v>79126788.640000001</v>
      </c>
      <c r="AQ99" s="90">
        <v>79126788.640000001</v>
      </c>
      <c r="AR99" s="90">
        <v>79126788.640000001</v>
      </c>
      <c r="AS99" s="90">
        <v>79126788.640000001</v>
      </c>
      <c r="AT99" s="90">
        <v>79126788.640000001</v>
      </c>
      <c r="AU99" s="90">
        <v>79126788.640000001</v>
      </c>
      <c r="AV99" s="90">
        <v>79126788.640000001</v>
      </c>
      <c r="AW99" s="90">
        <v>79126788.640000001</v>
      </c>
      <c r="AX99" s="90">
        <v>79126788.640000001</v>
      </c>
      <c r="AY99" s="90">
        <v>79126788.640000001</v>
      </c>
      <c r="AZ99" s="90">
        <v>79126788.640000001</v>
      </c>
      <c r="BA99" s="90">
        <v>79126788.640000001</v>
      </c>
    </row>
    <row r="100" spans="1:53" x14ac:dyDescent="0.2">
      <c r="A100" s="82" t="s">
        <v>661</v>
      </c>
      <c r="B100" s="90">
        <v>913338826.33127403</v>
      </c>
      <c r="C100" s="90">
        <v>915454032.25460804</v>
      </c>
      <c r="D100" s="90">
        <v>909713415.41957605</v>
      </c>
      <c r="E100" s="90">
        <v>911632806.36224198</v>
      </c>
      <c r="F100" s="90">
        <v>907743455.352759</v>
      </c>
      <c r="G100" s="90">
        <v>899702358.14975905</v>
      </c>
      <c r="H100" s="90">
        <v>892708044.27692604</v>
      </c>
      <c r="I100" s="90">
        <v>868029479.78191102</v>
      </c>
      <c r="J100" s="90">
        <v>865767278.92317796</v>
      </c>
      <c r="K100" s="90">
        <v>866086999.83895898</v>
      </c>
      <c r="L100" s="90">
        <v>874186558.984061</v>
      </c>
      <c r="M100" s="90">
        <v>857781920.26454306</v>
      </c>
      <c r="N100" s="90">
        <v>857781920.26454306</v>
      </c>
      <c r="O100" s="90">
        <v>865681762.11583304</v>
      </c>
      <c r="P100" s="90">
        <v>889674096.657166</v>
      </c>
      <c r="Q100" s="90">
        <v>911230291.06556594</v>
      </c>
      <c r="R100" s="90">
        <v>931098376.53087795</v>
      </c>
      <c r="S100" s="90">
        <v>944847962.50016904</v>
      </c>
      <c r="T100" s="90">
        <v>960844189.81900001</v>
      </c>
      <c r="U100" s="90">
        <v>973783508.90552104</v>
      </c>
      <c r="V100" s="90">
        <v>973288596.804178</v>
      </c>
      <c r="W100" s="90">
        <v>989770955.09532905</v>
      </c>
      <c r="X100" s="90">
        <v>1006368223.73478</v>
      </c>
      <c r="Y100" s="90">
        <v>1028566398.61659</v>
      </c>
      <c r="Z100" s="90">
        <v>1033156184.52397</v>
      </c>
      <c r="AA100" s="90">
        <v>1033156184.52397</v>
      </c>
      <c r="AB100" s="90">
        <v>1038642574.7325</v>
      </c>
      <c r="AC100" s="90">
        <v>1060796965.0001</v>
      </c>
      <c r="AD100" s="90">
        <v>1079867675.53233</v>
      </c>
      <c r="AE100" s="90">
        <v>1153960413.2507601</v>
      </c>
      <c r="AF100" s="90">
        <v>1165303462.36918</v>
      </c>
      <c r="AG100" s="90">
        <v>1235465820.0226901</v>
      </c>
      <c r="AH100" s="90">
        <v>1246109670.89714</v>
      </c>
      <c r="AI100" s="90">
        <v>1243492639.4379101</v>
      </c>
      <c r="AJ100" s="90">
        <v>1166824834.7082701</v>
      </c>
      <c r="AK100" s="90">
        <v>1182151157.7643199</v>
      </c>
      <c r="AL100" s="90">
        <v>1203477083.1094301</v>
      </c>
      <c r="AM100" s="90">
        <v>1178083061.4732699</v>
      </c>
      <c r="AN100" s="90">
        <v>1178083061.4732699</v>
      </c>
      <c r="AO100" s="90">
        <v>1184628577.6758499</v>
      </c>
      <c r="AP100" s="90">
        <v>1207960971.09642</v>
      </c>
      <c r="AQ100" s="90">
        <v>1223690404.0855801</v>
      </c>
      <c r="AR100" s="90">
        <v>1299118694.65447</v>
      </c>
      <c r="AS100" s="90">
        <v>1310688299.2342501</v>
      </c>
      <c r="AT100" s="90">
        <v>1380855371.0704</v>
      </c>
      <c r="AU100" s="90">
        <v>1391186117.75035</v>
      </c>
      <c r="AV100" s="90">
        <v>1388148138.4692199</v>
      </c>
      <c r="AW100" s="90">
        <v>1459583187.4810801</v>
      </c>
      <c r="AX100" s="90">
        <v>1474750325.0339799</v>
      </c>
      <c r="AY100" s="90">
        <v>1494623181.3327601</v>
      </c>
      <c r="AZ100" s="90">
        <v>1363342139.5661399</v>
      </c>
      <c r="BA100" s="90">
        <v>1363342139.5661399</v>
      </c>
    </row>
    <row r="101" spans="1:53" x14ac:dyDescent="0.2">
      <c r="A101" s="82" t="s">
        <v>662</v>
      </c>
      <c r="B101" s="90">
        <v>505383718.826666</v>
      </c>
      <c r="C101" s="90">
        <v>503383134.49333298</v>
      </c>
      <c r="D101" s="90">
        <v>501382550.15999901</v>
      </c>
      <c r="E101" s="90">
        <v>499381965.826666</v>
      </c>
      <c r="F101" s="90">
        <v>497381381.49333298</v>
      </c>
      <c r="G101" s="90">
        <v>495380797.16000003</v>
      </c>
      <c r="H101" s="90">
        <v>493380212.826666</v>
      </c>
      <c r="I101" s="90">
        <v>491379628.49333298</v>
      </c>
      <c r="J101" s="90">
        <v>489379044.16000003</v>
      </c>
      <c r="K101" s="90">
        <v>487378459.826666</v>
      </c>
      <c r="L101" s="90">
        <v>485377875.49333298</v>
      </c>
      <c r="M101" s="90">
        <v>483377291.16000003</v>
      </c>
      <c r="N101" s="90">
        <v>483377291.16000003</v>
      </c>
      <c r="O101" s="90">
        <v>481442612.576666</v>
      </c>
      <c r="P101" s="90">
        <v>479507933.99333298</v>
      </c>
      <c r="Q101" s="90">
        <v>477573255.41000003</v>
      </c>
      <c r="R101" s="90">
        <v>475638576.826666</v>
      </c>
      <c r="S101" s="90">
        <v>473703898.24333298</v>
      </c>
      <c r="T101" s="90">
        <v>471769219.66000003</v>
      </c>
      <c r="U101" s="90">
        <v>469834541.076666</v>
      </c>
      <c r="V101" s="90">
        <v>467899862.49333298</v>
      </c>
      <c r="W101" s="90">
        <v>465965183.91000003</v>
      </c>
      <c r="X101" s="90">
        <v>464030505.32666701</v>
      </c>
      <c r="Y101" s="90">
        <v>462095826.74333298</v>
      </c>
      <c r="Z101" s="90">
        <v>460161148.16000003</v>
      </c>
      <c r="AA101" s="90">
        <v>460161148.16000003</v>
      </c>
      <c r="AB101" s="90">
        <v>458214068.16000003</v>
      </c>
      <c r="AC101" s="90">
        <v>456266988.16000003</v>
      </c>
      <c r="AD101" s="90">
        <v>454319908.16000003</v>
      </c>
      <c r="AE101" s="90">
        <v>452372828.16000003</v>
      </c>
      <c r="AF101" s="90">
        <v>450425748.16000003</v>
      </c>
      <c r="AG101" s="90">
        <v>448478668.16000003</v>
      </c>
      <c r="AH101" s="90">
        <v>446531588.16000003</v>
      </c>
      <c r="AI101" s="90">
        <v>444584508.16000003</v>
      </c>
      <c r="AJ101" s="90">
        <v>442637428.16000003</v>
      </c>
      <c r="AK101" s="90">
        <v>440690348.16000003</v>
      </c>
      <c r="AL101" s="90">
        <v>438743268.16000003</v>
      </c>
      <c r="AM101" s="90">
        <v>436796188.16000003</v>
      </c>
      <c r="AN101" s="90">
        <v>436796188.16000003</v>
      </c>
      <c r="AO101" s="90">
        <v>434816353.41000003</v>
      </c>
      <c r="AP101" s="90">
        <v>432836518.66000003</v>
      </c>
      <c r="AQ101" s="90">
        <v>430856683.91000003</v>
      </c>
      <c r="AR101" s="90">
        <v>428876849.16000003</v>
      </c>
      <c r="AS101" s="90">
        <v>426897014.41000003</v>
      </c>
      <c r="AT101" s="90">
        <v>424917179.66000003</v>
      </c>
      <c r="AU101" s="90">
        <v>422937344.91000003</v>
      </c>
      <c r="AV101" s="90">
        <v>420957510.16000003</v>
      </c>
      <c r="AW101" s="90">
        <v>418977675.41000003</v>
      </c>
      <c r="AX101" s="90">
        <v>416997840.66000003</v>
      </c>
      <c r="AY101" s="90">
        <v>415018005.91000003</v>
      </c>
      <c r="AZ101" s="90">
        <v>413038171.16000003</v>
      </c>
      <c r="BA101" s="90">
        <v>413038171.16000003</v>
      </c>
    </row>
    <row r="102" spans="1:53" x14ac:dyDescent="0.2">
      <c r="A102" s="82" t="s">
        <v>663</v>
      </c>
      <c r="B102" s="90">
        <v>180351128</v>
      </c>
      <c r="C102" s="90">
        <v>180351128</v>
      </c>
      <c r="D102" s="90">
        <v>180351128</v>
      </c>
      <c r="E102" s="90">
        <v>180351128</v>
      </c>
      <c r="F102" s="90">
        <v>180351128</v>
      </c>
      <c r="G102" s="90">
        <v>180351128</v>
      </c>
      <c r="H102" s="90">
        <v>180351128</v>
      </c>
      <c r="I102" s="90">
        <v>180351128</v>
      </c>
      <c r="J102" s="90">
        <v>180351128</v>
      </c>
      <c r="K102" s="90">
        <v>180351128</v>
      </c>
      <c r="L102" s="90">
        <v>180351128</v>
      </c>
      <c r="M102" s="90">
        <v>180351128</v>
      </c>
      <c r="N102" s="90">
        <v>180351128</v>
      </c>
      <c r="O102" s="90">
        <v>180351128</v>
      </c>
      <c r="P102" s="90">
        <v>180351128</v>
      </c>
      <c r="Q102" s="90">
        <v>180351128</v>
      </c>
      <c r="R102" s="90">
        <v>180351128</v>
      </c>
      <c r="S102" s="90">
        <v>180351128</v>
      </c>
      <c r="T102" s="90">
        <v>180351128</v>
      </c>
      <c r="U102" s="90">
        <v>180351128</v>
      </c>
      <c r="V102" s="90">
        <v>180351128</v>
      </c>
      <c r="W102" s="90">
        <v>180351128</v>
      </c>
      <c r="X102" s="90">
        <v>180351128</v>
      </c>
      <c r="Y102" s="90">
        <v>180351128</v>
      </c>
      <c r="Z102" s="90">
        <v>180351128</v>
      </c>
      <c r="AA102" s="90">
        <v>180351128</v>
      </c>
      <c r="AB102" s="90">
        <v>180351128</v>
      </c>
      <c r="AC102" s="90">
        <v>180351128</v>
      </c>
      <c r="AD102" s="90">
        <v>180351128</v>
      </c>
      <c r="AE102" s="90">
        <v>180351128</v>
      </c>
      <c r="AF102" s="90">
        <v>180351128</v>
      </c>
      <c r="AG102" s="90">
        <v>180351128</v>
      </c>
      <c r="AH102" s="90">
        <v>180351128</v>
      </c>
      <c r="AI102" s="90">
        <v>180351128</v>
      </c>
      <c r="AJ102" s="90">
        <v>180351128</v>
      </c>
      <c r="AK102" s="90">
        <v>180351128</v>
      </c>
      <c r="AL102" s="90">
        <v>180351128</v>
      </c>
      <c r="AM102" s="90">
        <v>180351128</v>
      </c>
      <c r="AN102" s="90">
        <v>180351128</v>
      </c>
      <c r="AO102" s="90">
        <v>180351128</v>
      </c>
      <c r="AP102" s="90">
        <v>180351128</v>
      </c>
      <c r="AQ102" s="90">
        <v>180351128</v>
      </c>
      <c r="AR102" s="90">
        <v>180351128</v>
      </c>
      <c r="AS102" s="90">
        <v>180351128</v>
      </c>
      <c r="AT102" s="90">
        <v>180351128</v>
      </c>
      <c r="AU102" s="90">
        <v>180351128</v>
      </c>
      <c r="AV102" s="90">
        <v>180351128</v>
      </c>
      <c r="AW102" s="90">
        <v>180351128</v>
      </c>
      <c r="AX102" s="90">
        <v>180351128</v>
      </c>
      <c r="AY102" s="90">
        <v>180351128</v>
      </c>
      <c r="AZ102" s="90">
        <v>180351128</v>
      </c>
      <c r="BA102" s="90">
        <v>180351128</v>
      </c>
    </row>
    <row r="103" spans="1:53" x14ac:dyDescent="0.2">
      <c r="A103" s="82" t="s">
        <v>664</v>
      </c>
      <c r="B103" s="90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</row>
    <row r="104" spans="1:53" x14ac:dyDescent="0.2">
      <c r="A104" s="81" t="s">
        <v>665</v>
      </c>
      <c r="B104" s="90">
        <v>3205973184.6979399</v>
      </c>
      <c r="C104" s="90">
        <v>3206443191.28794</v>
      </c>
      <c r="D104" s="90">
        <v>3199057375.1195698</v>
      </c>
      <c r="E104" s="90">
        <v>3199331566.72891</v>
      </c>
      <c r="F104" s="90">
        <v>3193797016.3860898</v>
      </c>
      <c r="G104" s="90">
        <v>3184110719.84975</v>
      </c>
      <c r="H104" s="90">
        <v>3175471206.64359</v>
      </c>
      <c r="I104" s="90">
        <v>3149147442.8152399</v>
      </c>
      <c r="J104" s="90">
        <v>3145240042.6231699</v>
      </c>
      <c r="K104" s="90">
        <v>3143914564.2056198</v>
      </c>
      <c r="L104" s="90">
        <v>3150368924.0173898</v>
      </c>
      <c r="M104" s="90">
        <v>3132319085.96454</v>
      </c>
      <c r="N104" s="90">
        <v>3132319085.96454</v>
      </c>
      <c r="O104" s="90">
        <v>3138639634.2325001</v>
      </c>
      <c r="P104" s="90">
        <v>3161052675.1904998</v>
      </c>
      <c r="Q104" s="90">
        <v>3181029576.0155602</v>
      </c>
      <c r="R104" s="90">
        <v>3199318367.8975401</v>
      </c>
      <c r="S104" s="90">
        <v>3211488660.2835002</v>
      </c>
      <c r="T104" s="90">
        <v>3225905594.0190001</v>
      </c>
      <c r="U104" s="90">
        <v>3237265619.5221801</v>
      </c>
      <c r="V104" s="90">
        <v>3235191413.8375101</v>
      </c>
      <c r="W104" s="90">
        <v>3250094478.54533</v>
      </c>
      <c r="X104" s="90">
        <v>3265112453.60145</v>
      </c>
      <c r="Y104" s="90">
        <v>3285731334.89992</v>
      </c>
      <c r="Z104" s="90">
        <v>3288741827.2239699</v>
      </c>
      <c r="AA104" s="90">
        <v>3288741827.2239699</v>
      </c>
      <c r="AB104" s="90">
        <v>3292636522.4324999</v>
      </c>
      <c r="AC104" s="90">
        <v>3313199217.7000999</v>
      </c>
      <c r="AD104" s="90">
        <v>3330678233.2323298</v>
      </c>
      <c r="AE104" s="90">
        <v>3403179275.9507599</v>
      </c>
      <c r="AF104" s="90">
        <v>3412930630.06918</v>
      </c>
      <c r="AG104" s="90">
        <v>3481501292.7226901</v>
      </c>
      <c r="AH104" s="90">
        <v>3490553448.5971398</v>
      </c>
      <c r="AI104" s="90">
        <v>3486344722.1379099</v>
      </c>
      <c r="AJ104" s="90">
        <v>3408085222.4082699</v>
      </c>
      <c r="AK104" s="90">
        <v>3421819850.4643202</v>
      </c>
      <c r="AL104" s="90">
        <v>3441554080.8094301</v>
      </c>
      <c r="AM104" s="90">
        <v>3414568364.1732702</v>
      </c>
      <c r="AN104" s="90">
        <v>3414568364.1732702</v>
      </c>
      <c r="AO104" s="90">
        <v>3419489430.6258502</v>
      </c>
      <c r="AP104" s="90">
        <v>3441197374.2964201</v>
      </c>
      <c r="AQ104" s="90">
        <v>3455302357.5355802</v>
      </c>
      <c r="AR104" s="90">
        <v>3529106198.3544798</v>
      </c>
      <c r="AS104" s="90">
        <v>3539051353.1842499</v>
      </c>
      <c r="AT104" s="90">
        <v>3607593975.2704101</v>
      </c>
      <c r="AU104" s="90">
        <v>3616300272.2003498</v>
      </c>
      <c r="AV104" s="90">
        <v>3611637843.16922</v>
      </c>
      <c r="AW104" s="90">
        <v>3681448442.4310799</v>
      </c>
      <c r="AX104" s="90">
        <v>3694991130.2339802</v>
      </c>
      <c r="AY104" s="90">
        <v>3713239536.7827601</v>
      </c>
      <c r="AZ104" s="90">
        <v>3580334045.26614</v>
      </c>
      <c r="BA104" s="90">
        <v>3580334045.26614</v>
      </c>
    </row>
    <row r="105" spans="1:53" x14ac:dyDescent="0.2">
      <c r="A105" s="82" t="s">
        <v>666</v>
      </c>
    </row>
    <row r="106" spans="1:53" x14ac:dyDescent="0.2">
      <c r="A106" s="81" t="s">
        <v>667</v>
      </c>
    </row>
    <row r="107" spans="1:53" x14ac:dyDescent="0.2">
      <c r="A107" s="81" t="s">
        <v>668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</row>
    <row r="108" spans="1:53" x14ac:dyDescent="0.2">
      <c r="A108" s="82" t="s">
        <v>669</v>
      </c>
    </row>
    <row r="109" spans="1:53" x14ac:dyDescent="0.2">
      <c r="A109" s="81" t="s">
        <v>670</v>
      </c>
    </row>
    <row r="110" spans="1:53" x14ac:dyDescent="0.2">
      <c r="A110" s="82" t="s">
        <v>961</v>
      </c>
      <c r="B110" s="90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</row>
    <row r="111" spans="1:53" x14ac:dyDescent="0.2">
      <c r="A111" s="82" t="s">
        <v>671</v>
      </c>
      <c r="B111" s="90">
        <v>-22953779.3699999</v>
      </c>
      <c r="C111" s="90">
        <v>-22953779.3699999</v>
      </c>
      <c r="D111" s="90">
        <v>-22953779.3699999</v>
      </c>
      <c r="E111" s="90">
        <v>-22953779.3699999</v>
      </c>
      <c r="F111" s="90">
        <v>-22953779.3699999</v>
      </c>
      <c r="G111" s="90">
        <v>-22953779.3699999</v>
      </c>
      <c r="H111" s="90">
        <v>-22953779.3699999</v>
      </c>
      <c r="I111" s="90">
        <v>-22953779.3699999</v>
      </c>
      <c r="J111" s="90">
        <v>-22953779.3699999</v>
      </c>
      <c r="K111" s="90">
        <v>-22953779.3699999</v>
      </c>
      <c r="L111" s="90">
        <v>-22953779.3699999</v>
      </c>
      <c r="M111" s="90">
        <v>-22953779.3699999</v>
      </c>
      <c r="N111" s="90">
        <v>-22953779.3699999</v>
      </c>
      <c r="O111" s="90">
        <v>-22953779.3699999</v>
      </c>
      <c r="P111" s="90">
        <v>-22953779.3699999</v>
      </c>
      <c r="Q111" s="90">
        <v>-22953779.3699999</v>
      </c>
      <c r="R111" s="90">
        <v>-22953779.3699999</v>
      </c>
      <c r="S111" s="90">
        <v>-22953779.3699999</v>
      </c>
      <c r="T111" s="90">
        <v>-22953779.3699999</v>
      </c>
      <c r="U111" s="90">
        <v>-22953779.3699999</v>
      </c>
      <c r="V111" s="90">
        <v>-22953779.3699999</v>
      </c>
      <c r="W111" s="90">
        <v>-22953779.3699999</v>
      </c>
      <c r="X111" s="90">
        <v>-22953779.3699999</v>
      </c>
      <c r="Y111" s="90">
        <v>-22953779.3699999</v>
      </c>
      <c r="Z111" s="90">
        <v>-22953779.3699999</v>
      </c>
      <c r="AA111" s="90">
        <v>-22953779.3699999</v>
      </c>
      <c r="AB111" s="90">
        <v>-22953779.3699999</v>
      </c>
      <c r="AC111" s="90">
        <v>-22953779.3699999</v>
      </c>
      <c r="AD111" s="90">
        <v>-22953779.3699999</v>
      </c>
      <c r="AE111" s="90">
        <v>-22953779.3699999</v>
      </c>
      <c r="AF111" s="90">
        <v>-22953779.3699999</v>
      </c>
      <c r="AG111" s="90">
        <v>-22953779.3699999</v>
      </c>
      <c r="AH111" s="90">
        <v>-22953779.3699999</v>
      </c>
      <c r="AI111" s="90">
        <v>-22953779.3699999</v>
      </c>
      <c r="AJ111" s="90">
        <v>-22953779.3699999</v>
      </c>
      <c r="AK111" s="90">
        <v>-22953779.3699999</v>
      </c>
      <c r="AL111" s="90">
        <v>-22953779.3699999</v>
      </c>
      <c r="AM111" s="90">
        <v>-22953779.3699999</v>
      </c>
      <c r="AN111" s="90">
        <v>-22953779.3699999</v>
      </c>
      <c r="AO111" s="90">
        <v>-22953779.3699999</v>
      </c>
      <c r="AP111" s="90">
        <v>-22953779.3699999</v>
      </c>
      <c r="AQ111" s="90">
        <v>-22953779.3699999</v>
      </c>
      <c r="AR111" s="90">
        <v>-22953779.3699999</v>
      </c>
      <c r="AS111" s="90">
        <v>-22953779.3699999</v>
      </c>
      <c r="AT111" s="90">
        <v>-22953779.3699999</v>
      </c>
      <c r="AU111" s="90">
        <v>-22953779.3699999</v>
      </c>
      <c r="AV111" s="90">
        <v>-22953779.3699999</v>
      </c>
      <c r="AW111" s="90">
        <v>-22953779.3699999</v>
      </c>
      <c r="AX111" s="90">
        <v>-22953779.3699999</v>
      </c>
      <c r="AY111" s="90">
        <v>-22953779.3699999</v>
      </c>
      <c r="AZ111" s="90">
        <v>-22953779.3699999</v>
      </c>
      <c r="BA111" s="90">
        <v>-22953779.3699999</v>
      </c>
    </row>
    <row r="112" spans="1:53" x14ac:dyDescent="0.2">
      <c r="A112" s="82" t="s">
        <v>672</v>
      </c>
      <c r="B112" s="90">
        <v>11704521.990667401</v>
      </c>
      <c r="C112" s="90">
        <v>11800663.9232498</v>
      </c>
      <c r="D112" s="90">
        <v>11896805.8558321</v>
      </c>
      <c r="E112" s="90">
        <v>11992947.788414501</v>
      </c>
      <c r="F112" s="90">
        <v>12089089.7209969</v>
      </c>
      <c r="G112" s="90">
        <v>12185231.6535792</v>
      </c>
      <c r="H112" s="90">
        <v>12281373.5861616</v>
      </c>
      <c r="I112" s="90">
        <v>12377515.518743999</v>
      </c>
      <c r="J112" s="90">
        <v>12473657.451326299</v>
      </c>
      <c r="K112" s="90">
        <v>12569799.3839087</v>
      </c>
      <c r="L112" s="90">
        <v>12665941.316491099</v>
      </c>
      <c r="M112" s="90">
        <v>12762083.249073399</v>
      </c>
      <c r="N112" s="90">
        <v>12762083.249073399</v>
      </c>
      <c r="O112" s="90">
        <v>12858225.1816558</v>
      </c>
      <c r="P112" s="90">
        <v>12954367.1142381</v>
      </c>
      <c r="Q112" s="90">
        <v>13050509.046820501</v>
      </c>
      <c r="R112" s="90">
        <v>13146650.9794029</v>
      </c>
      <c r="S112" s="90">
        <v>13242792.9119852</v>
      </c>
      <c r="T112" s="90">
        <v>13338934.844567601</v>
      </c>
      <c r="U112" s="90">
        <v>13435076.77715</v>
      </c>
      <c r="V112" s="90">
        <v>13530117.4194098</v>
      </c>
      <c r="W112" s="90">
        <v>13625158.061669501</v>
      </c>
      <c r="X112" s="90">
        <v>13720198.703929299</v>
      </c>
      <c r="Y112" s="90">
        <v>13815239.3461891</v>
      </c>
      <c r="Z112" s="90">
        <v>13907134.808305999</v>
      </c>
      <c r="AA112" s="90">
        <v>13907134.808305999</v>
      </c>
      <c r="AB112" s="90">
        <v>13997097.806673</v>
      </c>
      <c r="AC112" s="90">
        <v>14087060.805039899</v>
      </c>
      <c r="AD112" s="90">
        <v>14177023.803406799</v>
      </c>
      <c r="AE112" s="90">
        <v>14266986.801773701</v>
      </c>
      <c r="AF112" s="90">
        <v>14356949.800140699</v>
      </c>
      <c r="AG112" s="90">
        <v>14446912.798507599</v>
      </c>
      <c r="AH112" s="90">
        <v>14536875.796874501</v>
      </c>
      <c r="AI112" s="90">
        <v>14626838.795241499</v>
      </c>
      <c r="AJ112" s="90">
        <v>14716801.793608399</v>
      </c>
      <c r="AK112" s="90">
        <v>14806764.791975301</v>
      </c>
      <c r="AL112" s="90">
        <v>14896727.790342201</v>
      </c>
      <c r="AM112" s="90">
        <v>14986690.788709201</v>
      </c>
      <c r="AN112" s="90">
        <v>14986690.788709201</v>
      </c>
      <c r="AO112" s="90">
        <v>15076653.787076101</v>
      </c>
      <c r="AP112" s="90">
        <v>15166616.785443</v>
      </c>
      <c r="AQ112" s="90">
        <v>15256579.7838099</v>
      </c>
      <c r="AR112" s="90">
        <v>15346542.782176901</v>
      </c>
      <c r="AS112" s="90">
        <v>15436505.7805438</v>
      </c>
      <c r="AT112" s="90">
        <v>15526468.7789107</v>
      </c>
      <c r="AU112" s="90">
        <v>15616431.777277701</v>
      </c>
      <c r="AV112" s="90">
        <v>15706394.7756446</v>
      </c>
      <c r="AW112" s="90">
        <v>15796357.7740115</v>
      </c>
      <c r="AX112" s="90">
        <v>15886320.7723784</v>
      </c>
      <c r="AY112" s="90">
        <v>15976283.7707454</v>
      </c>
      <c r="AZ112" s="90">
        <v>16066246.7691123</v>
      </c>
      <c r="BA112" s="90">
        <v>16066246.7691123</v>
      </c>
    </row>
    <row r="113" spans="1:53" x14ac:dyDescent="0.2">
      <c r="A113" s="82" t="s">
        <v>673</v>
      </c>
      <c r="B113" s="90">
        <v>-11249257.3793325</v>
      </c>
      <c r="C113" s="90">
        <v>-11153115.446750101</v>
      </c>
      <c r="D113" s="90">
        <v>-11056973.514167801</v>
      </c>
      <c r="E113" s="90">
        <v>-10960831.5815854</v>
      </c>
      <c r="F113" s="90">
        <v>-10864689.649003001</v>
      </c>
      <c r="G113" s="90">
        <v>-10768547.716420701</v>
      </c>
      <c r="H113" s="90">
        <v>-10672405.7838383</v>
      </c>
      <c r="I113" s="90">
        <v>-10576263.851255899</v>
      </c>
      <c r="J113" s="90">
        <v>-10480121.918673599</v>
      </c>
      <c r="K113" s="90">
        <v>-10383979.9860912</v>
      </c>
      <c r="L113" s="90">
        <v>-10287838.0535088</v>
      </c>
      <c r="M113" s="90">
        <v>-10191696.120926499</v>
      </c>
      <c r="N113" s="90">
        <v>-10191696.120926499</v>
      </c>
      <c r="O113" s="90">
        <v>-10095554.1883441</v>
      </c>
      <c r="P113" s="90">
        <v>-9999412.2557618003</v>
      </c>
      <c r="Q113" s="90">
        <v>-9903270.3231794294</v>
      </c>
      <c r="R113" s="90">
        <v>-9807128.3905970696</v>
      </c>
      <c r="S113" s="90">
        <v>-9710986.4580147006</v>
      </c>
      <c r="T113" s="90">
        <v>-9614844.5254323408</v>
      </c>
      <c r="U113" s="90">
        <v>-9518702.5928499792</v>
      </c>
      <c r="V113" s="90">
        <v>-9423661.9505901895</v>
      </c>
      <c r="W113" s="90">
        <v>-9328621.3083304092</v>
      </c>
      <c r="X113" s="90">
        <v>-9233580.6660706196</v>
      </c>
      <c r="Y113" s="90">
        <v>-9138540.0238108393</v>
      </c>
      <c r="Z113" s="90">
        <v>-9046644.5616939105</v>
      </c>
      <c r="AA113" s="90">
        <v>-9046644.5616939105</v>
      </c>
      <c r="AB113" s="90">
        <v>-8956681.5633269809</v>
      </c>
      <c r="AC113" s="90">
        <v>-8866718.5649600606</v>
      </c>
      <c r="AD113" s="90">
        <v>-8776755.5665931292</v>
      </c>
      <c r="AE113" s="90">
        <v>-8686792.5682261996</v>
      </c>
      <c r="AF113" s="90">
        <v>-8596829.5698592793</v>
      </c>
      <c r="AG113" s="90">
        <v>-8506866.5714923497</v>
      </c>
      <c r="AH113" s="90">
        <v>-8416903.5731254201</v>
      </c>
      <c r="AI113" s="90">
        <v>-8326940.5747584896</v>
      </c>
      <c r="AJ113" s="90">
        <v>-8236977.57639156</v>
      </c>
      <c r="AK113" s="90">
        <v>-8147014.5780246397</v>
      </c>
      <c r="AL113" s="90">
        <v>-8057051.5796577102</v>
      </c>
      <c r="AM113" s="90">
        <v>-7967088.5812907796</v>
      </c>
      <c r="AN113" s="90">
        <v>-7967088.5812907796</v>
      </c>
      <c r="AO113" s="90">
        <v>-7877125.5829238603</v>
      </c>
      <c r="AP113" s="90">
        <v>-7787162.5845569298</v>
      </c>
      <c r="AQ113" s="90">
        <v>-7697199.5861900002</v>
      </c>
      <c r="AR113" s="90">
        <v>-7607236.5878230697</v>
      </c>
      <c r="AS113" s="90">
        <v>-7517273.5894561503</v>
      </c>
      <c r="AT113" s="90">
        <v>-7427310.5910892198</v>
      </c>
      <c r="AU113" s="90">
        <v>-7337347.5927222902</v>
      </c>
      <c r="AV113" s="90">
        <v>-7247384.5943553597</v>
      </c>
      <c r="AW113" s="90">
        <v>-7157421.5959884403</v>
      </c>
      <c r="AX113" s="90">
        <v>-7067458.5976215098</v>
      </c>
      <c r="AY113" s="90">
        <v>-6977495.5992545802</v>
      </c>
      <c r="AZ113" s="90">
        <v>-6887532.6008876497</v>
      </c>
      <c r="BA113" s="90">
        <v>-6887532.6008876497</v>
      </c>
    </row>
    <row r="114" spans="1:53" x14ac:dyDescent="0.2">
      <c r="A114" s="82" t="s">
        <v>674</v>
      </c>
      <c r="B114" s="90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</row>
    <row r="115" spans="1:53" x14ac:dyDescent="0.2">
      <c r="A115" s="82" t="s">
        <v>675</v>
      </c>
      <c r="B115" s="90">
        <v>-11249257.3793325</v>
      </c>
      <c r="C115" s="90">
        <v>-11153115.446750101</v>
      </c>
      <c r="D115" s="90">
        <v>-11056973.514167801</v>
      </c>
      <c r="E115" s="90">
        <v>-10960831.5815854</v>
      </c>
      <c r="F115" s="90">
        <v>-10864689.649003001</v>
      </c>
      <c r="G115" s="90">
        <v>-10768547.716420701</v>
      </c>
      <c r="H115" s="90">
        <v>-10672405.7838383</v>
      </c>
      <c r="I115" s="90">
        <v>-10576263.851255899</v>
      </c>
      <c r="J115" s="90">
        <v>-10480121.918673599</v>
      </c>
      <c r="K115" s="90">
        <v>-10383979.9860912</v>
      </c>
      <c r="L115" s="90">
        <v>-10287838.0535088</v>
      </c>
      <c r="M115" s="90">
        <v>-10191696.120926499</v>
      </c>
      <c r="N115" s="90">
        <v>-10191696.120926499</v>
      </c>
      <c r="O115" s="90">
        <v>-10095554.1883441</v>
      </c>
      <c r="P115" s="90">
        <v>-9999412.2557618003</v>
      </c>
      <c r="Q115" s="90">
        <v>-9903270.3231794294</v>
      </c>
      <c r="R115" s="90">
        <v>-9807128.3905970696</v>
      </c>
      <c r="S115" s="90">
        <v>-9710986.4580147006</v>
      </c>
      <c r="T115" s="90">
        <v>-9614844.5254323408</v>
      </c>
      <c r="U115" s="90">
        <v>-9518702.5928499792</v>
      </c>
      <c r="V115" s="90">
        <v>-9423661.9505901895</v>
      </c>
      <c r="W115" s="90">
        <v>-9328621.3083304092</v>
      </c>
      <c r="X115" s="90">
        <v>-9233580.6660706196</v>
      </c>
      <c r="Y115" s="90">
        <v>-9138540.0238108393</v>
      </c>
      <c r="Z115" s="90">
        <v>-9046644.5616939105</v>
      </c>
      <c r="AA115" s="90">
        <v>-9046644.5616939105</v>
      </c>
      <c r="AB115" s="90">
        <v>-8956681.5633269809</v>
      </c>
      <c r="AC115" s="90">
        <v>-8866718.5649600606</v>
      </c>
      <c r="AD115" s="90">
        <v>-8776755.5665931292</v>
      </c>
      <c r="AE115" s="90">
        <v>-8686792.5682261996</v>
      </c>
      <c r="AF115" s="90">
        <v>-8596829.5698592793</v>
      </c>
      <c r="AG115" s="90">
        <v>-8506866.5714923497</v>
      </c>
      <c r="AH115" s="90">
        <v>-8416903.5731254201</v>
      </c>
      <c r="AI115" s="90">
        <v>-8326940.5747584896</v>
      </c>
      <c r="AJ115" s="90">
        <v>-8236977.57639156</v>
      </c>
      <c r="AK115" s="90">
        <v>-8147014.5780246397</v>
      </c>
      <c r="AL115" s="90">
        <v>-8057051.5796577102</v>
      </c>
      <c r="AM115" s="90">
        <v>-7967088.5812907796</v>
      </c>
      <c r="AN115" s="90">
        <v>-7967088.5812907796</v>
      </c>
      <c r="AO115" s="90">
        <v>-7877125.5829238603</v>
      </c>
      <c r="AP115" s="90">
        <v>-7787162.5845569298</v>
      </c>
      <c r="AQ115" s="90">
        <v>-7697199.5861900002</v>
      </c>
      <c r="AR115" s="90">
        <v>-7607236.5878230697</v>
      </c>
      <c r="AS115" s="90">
        <v>-7517273.5894561503</v>
      </c>
      <c r="AT115" s="90">
        <v>-7427310.5910892198</v>
      </c>
      <c r="AU115" s="90">
        <v>-7337347.5927222902</v>
      </c>
      <c r="AV115" s="90">
        <v>-7247384.5943553597</v>
      </c>
      <c r="AW115" s="90">
        <v>-7157421.5959884403</v>
      </c>
      <c r="AX115" s="90">
        <v>-7067458.5976215098</v>
      </c>
      <c r="AY115" s="90">
        <v>-6977495.5992545802</v>
      </c>
      <c r="AZ115" s="90">
        <v>-6887532.6008876497</v>
      </c>
      <c r="BA115" s="90">
        <v>-6887532.6008876497</v>
      </c>
    </row>
    <row r="116" spans="1:53" x14ac:dyDescent="0.2">
      <c r="A116" s="82" t="s">
        <v>676</v>
      </c>
      <c r="B116" s="90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</row>
    <row r="117" spans="1:53" x14ac:dyDescent="0.2">
      <c r="A117" s="82" t="s">
        <v>677</v>
      </c>
      <c r="B117" s="90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</row>
    <row r="118" spans="1:53" x14ac:dyDescent="0.2">
      <c r="A118" s="82" t="s">
        <v>678</v>
      </c>
      <c r="B118" s="90">
        <v>207617071</v>
      </c>
      <c r="C118" s="90">
        <v>0</v>
      </c>
      <c r="D118" s="90">
        <v>0</v>
      </c>
      <c r="E118" s="90">
        <v>0</v>
      </c>
      <c r="F118" s="90">
        <v>0</v>
      </c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-116536476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-158008075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121054626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</row>
    <row r="119" spans="1:53" x14ac:dyDescent="0.2">
      <c r="A119" s="82" t="s">
        <v>679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</row>
    <row r="120" spans="1:53" x14ac:dyDescent="0.2">
      <c r="A120" s="82" t="s">
        <v>680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</row>
    <row r="121" spans="1:53" x14ac:dyDescent="0.2">
      <c r="A121" s="82" t="s">
        <v>681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</row>
    <row r="122" spans="1:53" x14ac:dyDescent="0.2">
      <c r="A122" s="82" t="s">
        <v>962</v>
      </c>
      <c r="B122" s="90">
        <v>-216199092.182033</v>
      </c>
      <c r="C122" s="90">
        <v>-214898884.00869101</v>
      </c>
      <c r="D122" s="90">
        <v>-213724078.33324999</v>
      </c>
      <c r="E122" s="90">
        <v>-212549272.65780801</v>
      </c>
      <c r="F122" s="90">
        <v>-211374466.982366</v>
      </c>
      <c r="G122" s="90">
        <v>-210199661.306925</v>
      </c>
      <c r="H122" s="90">
        <v>-209024855.63148299</v>
      </c>
      <c r="I122" s="90">
        <v>-207850049.95604101</v>
      </c>
      <c r="J122" s="90">
        <v>-206519004.26774999</v>
      </c>
      <c r="K122" s="90">
        <v>-205187958.579458</v>
      </c>
      <c r="L122" s="90">
        <v>-203856912.891166</v>
      </c>
      <c r="M122" s="90">
        <v>-202525867.20287499</v>
      </c>
      <c r="N122" s="90">
        <v>-202525867.20287499</v>
      </c>
      <c r="O122" s="90">
        <v>-201194821.51458299</v>
      </c>
      <c r="P122" s="90">
        <v>-199863775.82629099</v>
      </c>
      <c r="Q122" s="90">
        <v>-198657752.587625</v>
      </c>
      <c r="R122" s="90">
        <v>-197451729.34895799</v>
      </c>
      <c r="S122" s="90">
        <v>-196245706.110291</v>
      </c>
      <c r="T122" s="90">
        <v>-195039682.87162501</v>
      </c>
      <c r="U122" s="90">
        <v>-193833659.63295799</v>
      </c>
      <c r="V122" s="90">
        <v>-192627636.39429101</v>
      </c>
      <c r="W122" s="90">
        <v>-191264988.363433</v>
      </c>
      <c r="X122" s="90">
        <v>-189902340.33257499</v>
      </c>
      <c r="Y122" s="90">
        <v>-188539692.301716</v>
      </c>
      <c r="Z122" s="90">
        <v>-187177044.27085799</v>
      </c>
      <c r="AA122" s="90">
        <v>-187177044.27085799</v>
      </c>
      <c r="AB122" s="90">
        <v>-185814396.24000001</v>
      </c>
      <c r="AC122" s="90">
        <v>-184451748.20914099</v>
      </c>
      <c r="AD122" s="90">
        <v>-183213733.11750001</v>
      </c>
      <c r="AE122" s="90">
        <v>-181975718.025857</v>
      </c>
      <c r="AF122" s="90">
        <v>-180737702.93421599</v>
      </c>
      <c r="AG122" s="90">
        <v>-179499687.842574</v>
      </c>
      <c r="AH122" s="90">
        <v>-178261672.75093299</v>
      </c>
      <c r="AI122" s="90">
        <v>-177023657.659291</v>
      </c>
      <c r="AJ122" s="90">
        <v>-175628623.44949999</v>
      </c>
      <c r="AK122" s="90">
        <v>-174233589.23970801</v>
      </c>
      <c r="AL122" s="90">
        <v>-172838555.02991599</v>
      </c>
      <c r="AM122" s="90">
        <v>-171443520.82012501</v>
      </c>
      <c r="AN122" s="90">
        <v>-171443520.82012501</v>
      </c>
      <c r="AO122" s="90">
        <v>-170048486.610333</v>
      </c>
      <c r="AP122" s="90">
        <v>-168653452.40053999</v>
      </c>
      <c r="AQ122" s="90">
        <v>-167382651.98845801</v>
      </c>
      <c r="AR122" s="90">
        <v>-166111851.57637399</v>
      </c>
      <c r="AS122" s="90">
        <v>-164841051.16429099</v>
      </c>
      <c r="AT122" s="90">
        <v>-163570250.75220799</v>
      </c>
      <c r="AU122" s="90">
        <v>-162299450.34012499</v>
      </c>
      <c r="AV122" s="90">
        <v>-161028649.92804101</v>
      </c>
      <c r="AW122" s="90">
        <v>-159600426.35626599</v>
      </c>
      <c r="AX122" s="90">
        <v>-158172202.784491</v>
      </c>
      <c r="AY122" s="90">
        <v>-156743979.212715</v>
      </c>
      <c r="AZ122" s="90">
        <v>-155315755.64094099</v>
      </c>
      <c r="BA122" s="90">
        <v>-155315755.64094099</v>
      </c>
    </row>
    <row r="123" spans="1:53" x14ac:dyDescent="0.2">
      <c r="A123" s="82" t="s">
        <v>963</v>
      </c>
      <c r="B123" s="90">
        <v>1030352.81949999</v>
      </c>
      <c r="C123" s="90">
        <v>2181423.19982298</v>
      </c>
      <c r="D123" s="90">
        <v>3280356.2564554699</v>
      </c>
      <c r="E123" s="90">
        <v>3280356.2564554699</v>
      </c>
      <c r="F123" s="90">
        <v>2381732.2014600299</v>
      </c>
      <c r="G123" s="90">
        <v>3741583.1572734802</v>
      </c>
      <c r="H123" s="90">
        <v>3741583.1572734802</v>
      </c>
      <c r="I123" s="90">
        <v>3543337.5757249999</v>
      </c>
      <c r="J123" s="90">
        <v>2423264.099988</v>
      </c>
      <c r="K123" s="90">
        <v>2423264.099988</v>
      </c>
      <c r="L123" s="90">
        <v>2187573.75207699</v>
      </c>
      <c r="M123" s="90">
        <v>1778541.2290789599</v>
      </c>
      <c r="N123" s="90">
        <v>1778541.2290789599</v>
      </c>
      <c r="O123" s="90">
        <v>1030352.81949999</v>
      </c>
      <c r="P123" s="90">
        <v>2181423.19982298</v>
      </c>
      <c r="Q123" s="90">
        <v>3280356.2564554699</v>
      </c>
      <c r="R123" s="90">
        <v>3280356.2564554699</v>
      </c>
      <c r="S123" s="90">
        <v>2381732.2014600299</v>
      </c>
      <c r="T123" s="90">
        <v>3741583.1572734802</v>
      </c>
      <c r="U123" s="90">
        <v>3741583.1572734802</v>
      </c>
      <c r="V123" s="90">
        <v>3543337.5757249999</v>
      </c>
      <c r="W123" s="90">
        <v>2423264.099988</v>
      </c>
      <c r="X123" s="90">
        <v>2423264.099988</v>
      </c>
      <c r="Y123" s="90">
        <v>2187573.75207699</v>
      </c>
      <c r="Z123" s="90">
        <v>1778541.2290789599</v>
      </c>
      <c r="AA123" s="90">
        <v>1778541.2290789599</v>
      </c>
      <c r="AB123" s="90">
        <v>1030352.81949999</v>
      </c>
      <c r="AC123" s="90">
        <v>2181423.19982298</v>
      </c>
      <c r="AD123" s="90">
        <v>3280356.2564554699</v>
      </c>
      <c r="AE123" s="90">
        <v>3280356.2564554699</v>
      </c>
      <c r="AF123" s="90">
        <v>2381732.2014600299</v>
      </c>
      <c r="AG123" s="90">
        <v>3741583.1572734802</v>
      </c>
      <c r="AH123" s="90">
        <v>3741583.1572734802</v>
      </c>
      <c r="AI123" s="90">
        <v>3543337.5757249999</v>
      </c>
      <c r="AJ123" s="90">
        <v>2423264.099988</v>
      </c>
      <c r="AK123" s="90">
        <v>2423264.099988</v>
      </c>
      <c r="AL123" s="90">
        <v>2187573.75207699</v>
      </c>
      <c r="AM123" s="90">
        <v>1778541.2290789599</v>
      </c>
      <c r="AN123" s="90">
        <v>1778541.2290789599</v>
      </c>
      <c r="AO123" s="90">
        <v>1030352.81949999</v>
      </c>
      <c r="AP123" s="90">
        <v>2181423.19982298</v>
      </c>
      <c r="AQ123" s="90">
        <v>3280356.2564554699</v>
      </c>
      <c r="AR123" s="90">
        <v>3280356.2564554699</v>
      </c>
      <c r="AS123" s="90">
        <v>2381732.2014600299</v>
      </c>
      <c r="AT123" s="90">
        <v>3741583.1572734802</v>
      </c>
      <c r="AU123" s="90">
        <v>3741583.1572734802</v>
      </c>
      <c r="AV123" s="90">
        <v>3543337.5757249999</v>
      </c>
      <c r="AW123" s="90">
        <v>2423264.099988</v>
      </c>
      <c r="AX123" s="90">
        <v>2423264.099988</v>
      </c>
      <c r="AY123" s="90">
        <v>2187573.75207699</v>
      </c>
      <c r="AZ123" s="90">
        <v>1778541.2290789599</v>
      </c>
      <c r="BA123" s="90">
        <v>1778541.2290789599</v>
      </c>
    </row>
    <row r="124" spans="1:53" x14ac:dyDescent="0.2">
      <c r="A124" s="82" t="s">
        <v>964</v>
      </c>
      <c r="B124" s="90">
        <v>964511.81728326902</v>
      </c>
      <c r="C124" s="90">
        <v>2051049.35371162</v>
      </c>
      <c r="D124" s="90">
        <v>3077904.0855889199</v>
      </c>
      <c r="E124" s="90">
        <v>3076963.1142246001</v>
      </c>
      <c r="F124" s="90">
        <v>2228660.3738781102</v>
      </c>
      <c r="G124" s="90">
        <v>3484565.6070914301</v>
      </c>
      <c r="H124" s="90">
        <v>3490382.2450035699</v>
      </c>
      <c r="I124" s="90">
        <v>3317232.7818006198</v>
      </c>
      <c r="J124" s="90">
        <v>2276684.33700553</v>
      </c>
      <c r="K124" s="90">
        <v>2288923.5927295401</v>
      </c>
      <c r="L124" s="90">
        <v>2051173.98661457</v>
      </c>
      <c r="M124" s="90">
        <v>1656263.7394821299</v>
      </c>
      <c r="N124" s="90">
        <v>1656263.7394821299</v>
      </c>
      <c r="O124" s="90">
        <v>958834.12206187297</v>
      </c>
      <c r="P124" s="90">
        <v>2032414.50223395</v>
      </c>
      <c r="Q124" s="90">
        <v>3044321.9429098498</v>
      </c>
      <c r="R124" s="90">
        <v>3039774.20428464</v>
      </c>
      <c r="S124" s="90">
        <v>2201087.02634214</v>
      </c>
      <c r="T124" s="90">
        <v>3449578.8674401399</v>
      </c>
      <c r="U124" s="90">
        <v>3449846.0646824902</v>
      </c>
      <c r="V124" s="90">
        <v>3272256.65296028</v>
      </c>
      <c r="W124" s="90">
        <v>2246567.5187430298</v>
      </c>
      <c r="X124" s="90">
        <v>2255276.7031975202</v>
      </c>
      <c r="Y124" s="90">
        <v>2020208.32188799</v>
      </c>
      <c r="Z124" s="90">
        <v>1636309.3162332501</v>
      </c>
      <c r="AA124" s="90">
        <v>1636309.3162332501</v>
      </c>
      <c r="AB124" s="90">
        <v>945191.91799515102</v>
      </c>
      <c r="AC124" s="90">
        <v>2007604.57564281</v>
      </c>
      <c r="AD124" s="90">
        <v>3017571.72666142</v>
      </c>
      <c r="AE124" s="90">
        <v>3018841.2940436299</v>
      </c>
      <c r="AF124" s="90">
        <v>2189719.8721312</v>
      </c>
      <c r="AG124" s="90">
        <v>3437117.6516450099</v>
      </c>
      <c r="AH124" s="90">
        <v>3441954.5544187701</v>
      </c>
      <c r="AI124" s="90">
        <v>3267158.86516731</v>
      </c>
      <c r="AJ124" s="90">
        <v>2243531.0016387999</v>
      </c>
      <c r="AK124" s="90">
        <v>2252638.1106497701</v>
      </c>
      <c r="AL124" s="90">
        <v>2017695.5839545401</v>
      </c>
      <c r="AM124" s="90">
        <v>1635163.04982648</v>
      </c>
      <c r="AN124" s="90">
        <v>1635163.04982648</v>
      </c>
      <c r="AO124" s="90">
        <v>944552.49564137706</v>
      </c>
      <c r="AP124" s="90">
        <v>2005577.8714054299</v>
      </c>
      <c r="AQ124" s="90">
        <v>3014050.2144925902</v>
      </c>
      <c r="AR124" s="90">
        <v>3014887.5740415701</v>
      </c>
      <c r="AS124" s="90">
        <v>2187007.4929056601</v>
      </c>
      <c r="AT124" s="90">
        <v>3434489.3192596398</v>
      </c>
      <c r="AU124" s="90">
        <v>3441264.0087864101</v>
      </c>
      <c r="AV124" s="90">
        <v>3267205.09475123</v>
      </c>
      <c r="AW124" s="90">
        <v>2243677.0154906199</v>
      </c>
      <c r="AX124" s="90">
        <v>2252149.7056031502</v>
      </c>
      <c r="AY124" s="90">
        <v>2017349.66702554</v>
      </c>
      <c r="AZ124" s="90">
        <v>1633429.6557246801</v>
      </c>
      <c r="BA124" s="90">
        <v>1633429.6557246801</v>
      </c>
    </row>
    <row r="125" spans="1:53" x14ac:dyDescent="0.2">
      <c r="A125" s="82" t="s">
        <v>682</v>
      </c>
      <c r="B125" s="90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</row>
    <row r="126" spans="1:53" x14ac:dyDescent="0.2">
      <c r="A126" s="82" t="s">
        <v>683</v>
      </c>
      <c r="B126" s="90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-65487012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-211332178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-389853538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</row>
    <row r="127" spans="1:53" x14ac:dyDescent="0.2">
      <c r="A127" s="82" t="s">
        <v>684</v>
      </c>
      <c r="B127" s="90">
        <v>-215234580.36474901</v>
      </c>
      <c r="C127" s="90">
        <v>-212847834.65497899</v>
      </c>
      <c r="D127" s="90">
        <v>-210646174.24766099</v>
      </c>
      <c r="E127" s="90">
        <v>-209472309.54358301</v>
      </c>
      <c r="F127" s="90">
        <v>-209145806.60848701</v>
      </c>
      <c r="G127" s="90">
        <v>-206715095.69983301</v>
      </c>
      <c r="H127" s="90">
        <v>-205534473.38647899</v>
      </c>
      <c r="I127" s="90">
        <v>-204532817.17423999</v>
      </c>
      <c r="J127" s="90">
        <v>-204242319.93074399</v>
      </c>
      <c r="K127" s="90">
        <v>-202899034.98672801</v>
      </c>
      <c r="L127" s="90">
        <v>-201805738.904551</v>
      </c>
      <c r="M127" s="90">
        <v>-200869603.46339199</v>
      </c>
      <c r="N127" s="90">
        <v>-200869603.46339199</v>
      </c>
      <c r="O127" s="90">
        <v>-265722999.39252099</v>
      </c>
      <c r="P127" s="90">
        <v>-197831361.32405701</v>
      </c>
      <c r="Q127" s="90">
        <v>-195613430.64471501</v>
      </c>
      <c r="R127" s="90">
        <v>-194411955.14467299</v>
      </c>
      <c r="S127" s="90">
        <v>-194044619.08394799</v>
      </c>
      <c r="T127" s="90">
        <v>-191590104.00418401</v>
      </c>
      <c r="U127" s="90">
        <v>-190383813.568275</v>
      </c>
      <c r="V127" s="90">
        <v>-189355379.74133</v>
      </c>
      <c r="W127" s="90">
        <v>-189018420.84468901</v>
      </c>
      <c r="X127" s="90">
        <v>-187647063.62937701</v>
      </c>
      <c r="Y127" s="90">
        <v>-186519483.979828</v>
      </c>
      <c r="Z127" s="90">
        <v>-185540734.954624</v>
      </c>
      <c r="AA127" s="90">
        <v>-185540734.954624</v>
      </c>
      <c r="AB127" s="90">
        <v>-396201382.32200402</v>
      </c>
      <c r="AC127" s="90">
        <v>-182444143.63349801</v>
      </c>
      <c r="AD127" s="90">
        <v>-180196161.390838</v>
      </c>
      <c r="AE127" s="90">
        <v>-178956876.731814</v>
      </c>
      <c r="AF127" s="90">
        <v>-178547983.06208399</v>
      </c>
      <c r="AG127" s="90">
        <v>-176062570.190929</v>
      </c>
      <c r="AH127" s="90">
        <v>-174819718.19651401</v>
      </c>
      <c r="AI127" s="90">
        <v>-173756498.79412299</v>
      </c>
      <c r="AJ127" s="90">
        <v>-173385092.44786099</v>
      </c>
      <c r="AK127" s="90">
        <v>-171980951.129058</v>
      </c>
      <c r="AL127" s="90">
        <v>-170820859.445961</v>
      </c>
      <c r="AM127" s="90">
        <v>-169808357.770298</v>
      </c>
      <c r="AN127" s="90">
        <v>-169808357.770298</v>
      </c>
      <c r="AO127" s="90">
        <v>-558957472.11469102</v>
      </c>
      <c r="AP127" s="90">
        <v>-166647874.52913499</v>
      </c>
      <c r="AQ127" s="90">
        <v>-164368601.773965</v>
      </c>
      <c r="AR127" s="90">
        <v>-163096964.00233299</v>
      </c>
      <c r="AS127" s="90">
        <v>-162654043.67138499</v>
      </c>
      <c r="AT127" s="90">
        <v>-160135761.43294799</v>
      </c>
      <c r="AU127" s="90">
        <v>-158858186.33133799</v>
      </c>
      <c r="AV127" s="90">
        <v>-157761444.833289</v>
      </c>
      <c r="AW127" s="90">
        <v>-157356749.34077501</v>
      </c>
      <c r="AX127" s="90">
        <v>-155920053.07888699</v>
      </c>
      <c r="AY127" s="90">
        <v>-154726629.54569</v>
      </c>
      <c r="AZ127" s="90">
        <v>-153682325.98521599</v>
      </c>
      <c r="BA127" s="90">
        <v>-153682325.98521599</v>
      </c>
    </row>
    <row r="128" spans="1:53" x14ac:dyDescent="0.2">
      <c r="A128" s="82" t="s">
        <v>152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</row>
    <row r="129" spans="1:66" x14ac:dyDescent="0.2">
      <c r="A129" s="82" t="s">
        <v>153</v>
      </c>
      <c r="B129" s="90">
        <v>-18866766.744082201</v>
      </c>
      <c r="C129" s="90">
        <v>-224000950.10172901</v>
      </c>
      <c r="D129" s="90">
        <v>-221703147.76182801</v>
      </c>
      <c r="E129" s="90">
        <v>-220433141.125168</v>
      </c>
      <c r="F129" s="90">
        <v>-220010496.25749001</v>
      </c>
      <c r="G129" s="90">
        <v>-217483643.41625401</v>
      </c>
      <c r="H129" s="90">
        <v>-216206879.17031699</v>
      </c>
      <c r="I129" s="90">
        <v>-215109081.02549601</v>
      </c>
      <c r="J129" s="90">
        <v>-214722441.84941801</v>
      </c>
      <c r="K129" s="90">
        <v>-213283014.972819</v>
      </c>
      <c r="L129" s="90">
        <v>-212093576.95806</v>
      </c>
      <c r="M129" s="90">
        <v>-211061299.584319</v>
      </c>
      <c r="N129" s="90">
        <v>-211061299.584319</v>
      </c>
      <c r="O129" s="90">
        <v>-392355029.58086503</v>
      </c>
      <c r="P129" s="90">
        <v>-207830773.57981801</v>
      </c>
      <c r="Q129" s="90">
        <v>-205516700.96789399</v>
      </c>
      <c r="R129" s="90">
        <v>-204219083.53527001</v>
      </c>
      <c r="S129" s="90">
        <v>-203755605.54196301</v>
      </c>
      <c r="T129" s="90">
        <v>-201204948.52961701</v>
      </c>
      <c r="U129" s="90">
        <v>-199902516.161125</v>
      </c>
      <c r="V129" s="90">
        <v>-198779041.69192001</v>
      </c>
      <c r="W129" s="90">
        <v>-198347042.15301999</v>
      </c>
      <c r="X129" s="90">
        <v>-196880644.29544801</v>
      </c>
      <c r="Y129" s="90">
        <v>-195658024.003638</v>
      </c>
      <c r="Z129" s="90">
        <v>-194587379.51631799</v>
      </c>
      <c r="AA129" s="90">
        <v>-194587379.51631799</v>
      </c>
      <c r="AB129" s="90">
        <v>-563166138.88533103</v>
      </c>
      <c r="AC129" s="90">
        <v>-191310862.19845799</v>
      </c>
      <c r="AD129" s="90">
        <v>-188972916.95743099</v>
      </c>
      <c r="AE129" s="90">
        <v>-187643669.30004001</v>
      </c>
      <c r="AF129" s="90">
        <v>-187144812.631944</v>
      </c>
      <c r="AG129" s="90">
        <v>-184569436.762422</v>
      </c>
      <c r="AH129" s="90">
        <v>-183236621.76963899</v>
      </c>
      <c r="AI129" s="90">
        <v>-182083439.368882</v>
      </c>
      <c r="AJ129" s="90">
        <v>-181622070.024252</v>
      </c>
      <c r="AK129" s="90">
        <v>-180127965.707082</v>
      </c>
      <c r="AL129" s="90">
        <v>-178877911.025619</v>
      </c>
      <c r="AM129" s="90">
        <v>-177775446.35158899</v>
      </c>
      <c r="AN129" s="90">
        <v>-177775446.35158899</v>
      </c>
      <c r="AO129" s="90">
        <v>-445779971.69761503</v>
      </c>
      <c r="AP129" s="90">
        <v>-174435037.11369199</v>
      </c>
      <c r="AQ129" s="90">
        <v>-172065801.36015499</v>
      </c>
      <c r="AR129" s="90">
        <v>-170704200.59015599</v>
      </c>
      <c r="AS129" s="90">
        <v>-170171317.26084101</v>
      </c>
      <c r="AT129" s="90">
        <v>-167563072.024037</v>
      </c>
      <c r="AU129" s="90">
        <v>-166195533.92405999</v>
      </c>
      <c r="AV129" s="90">
        <v>-165008829.427645</v>
      </c>
      <c r="AW129" s="90">
        <v>-164514170.93676299</v>
      </c>
      <c r="AX129" s="90">
        <v>-162987511.67650899</v>
      </c>
      <c r="AY129" s="90">
        <v>-161704125.144945</v>
      </c>
      <c r="AZ129" s="90">
        <v>-160569858.58610401</v>
      </c>
      <c r="BA129" s="90">
        <v>-160569858.58610401</v>
      </c>
    </row>
    <row r="130" spans="1:66" x14ac:dyDescent="0.2">
      <c r="A130" s="82" t="s">
        <v>154</v>
      </c>
    </row>
    <row r="131" spans="1:66" x14ac:dyDescent="0.2">
      <c r="A131" s="82" t="s">
        <v>685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-65487012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-211332178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-389853538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</row>
    <row r="132" spans="1:66" x14ac:dyDescent="0.2">
      <c r="A132" s="82" t="s">
        <v>686</v>
      </c>
    </row>
    <row r="133" spans="1:66" x14ac:dyDescent="0.2">
      <c r="A133" s="81" t="s">
        <v>687</v>
      </c>
    </row>
    <row r="134" spans="1:66" x14ac:dyDescent="0.2">
      <c r="A134" s="82" t="s">
        <v>688</v>
      </c>
      <c r="B134" s="90">
        <v>23541797454.2621</v>
      </c>
      <c r="C134" s="90">
        <v>23608423066.120701</v>
      </c>
      <c r="D134" s="90">
        <v>23682910262.2309</v>
      </c>
      <c r="E134" s="90">
        <v>23766430936.223598</v>
      </c>
      <c r="F134" s="90">
        <v>23831755921.027699</v>
      </c>
      <c r="G134" s="90">
        <v>23913560004.2486</v>
      </c>
      <c r="H134" s="90">
        <v>23981261519.8871</v>
      </c>
      <c r="I134" s="90">
        <v>24060441088.670601</v>
      </c>
      <c r="J134" s="90">
        <v>24132210077.5476</v>
      </c>
      <c r="K134" s="90">
        <v>24181424228.965</v>
      </c>
      <c r="L134" s="90">
        <v>24259738520.452599</v>
      </c>
      <c r="M134" s="90">
        <v>24349906841.7514</v>
      </c>
      <c r="N134" s="90">
        <v>24349906841.7514</v>
      </c>
      <c r="O134" s="90">
        <v>24430666981.282001</v>
      </c>
      <c r="P134" s="90">
        <v>24523443142.294998</v>
      </c>
      <c r="Q134" s="90">
        <v>24640560550.0718</v>
      </c>
      <c r="R134" s="90">
        <v>24752770784.067799</v>
      </c>
      <c r="S134" s="90">
        <v>24876877751.764</v>
      </c>
      <c r="T134" s="90">
        <v>25009828174.011799</v>
      </c>
      <c r="U134" s="90">
        <v>25133592685.3008</v>
      </c>
      <c r="V134" s="90">
        <v>25274425153.705898</v>
      </c>
      <c r="W134" s="90">
        <v>25399769107.793301</v>
      </c>
      <c r="X134" s="90">
        <v>25534968359.1889</v>
      </c>
      <c r="Y134" s="90">
        <v>25703002780.882702</v>
      </c>
      <c r="Z134" s="90">
        <v>25865652575.312199</v>
      </c>
      <c r="AA134" s="90">
        <v>25865652575.312199</v>
      </c>
      <c r="AB134" s="90">
        <v>25989947209.795601</v>
      </c>
      <c r="AC134" s="90">
        <v>26107604640.313801</v>
      </c>
      <c r="AD134" s="90">
        <v>26248353269.832802</v>
      </c>
      <c r="AE134" s="90">
        <v>26376222972.914101</v>
      </c>
      <c r="AF134" s="90">
        <v>26508556708.725101</v>
      </c>
      <c r="AG134" s="90">
        <v>26641977158.706902</v>
      </c>
      <c r="AH134" s="90">
        <v>26765269773.967098</v>
      </c>
      <c r="AI134" s="90">
        <v>26919984565.651402</v>
      </c>
      <c r="AJ134" s="90">
        <v>27056158058.135502</v>
      </c>
      <c r="AK134" s="90">
        <v>27187157826.5453</v>
      </c>
      <c r="AL134" s="90">
        <v>27343017156.4142</v>
      </c>
      <c r="AM134" s="90">
        <v>27487294346.0065</v>
      </c>
      <c r="AN134" s="90">
        <v>27487294346.0065</v>
      </c>
      <c r="AO134" s="90">
        <v>27601080730.469299</v>
      </c>
      <c r="AP134" s="90">
        <v>27710322667.526798</v>
      </c>
      <c r="AQ134" s="90">
        <v>27846886314.7173</v>
      </c>
      <c r="AR134" s="90">
        <v>27968492226.862801</v>
      </c>
      <c r="AS134" s="90">
        <v>28096346968.7841</v>
      </c>
      <c r="AT134" s="90">
        <v>28222470684.2286</v>
      </c>
      <c r="AU134" s="90">
        <v>28340914282.106998</v>
      </c>
      <c r="AV134" s="90">
        <v>28480708172.860401</v>
      </c>
      <c r="AW134" s="90">
        <v>28598670795.205799</v>
      </c>
      <c r="AX134" s="90">
        <v>28733211199.469601</v>
      </c>
      <c r="AY134" s="90">
        <v>28889568635.5299</v>
      </c>
      <c r="AZ134" s="90">
        <v>29028292077.109299</v>
      </c>
      <c r="BA134" s="90">
        <v>29028292077.109299</v>
      </c>
    </row>
    <row r="135" spans="1:66" x14ac:dyDescent="0.2">
      <c r="A135" s="82" t="s">
        <v>689</v>
      </c>
      <c r="B135" s="90">
        <v>21738751016.299801</v>
      </c>
      <c r="C135" s="90">
        <v>21787749430.648701</v>
      </c>
      <c r="D135" s="90">
        <v>21852547460.845699</v>
      </c>
      <c r="E135" s="90">
        <v>21922760124.9231</v>
      </c>
      <c r="F135" s="90">
        <v>21974974764.853001</v>
      </c>
      <c r="G135" s="90">
        <v>22047701116.122501</v>
      </c>
      <c r="H135" s="90">
        <v>22099351565.676701</v>
      </c>
      <c r="I135" s="90">
        <v>22158277930.962799</v>
      </c>
      <c r="J135" s="90">
        <v>22225820968.824001</v>
      </c>
      <c r="K135" s="90">
        <v>22262872951.3876</v>
      </c>
      <c r="L135" s="90">
        <v>22330008236.165401</v>
      </c>
      <c r="M135" s="90">
        <v>22421843858.367802</v>
      </c>
      <c r="N135" s="90">
        <v>22421843858.367802</v>
      </c>
      <c r="O135" s="90">
        <v>22549696547.2537</v>
      </c>
      <c r="P135" s="90">
        <v>22626369199.689899</v>
      </c>
      <c r="Q135" s="90">
        <v>22734912504.1092</v>
      </c>
      <c r="R135" s="90">
        <v>22835505319.591702</v>
      </c>
      <c r="S135" s="90">
        <v>22946969594.6488</v>
      </c>
      <c r="T135" s="90">
        <v>23072156899.952</v>
      </c>
      <c r="U135" s="90">
        <v>23180673693.062</v>
      </c>
      <c r="V135" s="90">
        <v>23301613793.0467</v>
      </c>
      <c r="W135" s="90">
        <v>23422643355.613998</v>
      </c>
      <c r="X135" s="90">
        <v>23544187560.391399</v>
      </c>
      <c r="Y135" s="90">
        <v>23696729661.592899</v>
      </c>
      <c r="Z135" s="90">
        <v>23848977401.182999</v>
      </c>
      <c r="AA135" s="90">
        <v>23848977401.182999</v>
      </c>
      <c r="AB135" s="90">
        <v>23949117014.5126</v>
      </c>
      <c r="AC135" s="90">
        <v>24056050143.8125</v>
      </c>
      <c r="AD135" s="90">
        <v>24189692852.784</v>
      </c>
      <c r="AE135" s="90">
        <v>24309695227.6432</v>
      </c>
      <c r="AF135" s="90">
        <v>24433884792.025799</v>
      </c>
      <c r="AG135" s="90">
        <v>24561930129.978001</v>
      </c>
      <c r="AH135" s="90">
        <v>24674788255.760201</v>
      </c>
      <c r="AI135" s="90">
        <v>24808921224.431599</v>
      </c>
      <c r="AJ135" s="90">
        <v>24935551680.622299</v>
      </c>
      <c r="AK135" s="90">
        <v>25055189955.5177</v>
      </c>
      <c r="AL135" s="90">
        <v>25198873973.036499</v>
      </c>
      <c r="AM135" s="90">
        <v>25334601238.622002</v>
      </c>
      <c r="AN135" s="90">
        <v>25334601238.622002</v>
      </c>
      <c r="AO135" s="90">
        <v>25423269795.611099</v>
      </c>
      <c r="AP135" s="90">
        <v>25524973518.911201</v>
      </c>
      <c r="AQ135" s="90">
        <v>25653115392.450699</v>
      </c>
      <c r="AR135" s="90">
        <v>25766508913.606701</v>
      </c>
      <c r="AS135" s="90">
        <v>25886145049.0429</v>
      </c>
      <c r="AT135" s="90">
        <v>26008093419.4212</v>
      </c>
      <c r="AU135" s="90">
        <v>26117543510.889702</v>
      </c>
      <c r="AV135" s="90">
        <v>26240649648.187599</v>
      </c>
      <c r="AW135" s="90">
        <v>26352058934.230701</v>
      </c>
      <c r="AX135" s="90">
        <v>26470861864.654202</v>
      </c>
      <c r="AY135" s="90">
        <v>26611210087.474201</v>
      </c>
      <c r="AZ135" s="90">
        <v>26722925601.066898</v>
      </c>
      <c r="BA135" s="90">
        <v>26722925601.066898</v>
      </c>
    </row>
    <row r="136" spans="1:66" x14ac:dyDescent="0.2">
      <c r="A136" s="82" t="s">
        <v>690</v>
      </c>
      <c r="B136" s="90">
        <v>-2966469437.0304699</v>
      </c>
      <c r="C136" s="90">
        <v>-2816546986.81988</v>
      </c>
      <c r="D136" s="90">
        <v>-2806980731.2080002</v>
      </c>
      <c r="E136" s="90">
        <v>-2792337385.3624001</v>
      </c>
      <c r="F136" s="90">
        <v>-2780487075.47365</v>
      </c>
      <c r="G136" s="90">
        <v>-2770974706.9802799</v>
      </c>
      <c r="H136" s="90">
        <v>-2761822576.94244</v>
      </c>
      <c r="I136" s="90">
        <v>-2751424885.3217301</v>
      </c>
      <c r="J136" s="90">
        <v>-2745839494.24753</v>
      </c>
      <c r="K136" s="90">
        <v>-2648090859.0874801</v>
      </c>
      <c r="L136" s="90">
        <v>-2647417653.8116298</v>
      </c>
      <c r="M136" s="90">
        <v>-2528192696.0815701</v>
      </c>
      <c r="N136" s="90">
        <v>-2528192696.0815701</v>
      </c>
      <c r="O136" s="90">
        <v>-2443119076.6912198</v>
      </c>
      <c r="P136" s="90">
        <v>-2454907257.32828</v>
      </c>
      <c r="Q136" s="90">
        <v>-2477793107.2781</v>
      </c>
      <c r="R136" s="90">
        <v>-2497479384.48491</v>
      </c>
      <c r="S136" s="90">
        <v>-2519526076.1405802</v>
      </c>
      <c r="T136" s="90">
        <v>-2545604225.0550599</v>
      </c>
      <c r="U136" s="90">
        <v>-2578694501.5123301</v>
      </c>
      <c r="V136" s="90">
        <v>-2612434299.1912098</v>
      </c>
      <c r="W136" s="90">
        <v>-2655077908.8551502</v>
      </c>
      <c r="X136" s="90">
        <v>-2705922384.3959599</v>
      </c>
      <c r="Y136" s="90">
        <v>-2764158054.3568101</v>
      </c>
      <c r="Z136" s="90">
        <v>-2733209842.7575402</v>
      </c>
      <c r="AA136" s="90">
        <v>-2733209842.7575402</v>
      </c>
      <c r="AB136" s="90">
        <v>-2791756379.6101398</v>
      </c>
      <c r="AC136" s="90">
        <v>-2854633498.31423</v>
      </c>
      <c r="AD136" s="90">
        <v>-2925353354.6392698</v>
      </c>
      <c r="AE136" s="90">
        <v>-2992498187.7153001</v>
      </c>
      <c r="AF136" s="90">
        <v>-3059731432.8007002</v>
      </c>
      <c r="AG136" s="90">
        <v>-3126566124.9274702</v>
      </c>
      <c r="AH136" s="90">
        <v>-3196531194.4752698</v>
      </c>
      <c r="AI136" s="90">
        <v>-3266874822.8705201</v>
      </c>
      <c r="AJ136" s="90">
        <v>-3335787467.5640001</v>
      </c>
      <c r="AK136" s="90">
        <v>-3405788089.0383201</v>
      </c>
      <c r="AL136" s="90">
        <v>-3472970264.52634</v>
      </c>
      <c r="AM136" s="90">
        <v>-3541515883.1814299</v>
      </c>
      <c r="AN136" s="90">
        <v>-3541515883.1814299</v>
      </c>
      <c r="AO136" s="90">
        <v>-3598284661.52213</v>
      </c>
      <c r="AP136" s="90">
        <v>-3659035257.5134101</v>
      </c>
      <c r="AQ136" s="90">
        <v>-3604326607.6815801</v>
      </c>
      <c r="AR136" s="90">
        <v>-3664116587.1907001</v>
      </c>
      <c r="AS136" s="90">
        <v>-3723939930.3795199</v>
      </c>
      <c r="AT136" s="90">
        <v>-3783156777.2623</v>
      </c>
      <c r="AU136" s="90">
        <v>-3845352046.4113898</v>
      </c>
      <c r="AV136" s="90">
        <v>-3907897995.5222502</v>
      </c>
      <c r="AW136" s="90">
        <v>-3968693345.69455</v>
      </c>
      <c r="AX136" s="90">
        <v>-4030736821.59688</v>
      </c>
      <c r="AY136" s="90">
        <v>-4090146150.4373498</v>
      </c>
      <c r="AZ136" s="90">
        <v>-4151206845.63377</v>
      </c>
      <c r="BA136" s="90">
        <v>-4151206845.63377</v>
      </c>
    </row>
    <row r="137" spans="1:66" s="79" customFormat="1" x14ac:dyDescent="0.2">
      <c r="A137" s="82" t="s">
        <v>691</v>
      </c>
      <c r="B137" s="90">
        <v>18772281579.269299</v>
      </c>
      <c r="C137" s="90">
        <v>18971202443.8288</v>
      </c>
      <c r="D137" s="90">
        <v>19045566729.637699</v>
      </c>
      <c r="E137" s="90">
        <v>19130422739.5606</v>
      </c>
      <c r="F137" s="90">
        <v>19194487689.379299</v>
      </c>
      <c r="G137" s="90">
        <v>19276726409.1422</v>
      </c>
      <c r="H137" s="90">
        <v>19337528988.7342</v>
      </c>
      <c r="I137" s="90">
        <v>19406853045.641102</v>
      </c>
      <c r="J137" s="90">
        <v>19479981474.5765</v>
      </c>
      <c r="K137" s="90">
        <v>19614782092.300201</v>
      </c>
      <c r="L137" s="90">
        <v>19682590582.353802</v>
      </c>
      <c r="M137" s="90">
        <v>19893651162.286201</v>
      </c>
      <c r="N137" s="90">
        <v>19893651162.286201</v>
      </c>
      <c r="O137" s="90">
        <v>20106577470.562401</v>
      </c>
      <c r="P137" s="90">
        <v>20171461942.361599</v>
      </c>
      <c r="Q137" s="90">
        <v>20257119396.8311</v>
      </c>
      <c r="R137" s="90">
        <v>20338025935.1068</v>
      </c>
      <c r="S137" s="90">
        <v>20427443518.508202</v>
      </c>
      <c r="T137" s="90">
        <v>20526552674.8969</v>
      </c>
      <c r="U137" s="90">
        <v>20601979191.549702</v>
      </c>
      <c r="V137" s="90">
        <v>20689179493.855499</v>
      </c>
      <c r="W137" s="90">
        <v>20767565446.758801</v>
      </c>
      <c r="X137" s="90">
        <v>20838265175.995399</v>
      </c>
      <c r="Y137" s="90">
        <v>20932571607.236099</v>
      </c>
      <c r="Z137" s="90">
        <v>21115767558.4254</v>
      </c>
      <c r="AA137" s="90">
        <v>21115767558.4254</v>
      </c>
      <c r="AB137" s="90">
        <v>21157360634.9025</v>
      </c>
      <c r="AC137" s="90">
        <v>21201416645.498199</v>
      </c>
      <c r="AD137" s="90">
        <v>21264339498.144699</v>
      </c>
      <c r="AE137" s="90">
        <v>21317197039.927898</v>
      </c>
      <c r="AF137" s="90">
        <v>21374153359.225101</v>
      </c>
      <c r="AG137" s="90">
        <v>21435364005.050598</v>
      </c>
      <c r="AH137" s="90">
        <v>21478257061.284901</v>
      </c>
      <c r="AI137" s="90">
        <v>21542046401.5611</v>
      </c>
      <c r="AJ137" s="90">
        <v>21599764213.0583</v>
      </c>
      <c r="AK137" s="90">
        <v>21649401866.479301</v>
      </c>
      <c r="AL137" s="90">
        <v>21725903708.510101</v>
      </c>
      <c r="AM137" s="90">
        <v>21793085355.440601</v>
      </c>
      <c r="AN137" s="90">
        <v>21793085355.440601</v>
      </c>
      <c r="AO137" s="90">
        <v>21824985134.088902</v>
      </c>
      <c r="AP137" s="90">
        <v>21865938261.3978</v>
      </c>
      <c r="AQ137" s="90">
        <v>22048788784.7691</v>
      </c>
      <c r="AR137" s="90">
        <v>22102392326.416</v>
      </c>
      <c r="AS137" s="90">
        <v>22162205118.663399</v>
      </c>
      <c r="AT137" s="90">
        <v>22224936642.158901</v>
      </c>
      <c r="AU137" s="90">
        <v>22272191464.478298</v>
      </c>
      <c r="AV137" s="90">
        <v>22332751652.665401</v>
      </c>
      <c r="AW137" s="90">
        <v>22383365588.536098</v>
      </c>
      <c r="AX137" s="90">
        <v>22440125043.0574</v>
      </c>
      <c r="AY137" s="90">
        <v>22521063937.0368</v>
      </c>
      <c r="AZ137" s="90">
        <v>22571718755.433102</v>
      </c>
      <c r="BA137" s="90">
        <v>22571718755.433102</v>
      </c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</row>
    <row r="138" spans="1:66" x14ac:dyDescent="0.2">
      <c r="A138" s="86" t="s">
        <v>692</v>
      </c>
      <c r="B138" s="92">
        <v>0.93609858587208805</v>
      </c>
      <c r="C138" s="92">
        <v>0.94023450097993699</v>
      </c>
      <c r="D138" s="92">
        <v>0.93828348050059096</v>
      </c>
      <c r="E138" s="92">
        <v>0.93799663014326495</v>
      </c>
      <c r="F138" s="92">
        <v>0.93573088213356403</v>
      </c>
      <c r="G138" s="92">
        <v>0.93130780758342502</v>
      </c>
      <c r="H138" s="92">
        <v>0.93286240029662704</v>
      </c>
      <c r="I138" s="92">
        <v>0.93618875168050897</v>
      </c>
      <c r="J138" s="92">
        <v>0.93951143708059104</v>
      </c>
      <c r="K138" s="92">
        <v>0.94456216833356399</v>
      </c>
      <c r="L138" s="92">
        <v>0.93764792371781203</v>
      </c>
      <c r="M138" s="92">
        <v>0.93124843686634595</v>
      </c>
      <c r="N138" s="92">
        <v>0.93124843686634595</v>
      </c>
      <c r="O138" s="92">
        <v>0.93058814797747402</v>
      </c>
      <c r="P138" s="92">
        <v>0.93169198090442895</v>
      </c>
      <c r="Q138" s="92">
        <v>0.92804613429376104</v>
      </c>
      <c r="R138" s="92">
        <v>0.92665977919398901</v>
      </c>
      <c r="S138" s="92">
        <v>0.92415386792555798</v>
      </c>
      <c r="T138" s="92">
        <v>0.92195702258663004</v>
      </c>
      <c r="U138" s="92">
        <v>0.92202843547019298</v>
      </c>
      <c r="V138" s="92">
        <v>0.923495597873072</v>
      </c>
      <c r="W138" s="92">
        <v>0.92708323403716297</v>
      </c>
      <c r="X138" s="92">
        <v>0.93067722301035605</v>
      </c>
      <c r="Y138" s="92">
        <v>0.92349266851913403</v>
      </c>
      <c r="Z138" s="92">
        <v>0.920028891925458</v>
      </c>
      <c r="AA138" s="92">
        <v>0.920028891925458</v>
      </c>
      <c r="AB138" s="92">
        <v>0.91734782504290602</v>
      </c>
      <c r="AC138" s="92">
        <v>0.92031870560729401</v>
      </c>
      <c r="AD138" s="92">
        <v>0.91989146627689899</v>
      </c>
      <c r="AE138" s="92">
        <v>0.92027848746696395</v>
      </c>
      <c r="AF138" s="92">
        <v>0.91938122631456298</v>
      </c>
      <c r="AG138" s="92">
        <v>0.91862655650547298</v>
      </c>
      <c r="AH138" s="92">
        <v>0.91991929879408296</v>
      </c>
      <c r="AI138" s="92">
        <v>0.92205690125328399</v>
      </c>
      <c r="AJ138" s="92">
        <v>0.92583016504470605</v>
      </c>
      <c r="AK138" s="92">
        <v>0.92958836416589097</v>
      </c>
      <c r="AL138" s="92">
        <v>0.92234402704770302</v>
      </c>
      <c r="AM138" s="92">
        <v>0.91938439384577997</v>
      </c>
      <c r="AN138" s="92">
        <v>0.91938439384577997</v>
      </c>
      <c r="AO138" s="92">
        <v>0.91672723921864097</v>
      </c>
      <c r="AP138" s="92">
        <v>0.91938963130499896</v>
      </c>
      <c r="AQ138" s="92">
        <v>0.91881795111771403</v>
      </c>
      <c r="AR138" s="92">
        <v>0.91907321593760405</v>
      </c>
      <c r="AS138" s="92">
        <v>0.91824240003347202</v>
      </c>
      <c r="AT138" s="92">
        <v>0.91792409119202401</v>
      </c>
      <c r="AU138" s="92">
        <v>0.91973473904936298</v>
      </c>
      <c r="AV138" s="92">
        <v>0.922069948156924</v>
      </c>
      <c r="AW138" s="92">
        <v>0.92589042007502698</v>
      </c>
      <c r="AX138" s="92">
        <v>0.92938681574753201</v>
      </c>
      <c r="AY138" s="92">
        <v>0.92218589892577296</v>
      </c>
      <c r="AZ138" s="92">
        <v>0.91840977820377701</v>
      </c>
      <c r="BA138" s="92">
        <v>0.91840977820377701</v>
      </c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</row>
    <row r="139" spans="1:66" x14ac:dyDescent="0.2">
      <c r="A139" s="82" t="s">
        <v>693</v>
      </c>
      <c r="B139" s="90">
        <v>-18866766.744082201</v>
      </c>
      <c r="C139" s="90">
        <v>-224000950.10172901</v>
      </c>
      <c r="D139" s="90">
        <v>-221703147.76182801</v>
      </c>
      <c r="E139" s="90">
        <v>-220433141.125168</v>
      </c>
      <c r="F139" s="90">
        <v>-220010496.25749001</v>
      </c>
      <c r="G139" s="90">
        <v>-217483643.41625401</v>
      </c>
      <c r="H139" s="90">
        <v>-216206879.17031699</v>
      </c>
      <c r="I139" s="90">
        <v>-215109081.02549601</v>
      </c>
      <c r="J139" s="90">
        <v>-214722441.84941801</v>
      </c>
      <c r="K139" s="90">
        <v>-213283014.972819</v>
      </c>
      <c r="L139" s="90">
        <v>-212093576.95806</v>
      </c>
      <c r="M139" s="90">
        <v>-211061299.584319</v>
      </c>
      <c r="N139" s="90">
        <v>-211061299.584319</v>
      </c>
      <c r="O139" s="90">
        <v>-392355029.58086503</v>
      </c>
      <c r="P139" s="90">
        <v>-207830773.57981801</v>
      </c>
      <c r="Q139" s="90">
        <v>-205516700.96789399</v>
      </c>
      <c r="R139" s="90">
        <v>-204219083.53527001</v>
      </c>
      <c r="S139" s="90">
        <v>-203755605.54196301</v>
      </c>
      <c r="T139" s="90">
        <v>-201204948.52961701</v>
      </c>
      <c r="U139" s="90">
        <v>-199902516.161125</v>
      </c>
      <c r="V139" s="90">
        <v>-198779041.69192001</v>
      </c>
      <c r="W139" s="90">
        <v>-198347042.15301999</v>
      </c>
      <c r="X139" s="90">
        <v>-196880644.29544801</v>
      </c>
      <c r="Y139" s="90">
        <v>-195658024.003638</v>
      </c>
      <c r="Z139" s="90">
        <v>-194587379.51631799</v>
      </c>
      <c r="AA139" s="90">
        <v>-194587379.51631799</v>
      </c>
      <c r="AB139" s="90">
        <v>-563166138.88533103</v>
      </c>
      <c r="AC139" s="90">
        <v>-191310862.19845799</v>
      </c>
      <c r="AD139" s="90">
        <v>-188972916.95743099</v>
      </c>
      <c r="AE139" s="90">
        <v>-187643669.30004001</v>
      </c>
      <c r="AF139" s="90">
        <v>-187144812.631944</v>
      </c>
      <c r="AG139" s="90">
        <v>-184569436.762422</v>
      </c>
      <c r="AH139" s="90">
        <v>-183236621.76963899</v>
      </c>
      <c r="AI139" s="90">
        <v>-182083439.368882</v>
      </c>
      <c r="AJ139" s="90">
        <v>-181622070.024252</v>
      </c>
      <c r="AK139" s="90">
        <v>-180127965.707082</v>
      </c>
      <c r="AL139" s="90">
        <v>-178877911.025619</v>
      </c>
      <c r="AM139" s="90">
        <v>-177775446.35158899</v>
      </c>
      <c r="AN139" s="90">
        <v>-177775446.35158899</v>
      </c>
      <c r="AO139" s="90">
        <v>-445779971.69761503</v>
      </c>
      <c r="AP139" s="90">
        <v>-174435037.11369199</v>
      </c>
      <c r="AQ139" s="90">
        <v>-172065801.36015499</v>
      </c>
      <c r="AR139" s="90">
        <v>-170704200.59015599</v>
      </c>
      <c r="AS139" s="90">
        <v>-170171317.26084101</v>
      </c>
      <c r="AT139" s="90">
        <v>-167563072.024037</v>
      </c>
      <c r="AU139" s="90">
        <v>-166195533.92405999</v>
      </c>
      <c r="AV139" s="90">
        <v>-165008829.427645</v>
      </c>
      <c r="AW139" s="90">
        <v>-164514170.93676299</v>
      </c>
      <c r="AX139" s="90">
        <v>-162987511.67650899</v>
      </c>
      <c r="AY139" s="90">
        <v>-161704125.144945</v>
      </c>
      <c r="AZ139" s="90">
        <v>-160569858.58610401</v>
      </c>
      <c r="BA139" s="90">
        <v>-160569858.58610401</v>
      </c>
    </row>
    <row r="140" spans="1:66" x14ac:dyDescent="0.2">
      <c r="A140" s="82" t="s">
        <v>694</v>
      </c>
      <c r="B140" s="90">
        <v>-2947602670.2863898</v>
      </c>
      <c r="C140" s="90">
        <v>-2592546036.7181501</v>
      </c>
      <c r="D140" s="90">
        <v>-2585277583.4461699</v>
      </c>
      <c r="E140" s="90">
        <v>-2571904244.2372398</v>
      </c>
      <c r="F140" s="90">
        <v>-2560476579.2161598</v>
      </c>
      <c r="G140" s="90">
        <v>-2553491063.5640302</v>
      </c>
      <c r="H140" s="90">
        <v>-2545615697.77212</v>
      </c>
      <c r="I140" s="90">
        <v>-2536315804.2962399</v>
      </c>
      <c r="J140" s="90">
        <v>-2531117052.3981099</v>
      </c>
      <c r="K140" s="90">
        <v>-2434807844.1146698</v>
      </c>
      <c r="L140" s="90">
        <v>-2435324076.85356</v>
      </c>
      <c r="M140" s="90">
        <v>-2317131396.4972501</v>
      </c>
      <c r="N140" s="90">
        <v>-2317131396.4972501</v>
      </c>
      <c r="O140" s="90">
        <v>-2050764047.1103599</v>
      </c>
      <c r="P140" s="90">
        <v>-2247076483.7484598</v>
      </c>
      <c r="Q140" s="90">
        <v>-2272276406.3102102</v>
      </c>
      <c r="R140" s="90">
        <v>-2293260300.9496398</v>
      </c>
      <c r="S140" s="90">
        <v>-2315770470.5986099</v>
      </c>
      <c r="T140" s="90">
        <v>-2344399276.5254502</v>
      </c>
      <c r="U140" s="90">
        <v>-2378791985.3512001</v>
      </c>
      <c r="V140" s="90">
        <v>-2413655257.49928</v>
      </c>
      <c r="W140" s="90">
        <v>-2456730866.7021298</v>
      </c>
      <c r="X140" s="90">
        <v>-2509041740.1005201</v>
      </c>
      <c r="Y140" s="90">
        <v>-2568500030.3531699</v>
      </c>
      <c r="Z140" s="90">
        <v>-2538622463.24122</v>
      </c>
      <c r="AA140" s="90">
        <v>-2538622463.24122</v>
      </c>
      <c r="AB140" s="90">
        <v>-2228590240.7248001</v>
      </c>
      <c r="AC140" s="90">
        <v>-2663322636.1157699</v>
      </c>
      <c r="AD140" s="90">
        <v>-2736380437.6818399</v>
      </c>
      <c r="AE140" s="90">
        <v>-2804854518.4152598</v>
      </c>
      <c r="AF140" s="90">
        <v>-2872586620.1687598</v>
      </c>
      <c r="AG140" s="90">
        <v>-2941996688.16505</v>
      </c>
      <c r="AH140" s="90">
        <v>-3013294572.7056298</v>
      </c>
      <c r="AI140" s="90">
        <v>-3084791383.5016398</v>
      </c>
      <c r="AJ140" s="90">
        <v>-3154165397.5397501</v>
      </c>
      <c r="AK140" s="90">
        <v>-3225660123.3312402</v>
      </c>
      <c r="AL140" s="90">
        <v>-3294092353.50072</v>
      </c>
      <c r="AM140" s="90">
        <v>-3363740436.8298402</v>
      </c>
      <c r="AN140" s="90">
        <v>-3363740436.8298402</v>
      </c>
      <c r="AO140" s="90">
        <v>-3152504689.8245101</v>
      </c>
      <c r="AP140" s="90">
        <v>-3484600220.3997202</v>
      </c>
      <c r="AQ140" s="90">
        <v>-3432260806.3214202</v>
      </c>
      <c r="AR140" s="90">
        <v>-3493412386.6005402</v>
      </c>
      <c r="AS140" s="90">
        <v>-3553768613.11868</v>
      </c>
      <c r="AT140" s="90">
        <v>-3615593705.2382598</v>
      </c>
      <c r="AU140" s="90">
        <v>-3679156512.48733</v>
      </c>
      <c r="AV140" s="90">
        <v>-3742889166.0946002</v>
      </c>
      <c r="AW140" s="90">
        <v>-3804179174.7577901</v>
      </c>
      <c r="AX140" s="90">
        <v>-3867749309.9203701</v>
      </c>
      <c r="AY140" s="90">
        <v>-3928442025.2924099</v>
      </c>
      <c r="AZ140" s="90">
        <v>-3990636987.0476599</v>
      </c>
      <c r="BA140" s="90">
        <v>-3990636987.0476599</v>
      </c>
    </row>
    <row r="141" spans="1:66" x14ac:dyDescent="0.2">
      <c r="A141" s="82" t="s">
        <v>695</v>
      </c>
    </row>
    <row r="142" spans="1:66" x14ac:dyDescent="0.2">
      <c r="A142" s="82" t="s">
        <v>696</v>
      </c>
    </row>
    <row r="143" spans="1:66" x14ac:dyDescent="0.2">
      <c r="A143" s="82" t="s">
        <v>697</v>
      </c>
    </row>
    <row r="144" spans="1:66" x14ac:dyDescent="0.2">
      <c r="A144" s="82" t="s">
        <v>698</v>
      </c>
    </row>
    <row r="145" spans="1:66" x14ac:dyDescent="0.2">
      <c r="A145" s="81" t="s">
        <v>699</v>
      </c>
    </row>
    <row r="146" spans="1:66" x14ac:dyDescent="0.2">
      <c r="A146" s="81" t="s">
        <v>700</v>
      </c>
    </row>
    <row r="147" spans="1:66" x14ac:dyDescent="0.2">
      <c r="A147" s="82" t="s">
        <v>701</v>
      </c>
      <c r="B147" s="90">
        <v>10098470073.365299</v>
      </c>
      <c r="C147" s="90">
        <v>10149357314.6504</v>
      </c>
      <c r="D147" s="90">
        <v>10191565431.8055</v>
      </c>
      <c r="E147" s="90">
        <v>10240586376.8386</v>
      </c>
      <c r="F147" s="90">
        <v>10318472951.3967</v>
      </c>
      <c r="G147" s="90">
        <v>10423600877.9212</v>
      </c>
      <c r="H147" s="90">
        <v>10527418637.8349</v>
      </c>
      <c r="I147" s="90">
        <v>10680269049.8013</v>
      </c>
      <c r="J147" s="90">
        <v>10774361049.6534</v>
      </c>
      <c r="K147" s="90">
        <v>10842719521.4254</v>
      </c>
      <c r="L147" s="90">
        <v>10879470776.7589</v>
      </c>
      <c r="M147" s="90">
        <v>10946711989.4261</v>
      </c>
      <c r="N147" s="90">
        <v>10946711989.4261</v>
      </c>
      <c r="O147" s="90">
        <v>11062904505.1061</v>
      </c>
      <c r="P147" s="90">
        <v>11103460578.361601</v>
      </c>
      <c r="Q147" s="90">
        <v>11133605593.953501</v>
      </c>
      <c r="R147" s="90">
        <v>11176882507.2255</v>
      </c>
      <c r="S147" s="90">
        <v>11248344672.485701</v>
      </c>
      <c r="T147" s="90">
        <v>11336242460.4163</v>
      </c>
      <c r="U147" s="90">
        <v>11433934458.698099</v>
      </c>
      <c r="V147" s="90">
        <v>11580057033.3591</v>
      </c>
      <c r="W147" s="90">
        <v>11659221770.862499</v>
      </c>
      <c r="X147" s="90">
        <v>11720019158.3638</v>
      </c>
      <c r="Y147" s="90">
        <v>11746761660.812099</v>
      </c>
      <c r="Z147" s="90">
        <v>11799717667.089899</v>
      </c>
      <c r="AA147" s="90">
        <v>11799717667.089899</v>
      </c>
      <c r="AB147" s="90">
        <v>11915001994.756599</v>
      </c>
      <c r="AC147" s="90">
        <v>11954655131.3972</v>
      </c>
      <c r="AD147" s="90">
        <v>11983224144.872999</v>
      </c>
      <c r="AE147" s="90">
        <v>12025486997.3647</v>
      </c>
      <c r="AF147" s="90">
        <v>12096432271.8876</v>
      </c>
      <c r="AG147" s="90">
        <v>12135538845.2197</v>
      </c>
      <c r="AH147" s="90">
        <v>12234275661.3151</v>
      </c>
      <c r="AI147" s="90">
        <v>12381432415.1607</v>
      </c>
      <c r="AJ147" s="90">
        <v>12461236383.830601</v>
      </c>
      <c r="AK147" s="90">
        <v>12522459029.063101</v>
      </c>
      <c r="AL147" s="90">
        <v>12548772324.008301</v>
      </c>
      <c r="AM147" s="90">
        <v>12603309088.778601</v>
      </c>
      <c r="AN147" s="90">
        <v>12603309088.778601</v>
      </c>
      <c r="AO147" s="90">
        <v>12715937502.4827</v>
      </c>
      <c r="AP147" s="90">
        <v>12755649626.4417</v>
      </c>
      <c r="AQ147" s="90">
        <v>12783131795.5592</v>
      </c>
      <c r="AR147" s="90">
        <v>12823890400.323299</v>
      </c>
      <c r="AS147" s="90">
        <v>12894132718.315901</v>
      </c>
      <c r="AT147" s="90">
        <v>12856101344.256201</v>
      </c>
      <c r="AU147" s="90">
        <v>12952547450.2255</v>
      </c>
      <c r="AV147" s="90">
        <v>13097502071.6059</v>
      </c>
      <c r="AW147" s="90">
        <v>13176045795.813499</v>
      </c>
      <c r="AX147" s="90">
        <v>13235450601.013</v>
      </c>
      <c r="AY147" s="90">
        <v>13259551413.436001</v>
      </c>
      <c r="AZ147" s="90">
        <v>13312911327.8981</v>
      </c>
      <c r="BA147" s="90">
        <v>13312911327.8981</v>
      </c>
    </row>
    <row r="148" spans="1:66" x14ac:dyDescent="0.2">
      <c r="A148" s="82" t="s">
        <v>702</v>
      </c>
      <c r="B148" s="90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v>0</v>
      </c>
      <c r="H148" s="90">
        <v>0</v>
      </c>
      <c r="I148" s="90">
        <v>0</v>
      </c>
      <c r="J148" s="90">
        <v>0</v>
      </c>
      <c r="K148" s="90">
        <v>0</v>
      </c>
      <c r="L148" s="90">
        <v>0</v>
      </c>
      <c r="M148" s="90">
        <v>0</v>
      </c>
      <c r="N148" s="90">
        <v>0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  <c r="T148" s="90">
        <v>0</v>
      </c>
      <c r="U148" s="90">
        <v>0</v>
      </c>
      <c r="V148" s="90">
        <v>0</v>
      </c>
      <c r="W148" s="90">
        <v>0</v>
      </c>
      <c r="X148" s="90">
        <v>0</v>
      </c>
      <c r="Y148" s="90">
        <v>0</v>
      </c>
      <c r="Z148" s="90">
        <v>0</v>
      </c>
      <c r="AA148" s="90">
        <v>0</v>
      </c>
      <c r="AB148" s="90">
        <v>0</v>
      </c>
      <c r="AC148" s="90">
        <v>0</v>
      </c>
      <c r="AD148" s="90">
        <v>0</v>
      </c>
      <c r="AE148" s="90">
        <v>0</v>
      </c>
      <c r="AF148" s="90">
        <v>0</v>
      </c>
      <c r="AG148" s="90">
        <v>0</v>
      </c>
      <c r="AH148" s="90">
        <v>0</v>
      </c>
      <c r="AI148" s="90">
        <v>0</v>
      </c>
      <c r="AJ148" s="90">
        <v>0</v>
      </c>
      <c r="AK148" s="90">
        <v>0</v>
      </c>
      <c r="AL148" s="90">
        <v>0</v>
      </c>
      <c r="AM148" s="90">
        <v>0</v>
      </c>
      <c r="AN148" s="90">
        <v>0</v>
      </c>
      <c r="AO148" s="90">
        <v>0</v>
      </c>
      <c r="AP148" s="90">
        <v>0</v>
      </c>
      <c r="AQ148" s="90">
        <v>0</v>
      </c>
      <c r="AR148" s="90">
        <v>0</v>
      </c>
      <c r="AS148" s="90">
        <v>0</v>
      </c>
      <c r="AT148" s="90">
        <v>0</v>
      </c>
      <c r="AU148" s="90">
        <v>0</v>
      </c>
      <c r="AV148" s="90">
        <v>0</v>
      </c>
      <c r="AW148" s="90">
        <v>0</v>
      </c>
      <c r="AX148" s="90">
        <v>0</v>
      </c>
      <c r="AY148" s="90">
        <v>0</v>
      </c>
      <c r="AZ148" s="90">
        <v>0</v>
      </c>
      <c r="BA148" s="90">
        <v>0</v>
      </c>
    </row>
    <row r="149" spans="1:66" x14ac:dyDescent="0.2">
      <c r="A149" s="82" t="s">
        <v>703</v>
      </c>
      <c r="B149" s="90">
        <v>9350574805.5153904</v>
      </c>
      <c r="C149" s="90">
        <v>9351204791.2698994</v>
      </c>
      <c r="D149" s="90">
        <v>9351195888.1355305</v>
      </c>
      <c r="E149" s="90">
        <v>8551836522.0382004</v>
      </c>
      <c r="F149" s="90">
        <v>8552477155.9408703</v>
      </c>
      <c r="G149" s="90">
        <v>8553117789.8435297</v>
      </c>
      <c r="H149" s="90">
        <v>8553758423.7461996</v>
      </c>
      <c r="I149" s="90">
        <v>9554399057.6488609</v>
      </c>
      <c r="J149" s="90">
        <v>9555039691.5515194</v>
      </c>
      <c r="K149" s="90">
        <v>9555680325.4541893</v>
      </c>
      <c r="L149" s="90">
        <v>9556320959.3568592</v>
      </c>
      <c r="M149" s="90">
        <v>9556961593.2595291</v>
      </c>
      <c r="N149" s="90">
        <v>9556961593.2595291</v>
      </c>
      <c r="O149" s="90">
        <v>9557602227.1621895</v>
      </c>
      <c r="P149" s="90">
        <v>9558242861.0648594</v>
      </c>
      <c r="Q149" s="90">
        <v>9558244606.0786304</v>
      </c>
      <c r="R149" s="90">
        <v>9558895888.1294403</v>
      </c>
      <c r="S149" s="90">
        <v>9559547170.1802597</v>
      </c>
      <c r="T149" s="90">
        <v>10260198452.231001</v>
      </c>
      <c r="U149" s="90">
        <v>10260849734.281799</v>
      </c>
      <c r="V149" s="90">
        <v>10261501016.332701</v>
      </c>
      <c r="W149" s="90">
        <v>10262152298.383499</v>
      </c>
      <c r="X149" s="90">
        <v>10262803580.434299</v>
      </c>
      <c r="Y149" s="90">
        <v>10263454862.4851</v>
      </c>
      <c r="Z149" s="90">
        <v>10264106144.5359</v>
      </c>
      <c r="AA149" s="90">
        <v>10264106144.5359</v>
      </c>
      <c r="AB149" s="90">
        <v>10264754962.3979</v>
      </c>
      <c r="AC149" s="90">
        <v>10265403780.26</v>
      </c>
      <c r="AD149" s="90">
        <v>10265413709.233101</v>
      </c>
      <c r="AE149" s="90">
        <v>10265735675.243299</v>
      </c>
      <c r="AF149" s="90">
        <v>10266395141.2535</v>
      </c>
      <c r="AG149" s="90">
        <v>10917054607.2637</v>
      </c>
      <c r="AH149" s="90">
        <v>10917714073.273899</v>
      </c>
      <c r="AI149" s="90">
        <v>10918373539.2841</v>
      </c>
      <c r="AJ149" s="90">
        <v>10919033005.2943</v>
      </c>
      <c r="AK149" s="90">
        <v>10919692471.304399</v>
      </c>
      <c r="AL149" s="90">
        <v>10920351937.3146</v>
      </c>
      <c r="AM149" s="90">
        <v>10921011403.3248</v>
      </c>
      <c r="AN149" s="90">
        <v>10921011403.3248</v>
      </c>
      <c r="AO149" s="90">
        <v>10271635647.1567</v>
      </c>
      <c r="AP149" s="90">
        <v>10272233571.1021</v>
      </c>
      <c r="AQ149" s="90">
        <v>10272192606.158501</v>
      </c>
      <c r="AR149" s="90">
        <v>10272801178.252001</v>
      </c>
      <c r="AS149" s="90">
        <v>10273409750.3454</v>
      </c>
      <c r="AT149" s="90">
        <v>11524018322.4389</v>
      </c>
      <c r="AU149" s="90">
        <v>11524579894.5324</v>
      </c>
      <c r="AV149" s="90">
        <v>11525141466.625799</v>
      </c>
      <c r="AW149" s="90">
        <v>11525703038.719299</v>
      </c>
      <c r="AX149" s="90">
        <v>11526264610.812799</v>
      </c>
      <c r="AY149" s="90">
        <v>11526826182.9063</v>
      </c>
      <c r="AZ149" s="90">
        <v>11527387754.999701</v>
      </c>
      <c r="BA149" s="90">
        <v>11527387754.999701</v>
      </c>
    </row>
    <row r="150" spans="1:66" x14ac:dyDescent="0.2">
      <c r="A150" s="82" t="s">
        <v>704</v>
      </c>
      <c r="B150" s="90">
        <v>145146799.75453001</v>
      </c>
      <c r="C150" s="90">
        <v>43986462.048842996</v>
      </c>
      <c r="D150" s="90">
        <v>126073770.957846</v>
      </c>
      <c r="E150" s="90">
        <v>958100711.50871003</v>
      </c>
      <c r="F150" s="90">
        <v>997092550.63431501</v>
      </c>
      <c r="G150" s="90">
        <v>1089790129.6900799</v>
      </c>
      <c r="H150" s="90">
        <v>1010243814.99792</v>
      </c>
      <c r="I150" s="90">
        <v>-137442028.716232</v>
      </c>
      <c r="J150" s="90">
        <v>-239377237.91134599</v>
      </c>
      <c r="K150" s="90">
        <v>-393280992.26323497</v>
      </c>
      <c r="L150" s="90">
        <v>-193048441.87334099</v>
      </c>
      <c r="M150" s="90">
        <v>5938772.7716698796</v>
      </c>
      <c r="N150" s="90">
        <v>5938772.7716698796</v>
      </c>
      <c r="O150" s="90">
        <v>37208835.7320804</v>
      </c>
      <c r="P150" s="90">
        <v>27491554.847943299</v>
      </c>
      <c r="Q150" s="90">
        <v>189077993.35148901</v>
      </c>
      <c r="R150" s="90">
        <v>271867626.10165399</v>
      </c>
      <c r="S150" s="90">
        <v>374588955.818542</v>
      </c>
      <c r="T150" s="90">
        <v>-233794140.86158001</v>
      </c>
      <c r="U150" s="90">
        <v>-227643124.22132599</v>
      </c>
      <c r="V150" s="90">
        <v>-280939309.93058503</v>
      </c>
      <c r="W150" s="90">
        <v>-341934612.80359203</v>
      </c>
      <c r="X150" s="90">
        <v>-384555249.98042399</v>
      </c>
      <c r="Y150" s="90">
        <v>-71955812.614500105</v>
      </c>
      <c r="Z150" s="90">
        <v>131852214.951662</v>
      </c>
      <c r="AA150" s="90">
        <v>131852214.951662</v>
      </c>
      <c r="AB150" s="90">
        <v>196512174.79109901</v>
      </c>
      <c r="AC150" s="90">
        <v>168300839.92753699</v>
      </c>
      <c r="AD150" s="90">
        <v>279697063.07687598</v>
      </c>
      <c r="AE150" s="90">
        <v>284151828.04402</v>
      </c>
      <c r="AF150" s="90">
        <v>363591134.76955199</v>
      </c>
      <c r="AG150" s="90">
        <v>-233559606.438665</v>
      </c>
      <c r="AH150" s="90">
        <v>-256509907.93695101</v>
      </c>
      <c r="AI150" s="90">
        <v>-316266376.39893699</v>
      </c>
      <c r="AJ150" s="90">
        <v>-290456805.72593403</v>
      </c>
      <c r="AK150" s="90">
        <v>-345374414.50259</v>
      </c>
      <c r="AL150" s="90">
        <v>-25961727.997004099</v>
      </c>
      <c r="AM150" s="90">
        <v>180915258.75754201</v>
      </c>
      <c r="AN150" s="90">
        <v>180915258.75754201</v>
      </c>
      <c r="AO150" s="90">
        <v>888992446.32978797</v>
      </c>
      <c r="AP150" s="90">
        <v>858047614.98357701</v>
      </c>
      <c r="AQ150" s="90">
        <v>973328736.45499504</v>
      </c>
      <c r="AR150" s="90">
        <v>974042396.54382598</v>
      </c>
      <c r="AS150" s="90">
        <v>1048936334.2269599</v>
      </c>
      <c r="AT150" s="90">
        <v>-89413364.099600807</v>
      </c>
      <c r="AU150" s="90">
        <v>-131321263.992834</v>
      </c>
      <c r="AV150" s="90">
        <v>-209891225.351459</v>
      </c>
      <c r="AW150" s="90">
        <v>-354915954.59222502</v>
      </c>
      <c r="AX150" s="90">
        <v>-406748952.61554003</v>
      </c>
      <c r="AY150" s="90">
        <v>-76328665.770742998</v>
      </c>
      <c r="AZ150" s="90">
        <v>186734302.987297</v>
      </c>
      <c r="BA150" s="90">
        <v>186734302.987297</v>
      </c>
    </row>
    <row r="151" spans="1:66" x14ac:dyDescent="0.2">
      <c r="A151" s="82" t="s">
        <v>705</v>
      </c>
      <c r="B151" s="90">
        <v>173410539.33000001</v>
      </c>
      <c r="C151" s="90">
        <v>173410539.33000001</v>
      </c>
      <c r="D151" s="90">
        <v>173410539.33000001</v>
      </c>
      <c r="E151" s="90">
        <v>173410539.33000001</v>
      </c>
      <c r="F151" s="90">
        <v>173410539.33000001</v>
      </c>
      <c r="G151" s="90">
        <v>173410539.33000001</v>
      </c>
      <c r="H151" s="90">
        <v>173410539.33000001</v>
      </c>
      <c r="I151" s="90">
        <v>173410539.33000001</v>
      </c>
      <c r="J151" s="90">
        <v>173410539.33000001</v>
      </c>
      <c r="K151" s="90">
        <v>173410539.33000001</v>
      </c>
      <c r="L151" s="90">
        <v>173410539.33000001</v>
      </c>
      <c r="M151" s="90">
        <v>173410539.33000001</v>
      </c>
      <c r="N151" s="90">
        <v>173410539.33000001</v>
      </c>
      <c r="O151" s="90">
        <v>173410539.33000001</v>
      </c>
      <c r="P151" s="90">
        <v>173410539.33000001</v>
      </c>
      <c r="Q151" s="90">
        <v>173410539.33000001</v>
      </c>
      <c r="R151" s="90">
        <v>173410539.33000001</v>
      </c>
      <c r="S151" s="90">
        <v>173410539.33000001</v>
      </c>
      <c r="T151" s="90">
        <v>173410539.33000001</v>
      </c>
      <c r="U151" s="90">
        <v>173410539.33000001</v>
      </c>
      <c r="V151" s="90">
        <v>173410539.33000001</v>
      </c>
      <c r="W151" s="90">
        <v>173410539.33000001</v>
      </c>
      <c r="X151" s="90">
        <v>173410539.33000001</v>
      </c>
      <c r="Y151" s="90">
        <v>173410539.33000001</v>
      </c>
      <c r="Z151" s="90">
        <v>173410539.33000001</v>
      </c>
      <c r="AA151" s="90">
        <v>173410539.33000001</v>
      </c>
      <c r="AB151" s="90">
        <v>173410539.33000001</v>
      </c>
      <c r="AC151" s="90">
        <v>173410539.33000001</v>
      </c>
      <c r="AD151" s="90">
        <v>173410539.33000001</v>
      </c>
      <c r="AE151" s="90">
        <v>173410539.33000001</v>
      </c>
      <c r="AF151" s="90">
        <v>173410539.33000001</v>
      </c>
      <c r="AG151" s="90">
        <v>173410539.33000001</v>
      </c>
      <c r="AH151" s="90">
        <v>173410539.33000001</v>
      </c>
      <c r="AI151" s="90">
        <v>173410539.33000001</v>
      </c>
      <c r="AJ151" s="90">
        <v>173410539.33000001</v>
      </c>
      <c r="AK151" s="90">
        <v>173410539.33000001</v>
      </c>
      <c r="AL151" s="90">
        <v>173410539.33000001</v>
      </c>
      <c r="AM151" s="90">
        <v>173410539.33000001</v>
      </c>
      <c r="AN151" s="90">
        <v>173410539.33000001</v>
      </c>
      <c r="AO151" s="90">
        <v>173410539.33000001</v>
      </c>
      <c r="AP151" s="90">
        <v>173410539.33000001</v>
      </c>
      <c r="AQ151" s="90">
        <v>173410539.33000001</v>
      </c>
      <c r="AR151" s="90">
        <v>173410539.33000001</v>
      </c>
      <c r="AS151" s="90">
        <v>173410539.33000001</v>
      </c>
      <c r="AT151" s="90">
        <v>173410539.33000001</v>
      </c>
      <c r="AU151" s="90">
        <v>173410539.33000001</v>
      </c>
      <c r="AV151" s="90">
        <v>173410539.33000001</v>
      </c>
      <c r="AW151" s="90">
        <v>173410539.33000001</v>
      </c>
      <c r="AX151" s="90">
        <v>173410539.33000001</v>
      </c>
      <c r="AY151" s="90">
        <v>173410539.33000001</v>
      </c>
      <c r="AZ151" s="90">
        <v>173410539.33000001</v>
      </c>
      <c r="BA151" s="90">
        <v>173410539.33000001</v>
      </c>
    </row>
    <row r="152" spans="1:66" x14ac:dyDescent="0.2">
      <c r="A152" s="82" t="s">
        <v>706</v>
      </c>
      <c r="B152" s="90">
        <v>1666455.49</v>
      </c>
      <c r="C152" s="90">
        <v>1666455.49</v>
      </c>
      <c r="D152" s="90">
        <v>1666455.49</v>
      </c>
      <c r="E152" s="90">
        <v>1666455.49</v>
      </c>
      <c r="F152" s="90">
        <v>1666455.49</v>
      </c>
      <c r="G152" s="90">
        <v>1666455.49</v>
      </c>
      <c r="H152" s="90">
        <v>1666455.49</v>
      </c>
      <c r="I152" s="90">
        <v>1666455.49</v>
      </c>
      <c r="J152" s="90">
        <v>1666455.49</v>
      </c>
      <c r="K152" s="90">
        <v>1666455.49</v>
      </c>
      <c r="L152" s="90">
        <v>1666455.49</v>
      </c>
      <c r="M152" s="90">
        <v>1666455.49</v>
      </c>
      <c r="N152" s="90">
        <v>1666455.49</v>
      </c>
      <c r="O152" s="90">
        <v>1666455.49</v>
      </c>
      <c r="P152" s="90">
        <v>1666455.49</v>
      </c>
      <c r="Q152" s="90">
        <v>1666455.49</v>
      </c>
      <c r="R152" s="90">
        <v>1666455.49</v>
      </c>
      <c r="S152" s="90">
        <v>1666455.49</v>
      </c>
      <c r="T152" s="90">
        <v>1666455.49</v>
      </c>
      <c r="U152" s="90">
        <v>1666455.49</v>
      </c>
      <c r="V152" s="90">
        <v>1666455.49</v>
      </c>
      <c r="W152" s="90">
        <v>1666455.49</v>
      </c>
      <c r="X152" s="90">
        <v>1666455.49</v>
      </c>
      <c r="Y152" s="90">
        <v>1666455.49</v>
      </c>
      <c r="Z152" s="90">
        <v>1666455.49</v>
      </c>
      <c r="AA152" s="90">
        <v>1666455.49</v>
      </c>
      <c r="AB152" s="90">
        <v>1666455.49</v>
      </c>
      <c r="AC152" s="90">
        <v>1666455.49</v>
      </c>
      <c r="AD152" s="90">
        <v>1666455.49</v>
      </c>
      <c r="AE152" s="90">
        <v>1666455.49</v>
      </c>
      <c r="AF152" s="90">
        <v>1666455.49</v>
      </c>
      <c r="AG152" s="90">
        <v>1666455.49</v>
      </c>
      <c r="AH152" s="90">
        <v>1666455.49</v>
      </c>
      <c r="AI152" s="90">
        <v>1666455.49</v>
      </c>
      <c r="AJ152" s="90">
        <v>1666455.49</v>
      </c>
      <c r="AK152" s="90">
        <v>1666455.49</v>
      </c>
      <c r="AL152" s="90">
        <v>1666455.49</v>
      </c>
      <c r="AM152" s="90">
        <v>1666455.49</v>
      </c>
      <c r="AN152" s="90">
        <v>1666455.49</v>
      </c>
      <c r="AO152" s="90">
        <v>1666455.49</v>
      </c>
      <c r="AP152" s="90">
        <v>1666455.49</v>
      </c>
      <c r="AQ152" s="90">
        <v>1666455.49</v>
      </c>
      <c r="AR152" s="90">
        <v>1666455.49</v>
      </c>
      <c r="AS152" s="90">
        <v>1666455.49</v>
      </c>
      <c r="AT152" s="90">
        <v>1666455.49</v>
      </c>
      <c r="AU152" s="90">
        <v>1666455.49</v>
      </c>
      <c r="AV152" s="90">
        <v>1666455.49</v>
      </c>
      <c r="AW152" s="90">
        <v>1666455.49</v>
      </c>
      <c r="AX152" s="90">
        <v>1666455.49</v>
      </c>
      <c r="AY152" s="90">
        <v>1666455.49</v>
      </c>
      <c r="AZ152" s="90">
        <v>1666455.49</v>
      </c>
      <c r="BA152" s="90">
        <v>1666455.49</v>
      </c>
    </row>
    <row r="153" spans="1:66" x14ac:dyDescent="0.2">
      <c r="A153" s="82" t="s">
        <v>707</v>
      </c>
      <c r="B153" s="90">
        <v>235522132.59430599</v>
      </c>
      <c r="C153" s="90">
        <v>235478545.01628801</v>
      </c>
      <c r="D153" s="90">
        <v>235434957.43827099</v>
      </c>
      <c r="E153" s="90">
        <v>235391369.86025301</v>
      </c>
      <c r="F153" s="90">
        <v>235347782.28223601</v>
      </c>
      <c r="G153" s="90">
        <v>235304194.704218</v>
      </c>
      <c r="H153" s="90">
        <v>235260607.126201</v>
      </c>
      <c r="I153" s="90">
        <v>235217019.54818299</v>
      </c>
      <c r="J153" s="90">
        <v>235173431.970166</v>
      </c>
      <c r="K153" s="90">
        <v>235129844.39214799</v>
      </c>
      <c r="L153" s="90">
        <v>235086256.81413001</v>
      </c>
      <c r="M153" s="90">
        <v>247254282.64576</v>
      </c>
      <c r="N153" s="90">
        <v>247254282.64576</v>
      </c>
      <c r="O153" s="90">
        <v>247169960.925892</v>
      </c>
      <c r="P153" s="90">
        <v>247085639.206025</v>
      </c>
      <c r="Q153" s="90">
        <v>247001317.48615801</v>
      </c>
      <c r="R153" s="90">
        <v>246916995.76629099</v>
      </c>
      <c r="S153" s="90">
        <v>246832674.04642299</v>
      </c>
      <c r="T153" s="90">
        <v>246748352.326556</v>
      </c>
      <c r="U153" s="90">
        <v>246664030.60668901</v>
      </c>
      <c r="V153" s="90">
        <v>246579708.88682199</v>
      </c>
      <c r="W153" s="90">
        <v>246495387.16695401</v>
      </c>
      <c r="X153" s="90">
        <v>246411065.44708699</v>
      </c>
      <c r="Y153" s="90">
        <v>246326743.72722</v>
      </c>
      <c r="Z153" s="90">
        <v>247274502.965307</v>
      </c>
      <c r="AA153" s="90">
        <v>247274502.965307</v>
      </c>
      <c r="AB153" s="90">
        <v>247152977.55961999</v>
      </c>
      <c r="AC153" s="90">
        <v>247031452.153934</v>
      </c>
      <c r="AD153" s="90">
        <v>246909926.74824801</v>
      </c>
      <c r="AE153" s="90">
        <v>246788401.34256199</v>
      </c>
      <c r="AF153" s="90">
        <v>246666875.936876</v>
      </c>
      <c r="AG153" s="90">
        <v>246545350.53119001</v>
      </c>
      <c r="AH153" s="90">
        <v>246423825.125503</v>
      </c>
      <c r="AI153" s="90">
        <v>246302299.71981701</v>
      </c>
      <c r="AJ153" s="90">
        <v>246180774.31413099</v>
      </c>
      <c r="AK153" s="90">
        <v>246059248.908445</v>
      </c>
      <c r="AL153" s="90">
        <v>245937723.50275901</v>
      </c>
      <c r="AM153" s="90">
        <v>245816198.09707299</v>
      </c>
      <c r="AN153" s="90">
        <v>245816198.09707299</v>
      </c>
      <c r="AO153" s="90">
        <v>245608099.190231</v>
      </c>
      <c r="AP153" s="90">
        <v>245400000.283389</v>
      </c>
      <c r="AQ153" s="90">
        <v>245191901.37654701</v>
      </c>
      <c r="AR153" s="90">
        <v>244983802.46970499</v>
      </c>
      <c r="AS153" s="90">
        <v>244775703.56286299</v>
      </c>
      <c r="AT153" s="90">
        <v>244567604.656021</v>
      </c>
      <c r="AU153" s="90">
        <v>244359505.74917999</v>
      </c>
      <c r="AV153" s="90">
        <v>244151406.842338</v>
      </c>
      <c r="AW153" s="90">
        <v>243943307.935496</v>
      </c>
      <c r="AX153" s="90">
        <v>243735209.02865401</v>
      </c>
      <c r="AY153" s="90">
        <v>243527110.12181199</v>
      </c>
      <c r="AZ153" s="90">
        <v>298954383.245166</v>
      </c>
      <c r="BA153" s="90">
        <v>298954383.245166</v>
      </c>
    </row>
    <row r="154" spans="1:66" x14ac:dyDescent="0.2">
      <c r="A154" s="82" t="s">
        <v>708</v>
      </c>
      <c r="B154" s="90">
        <v>3205973184.6979399</v>
      </c>
      <c r="C154" s="90">
        <v>3206443191.28794</v>
      </c>
      <c r="D154" s="90">
        <v>3199057375.1195698</v>
      </c>
      <c r="E154" s="90">
        <v>3199331566.72891</v>
      </c>
      <c r="F154" s="90">
        <v>3193797016.3860898</v>
      </c>
      <c r="G154" s="90">
        <v>3184110719.84975</v>
      </c>
      <c r="H154" s="90">
        <v>3175471206.64359</v>
      </c>
      <c r="I154" s="90">
        <v>3149147442.8152399</v>
      </c>
      <c r="J154" s="90">
        <v>3145240042.6231699</v>
      </c>
      <c r="K154" s="90">
        <v>3143914564.2056198</v>
      </c>
      <c r="L154" s="90">
        <v>3150368924.0173898</v>
      </c>
      <c r="M154" s="90">
        <v>3132319085.96454</v>
      </c>
      <c r="N154" s="90">
        <v>3132319085.96454</v>
      </c>
      <c r="O154" s="90">
        <v>3138639634.2325001</v>
      </c>
      <c r="P154" s="90">
        <v>3161052675.1904998</v>
      </c>
      <c r="Q154" s="90">
        <v>3181029576.0155602</v>
      </c>
      <c r="R154" s="90">
        <v>3199318367.8975401</v>
      </c>
      <c r="S154" s="90">
        <v>3211488660.2835002</v>
      </c>
      <c r="T154" s="90">
        <v>3225905594.0190001</v>
      </c>
      <c r="U154" s="90">
        <v>3237265619.5221801</v>
      </c>
      <c r="V154" s="90">
        <v>3235191413.8375101</v>
      </c>
      <c r="W154" s="90">
        <v>3250094478.54533</v>
      </c>
      <c r="X154" s="90">
        <v>3265112453.60145</v>
      </c>
      <c r="Y154" s="90">
        <v>3285731334.89992</v>
      </c>
      <c r="Z154" s="90">
        <v>3288741827.2239699</v>
      </c>
      <c r="AA154" s="90">
        <v>3288741827.2239699</v>
      </c>
      <c r="AB154" s="90">
        <v>3292636522.4324999</v>
      </c>
      <c r="AC154" s="90">
        <v>3313199217.7000999</v>
      </c>
      <c r="AD154" s="90">
        <v>3330678233.2323298</v>
      </c>
      <c r="AE154" s="90">
        <v>3403179275.9507599</v>
      </c>
      <c r="AF154" s="90">
        <v>3412930630.06918</v>
      </c>
      <c r="AG154" s="90">
        <v>3481501292.7226901</v>
      </c>
      <c r="AH154" s="90">
        <v>3490553448.5971398</v>
      </c>
      <c r="AI154" s="90">
        <v>3486344722.1379099</v>
      </c>
      <c r="AJ154" s="90">
        <v>3408085222.4082699</v>
      </c>
      <c r="AK154" s="90">
        <v>3421819850.4643202</v>
      </c>
      <c r="AL154" s="90">
        <v>3441554080.8094301</v>
      </c>
      <c r="AM154" s="90">
        <v>3414568364.1732702</v>
      </c>
      <c r="AN154" s="90">
        <v>3414568364.1732702</v>
      </c>
      <c r="AO154" s="90">
        <v>3419489430.6258502</v>
      </c>
      <c r="AP154" s="90">
        <v>3441197374.2964201</v>
      </c>
      <c r="AQ154" s="90">
        <v>3455302357.5355802</v>
      </c>
      <c r="AR154" s="90">
        <v>3529106198.3544798</v>
      </c>
      <c r="AS154" s="90">
        <v>3539051353.1842499</v>
      </c>
      <c r="AT154" s="90">
        <v>3607593975.2704101</v>
      </c>
      <c r="AU154" s="90">
        <v>3616300272.2003498</v>
      </c>
      <c r="AV154" s="90">
        <v>3611637843.16922</v>
      </c>
      <c r="AW154" s="90">
        <v>3681448442.4310799</v>
      </c>
      <c r="AX154" s="90">
        <v>3694991130.2339802</v>
      </c>
      <c r="AY154" s="90">
        <v>3713239536.7827601</v>
      </c>
      <c r="AZ154" s="90">
        <v>3580334045.26614</v>
      </c>
      <c r="BA154" s="90">
        <v>3580334045.26614</v>
      </c>
    </row>
    <row r="155" spans="1:66" x14ac:dyDescent="0.2">
      <c r="A155" s="82" t="s">
        <v>709</v>
      </c>
      <c r="B155" s="90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v>0</v>
      </c>
      <c r="H155" s="90">
        <v>0</v>
      </c>
      <c r="I155" s="90">
        <v>0</v>
      </c>
      <c r="J155" s="90">
        <v>0</v>
      </c>
      <c r="K155" s="90">
        <v>0</v>
      </c>
      <c r="L155" s="90">
        <v>0</v>
      </c>
      <c r="M155" s="90">
        <v>0</v>
      </c>
      <c r="N155" s="90">
        <v>0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  <c r="T155" s="90">
        <v>0</v>
      </c>
      <c r="U155" s="90">
        <v>0</v>
      </c>
      <c r="V155" s="90">
        <v>0</v>
      </c>
      <c r="W155" s="90">
        <v>0</v>
      </c>
      <c r="X155" s="90">
        <v>0</v>
      </c>
      <c r="Y155" s="90">
        <v>0</v>
      </c>
      <c r="Z155" s="90">
        <v>0</v>
      </c>
      <c r="AA155" s="90">
        <v>0</v>
      </c>
      <c r="AB155" s="90">
        <v>0</v>
      </c>
      <c r="AC155" s="90">
        <v>0</v>
      </c>
      <c r="AD155" s="90">
        <v>0</v>
      </c>
      <c r="AE155" s="90">
        <v>0</v>
      </c>
      <c r="AF155" s="90">
        <v>0</v>
      </c>
      <c r="AG155" s="90">
        <v>0</v>
      </c>
      <c r="AH155" s="90">
        <v>0</v>
      </c>
      <c r="AI155" s="90">
        <v>0</v>
      </c>
      <c r="AJ155" s="90">
        <v>0</v>
      </c>
      <c r="AK155" s="90">
        <v>0</v>
      </c>
      <c r="AL155" s="90">
        <v>0</v>
      </c>
      <c r="AM155" s="90">
        <v>0</v>
      </c>
      <c r="AN155" s="90">
        <v>0</v>
      </c>
      <c r="AO155" s="90">
        <v>0</v>
      </c>
      <c r="AP155" s="90">
        <v>0</v>
      </c>
      <c r="AQ155" s="90">
        <v>0</v>
      </c>
      <c r="AR155" s="90">
        <v>0</v>
      </c>
      <c r="AS155" s="90">
        <v>0</v>
      </c>
      <c r="AT155" s="90">
        <v>0</v>
      </c>
      <c r="AU155" s="90">
        <v>0</v>
      </c>
      <c r="AV155" s="90">
        <v>0</v>
      </c>
      <c r="AW155" s="90">
        <v>0</v>
      </c>
      <c r="AX155" s="90">
        <v>0</v>
      </c>
      <c r="AY155" s="90">
        <v>0</v>
      </c>
      <c r="AZ155" s="90">
        <v>0</v>
      </c>
      <c r="BA155" s="90">
        <v>0</v>
      </c>
    </row>
    <row r="156" spans="1:66" x14ac:dyDescent="0.2">
      <c r="A156" s="82" t="s">
        <v>710</v>
      </c>
      <c r="B156" s="90">
        <v>23210763990.747501</v>
      </c>
      <c r="C156" s="90">
        <v>23161547299.093399</v>
      </c>
      <c r="D156" s="90">
        <v>23278404418.276699</v>
      </c>
      <c r="E156" s="90">
        <v>23360323541.794701</v>
      </c>
      <c r="F156" s="90">
        <v>23472264451.460201</v>
      </c>
      <c r="G156" s="90">
        <v>23661000706.8288</v>
      </c>
      <c r="H156" s="90">
        <v>23677229685.1689</v>
      </c>
      <c r="I156" s="90">
        <v>23656667535.9174</v>
      </c>
      <c r="J156" s="90">
        <v>23645513972.706902</v>
      </c>
      <c r="K156" s="90">
        <v>23559240258.034199</v>
      </c>
      <c r="L156" s="90">
        <v>23803275469.893902</v>
      </c>
      <c r="M156" s="90">
        <v>24064262718.8876</v>
      </c>
      <c r="N156" s="90">
        <v>24064262718.8876</v>
      </c>
      <c r="O156" s="90">
        <v>24218602157.978699</v>
      </c>
      <c r="P156" s="90">
        <v>24272410303.490898</v>
      </c>
      <c r="Q156" s="90">
        <v>24484036081.705399</v>
      </c>
      <c r="R156" s="90">
        <v>24628958379.940498</v>
      </c>
      <c r="S156" s="90">
        <v>24815879127.634399</v>
      </c>
      <c r="T156" s="90">
        <v>25010377712.951401</v>
      </c>
      <c r="U156" s="90">
        <v>25126147713.7075</v>
      </c>
      <c r="V156" s="90">
        <v>25217466857.305599</v>
      </c>
      <c r="W156" s="90">
        <v>25251106316.974701</v>
      </c>
      <c r="X156" s="90">
        <v>25284868002.686298</v>
      </c>
      <c r="Y156" s="90">
        <v>25645395784.129902</v>
      </c>
      <c r="Z156" s="90">
        <v>25906769351.5868</v>
      </c>
      <c r="AA156" s="90">
        <v>25906769351.5868</v>
      </c>
      <c r="AB156" s="90">
        <v>26091135626.7579</v>
      </c>
      <c r="AC156" s="90">
        <v>26123667416.2589</v>
      </c>
      <c r="AD156" s="90">
        <v>26281000071.983601</v>
      </c>
      <c r="AE156" s="90">
        <v>26400419172.7654</v>
      </c>
      <c r="AF156" s="90">
        <v>26561093048.736801</v>
      </c>
      <c r="AG156" s="90">
        <v>26722157484.118599</v>
      </c>
      <c r="AH156" s="90">
        <v>26807534095.194698</v>
      </c>
      <c r="AI156" s="90">
        <v>26891263594.723598</v>
      </c>
      <c r="AJ156" s="90">
        <v>26919155574.941299</v>
      </c>
      <c r="AK156" s="90">
        <v>26939733180.057701</v>
      </c>
      <c r="AL156" s="90">
        <v>27305731332.458199</v>
      </c>
      <c r="AM156" s="90">
        <v>27540697307.951302</v>
      </c>
      <c r="AN156" s="90">
        <v>27540697307.951302</v>
      </c>
      <c r="AO156" s="90">
        <v>27716740120.6054</v>
      </c>
      <c r="AP156" s="90">
        <v>27747605181.9272</v>
      </c>
      <c r="AQ156" s="90">
        <v>27904224391.9049</v>
      </c>
      <c r="AR156" s="90">
        <v>28019900970.763302</v>
      </c>
      <c r="AS156" s="90">
        <v>28175382854.455399</v>
      </c>
      <c r="AT156" s="90">
        <v>28317944877.341999</v>
      </c>
      <c r="AU156" s="90">
        <v>28381542853.534599</v>
      </c>
      <c r="AV156" s="90">
        <v>28443618557.711899</v>
      </c>
      <c r="AW156" s="90">
        <v>28447301625.127201</v>
      </c>
      <c r="AX156" s="90">
        <v>28468769593.2929</v>
      </c>
      <c r="AY156" s="90">
        <v>28841892572.296101</v>
      </c>
      <c r="AZ156" s="90">
        <v>29081398809.216499</v>
      </c>
      <c r="BA156" s="90">
        <v>29081398809.216499</v>
      </c>
    </row>
    <row r="157" spans="1:66" s="79" customFormat="1" x14ac:dyDescent="0.2">
      <c r="A157" s="82" t="s">
        <v>711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</row>
    <row r="158" spans="1:66" x14ac:dyDescent="0.2">
      <c r="A158" s="86" t="s">
        <v>712</v>
      </c>
      <c r="B158" s="92">
        <v>0.93609858587208805</v>
      </c>
      <c r="C158" s="92">
        <v>0.94023450097993699</v>
      </c>
      <c r="D158" s="92">
        <v>0.93828348050059096</v>
      </c>
      <c r="E158" s="92">
        <v>0.93799663014326495</v>
      </c>
      <c r="F158" s="92">
        <v>0.93573088213356403</v>
      </c>
      <c r="G158" s="92">
        <v>0.93130780758342502</v>
      </c>
      <c r="H158" s="92">
        <v>0.93286240029662704</v>
      </c>
      <c r="I158" s="92">
        <v>0.93618875168050897</v>
      </c>
      <c r="J158" s="92">
        <v>0.93951143708059104</v>
      </c>
      <c r="K158" s="92">
        <v>0.94456216833356399</v>
      </c>
      <c r="L158" s="92">
        <v>0.93764792371781203</v>
      </c>
      <c r="M158" s="92">
        <v>0.93124843686634595</v>
      </c>
      <c r="N158" s="92">
        <v>0.93124843686634595</v>
      </c>
      <c r="O158" s="92">
        <v>0.93058814797747402</v>
      </c>
      <c r="P158" s="92">
        <v>0.93169198090442895</v>
      </c>
      <c r="Q158" s="92">
        <v>0.92804613429376104</v>
      </c>
      <c r="R158" s="92">
        <v>0.92665977919398901</v>
      </c>
      <c r="S158" s="92">
        <v>0.92415386792555798</v>
      </c>
      <c r="T158" s="92">
        <v>0.92195702258663004</v>
      </c>
      <c r="U158" s="92">
        <v>0.92202843547019298</v>
      </c>
      <c r="V158" s="92">
        <v>0.923495597873072</v>
      </c>
      <c r="W158" s="92">
        <v>0.92708323403716297</v>
      </c>
      <c r="X158" s="92">
        <v>0.93067722301035605</v>
      </c>
      <c r="Y158" s="92">
        <v>0.92349266851913403</v>
      </c>
      <c r="Z158" s="92">
        <v>0.920028891925458</v>
      </c>
      <c r="AA158" s="92">
        <v>0.920028891925458</v>
      </c>
      <c r="AB158" s="92">
        <v>0.91734782504290602</v>
      </c>
      <c r="AC158" s="92">
        <v>0.92031870560729401</v>
      </c>
      <c r="AD158" s="92">
        <v>0.91989146627689899</v>
      </c>
      <c r="AE158" s="92">
        <v>0.92027848746696395</v>
      </c>
      <c r="AF158" s="92">
        <v>0.91938122631456298</v>
      </c>
      <c r="AG158" s="92">
        <v>0.91862655650547298</v>
      </c>
      <c r="AH158" s="92">
        <v>0.91991929879408296</v>
      </c>
      <c r="AI158" s="92">
        <v>0.92205690125328399</v>
      </c>
      <c r="AJ158" s="92">
        <v>0.92583016504470605</v>
      </c>
      <c r="AK158" s="92">
        <v>0.92958836416589097</v>
      </c>
      <c r="AL158" s="92">
        <v>0.92234402704770302</v>
      </c>
      <c r="AM158" s="92">
        <v>0.91938439384577997</v>
      </c>
      <c r="AN158" s="92">
        <v>0.91938439384577997</v>
      </c>
      <c r="AO158" s="92">
        <v>0.91672723921864097</v>
      </c>
      <c r="AP158" s="92">
        <v>0.91938963130499896</v>
      </c>
      <c r="AQ158" s="92">
        <v>0.91881795111771403</v>
      </c>
      <c r="AR158" s="92">
        <v>0.91907321593760405</v>
      </c>
      <c r="AS158" s="92">
        <v>0.91824240003347202</v>
      </c>
      <c r="AT158" s="92">
        <v>0.91792409119202401</v>
      </c>
      <c r="AU158" s="92">
        <v>0.91973473904936298</v>
      </c>
      <c r="AV158" s="92">
        <v>0.922069948156924</v>
      </c>
      <c r="AW158" s="92">
        <v>0.92589042007502698</v>
      </c>
      <c r="AX158" s="92">
        <v>0.92938681574753201</v>
      </c>
      <c r="AY158" s="92">
        <v>0.92218589892577296</v>
      </c>
      <c r="AZ158" s="92">
        <v>0.91840977820377701</v>
      </c>
      <c r="BA158" s="92">
        <v>0.91840977820377701</v>
      </c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</row>
    <row r="159" spans="1:66" x14ac:dyDescent="0.2">
      <c r="A159" s="82" t="s">
        <v>713</v>
      </c>
    </row>
    <row r="160" spans="1:66" x14ac:dyDescent="0.2">
      <c r="A160" s="81" t="s">
        <v>714</v>
      </c>
    </row>
    <row r="161" spans="1:53" x14ac:dyDescent="0.2">
      <c r="A161" s="82" t="s">
        <v>715</v>
      </c>
      <c r="B161" s="90">
        <v>20004790806.0495</v>
      </c>
      <c r="C161" s="90">
        <v>19955104107.8055</v>
      </c>
      <c r="D161" s="90">
        <v>20079347043.157101</v>
      </c>
      <c r="E161" s="90">
        <v>20160991975.0658</v>
      </c>
      <c r="F161" s="90">
        <v>20278467435.0741</v>
      </c>
      <c r="G161" s="90">
        <v>20476889986.979</v>
      </c>
      <c r="H161" s="90">
        <v>20501758478.525299</v>
      </c>
      <c r="I161" s="90">
        <v>20507520093.1022</v>
      </c>
      <c r="J161" s="90">
        <v>20500273930.083698</v>
      </c>
      <c r="K161" s="90">
        <v>20415325693.828499</v>
      </c>
      <c r="L161" s="90">
        <v>20652906545.876499</v>
      </c>
      <c r="M161" s="90">
        <v>20931943632.923</v>
      </c>
      <c r="N161" s="90">
        <v>20931943632.923</v>
      </c>
      <c r="O161" s="90">
        <v>21079962523.746201</v>
      </c>
      <c r="P161" s="90">
        <v>21111357628.3004</v>
      </c>
      <c r="Q161" s="90">
        <v>21303006505.6898</v>
      </c>
      <c r="R161" s="90">
        <v>21429640012.0429</v>
      </c>
      <c r="S161" s="90">
        <v>21604390467.350899</v>
      </c>
      <c r="T161" s="90">
        <v>21784472118.9324</v>
      </c>
      <c r="U161" s="90">
        <v>21888882094.185398</v>
      </c>
      <c r="V161" s="90">
        <v>21982275443.468102</v>
      </c>
      <c r="W161" s="90">
        <v>22001011838.429401</v>
      </c>
      <c r="X161" s="90">
        <v>22019755549.084801</v>
      </c>
      <c r="Y161" s="90">
        <v>22359664449.23</v>
      </c>
      <c r="Z161" s="90">
        <v>22618027524.362801</v>
      </c>
      <c r="AA161" s="90">
        <v>22618027524.362801</v>
      </c>
      <c r="AB161" s="90">
        <v>22798499104.325401</v>
      </c>
      <c r="AC161" s="90">
        <v>22810468198.5588</v>
      </c>
      <c r="AD161" s="90">
        <v>22950321838.751301</v>
      </c>
      <c r="AE161" s="90">
        <v>22997239896.814602</v>
      </c>
      <c r="AF161" s="90">
        <v>23148162418.667599</v>
      </c>
      <c r="AG161" s="90">
        <v>23240656191.395901</v>
      </c>
      <c r="AH161" s="90">
        <v>23316980646.597599</v>
      </c>
      <c r="AI161" s="90">
        <v>23404918872.585701</v>
      </c>
      <c r="AJ161" s="90">
        <v>23511070352.5331</v>
      </c>
      <c r="AK161" s="90">
        <v>23517913329.593399</v>
      </c>
      <c r="AL161" s="90">
        <v>23864177251.6488</v>
      </c>
      <c r="AM161" s="90">
        <v>24126128943.778099</v>
      </c>
      <c r="AN161" s="90">
        <v>24126128943.778099</v>
      </c>
      <c r="AO161" s="90">
        <v>24297250689.9795</v>
      </c>
      <c r="AP161" s="90">
        <v>24306407807.630798</v>
      </c>
      <c r="AQ161" s="90">
        <v>24448922034.369301</v>
      </c>
      <c r="AR161" s="90">
        <v>24490794772.408798</v>
      </c>
      <c r="AS161" s="90">
        <v>24636331501.271198</v>
      </c>
      <c r="AT161" s="90">
        <v>24710350902.071499</v>
      </c>
      <c r="AU161" s="90">
        <v>24765242581.334202</v>
      </c>
      <c r="AV161" s="90">
        <v>24831980714.542702</v>
      </c>
      <c r="AW161" s="90">
        <v>24765853182.696098</v>
      </c>
      <c r="AX161" s="90">
        <v>24773778463.058899</v>
      </c>
      <c r="AY161" s="90">
        <v>25128653035.513302</v>
      </c>
      <c r="AZ161" s="90">
        <v>25501064763.950298</v>
      </c>
      <c r="BA161" s="90">
        <v>25501064763.950298</v>
      </c>
    </row>
    <row r="162" spans="1:53" x14ac:dyDescent="0.2">
      <c r="A162" s="82" t="s">
        <v>716</v>
      </c>
      <c r="B162" s="90">
        <v>0.50480258310481796</v>
      </c>
      <c r="C162" s="90">
        <v>0.50860958979815696</v>
      </c>
      <c r="D162" s="90">
        <v>0.50756458414212702</v>
      </c>
      <c r="E162" s="90">
        <v>0.50794060081486703</v>
      </c>
      <c r="F162" s="90">
        <v>0.50883889447925701</v>
      </c>
      <c r="G162" s="90">
        <v>0.50904218778092902</v>
      </c>
      <c r="H162" s="90">
        <v>0.51348856971766499</v>
      </c>
      <c r="I162" s="90">
        <v>0.52079768793661896</v>
      </c>
      <c r="J162" s="90">
        <v>0.52557156486783596</v>
      </c>
      <c r="K162" s="90">
        <v>0.53110685981870698</v>
      </c>
      <c r="L162" s="90">
        <v>0.52677673975777695</v>
      </c>
      <c r="M162" s="90">
        <v>0.52296681958422697</v>
      </c>
      <c r="N162" s="90">
        <v>0.52296681958422697</v>
      </c>
      <c r="O162" s="90">
        <v>0.52480664956799095</v>
      </c>
      <c r="P162" s="90">
        <v>0.52594725426265598</v>
      </c>
      <c r="Q162" s="90">
        <v>0.52263071839084596</v>
      </c>
      <c r="R162" s="90">
        <v>0.52156184149357698</v>
      </c>
      <c r="S162" s="90">
        <v>0.52065086906684499</v>
      </c>
      <c r="T162" s="90">
        <v>0.52038178380114497</v>
      </c>
      <c r="U162" s="90">
        <v>0.52236265011155902</v>
      </c>
      <c r="V162" s="90">
        <v>0.52679064381390595</v>
      </c>
      <c r="W162" s="90">
        <v>0.52994025258862199</v>
      </c>
      <c r="X162" s="90">
        <v>0.53225019379703997</v>
      </c>
      <c r="Y162" s="90">
        <v>0.52535500644405597</v>
      </c>
      <c r="Z162" s="90">
        <v>0.52169525633391101</v>
      </c>
      <c r="AA162" s="90">
        <v>0.52169525633391101</v>
      </c>
      <c r="AB162" s="90">
        <v>0.52262221035840595</v>
      </c>
      <c r="AC162" s="90">
        <v>0.52408635488475397</v>
      </c>
      <c r="AD162" s="90">
        <v>0.52213752073138597</v>
      </c>
      <c r="AE162" s="90">
        <v>0.52291001230240497</v>
      </c>
      <c r="AF162" s="90">
        <v>0.52256555199096799</v>
      </c>
      <c r="AG162" s="90">
        <v>0.52216851130530695</v>
      </c>
      <c r="AH162" s="90">
        <v>0.52469382064269698</v>
      </c>
      <c r="AI162" s="90">
        <v>0.52900984116048999</v>
      </c>
      <c r="AJ162" s="90">
        <v>0.53001569885941002</v>
      </c>
      <c r="AK162" s="90">
        <v>0.53246471545184404</v>
      </c>
      <c r="AL162" s="90">
        <v>0.52584139782742201</v>
      </c>
      <c r="AM162" s="90">
        <v>0.52239251137836995</v>
      </c>
      <c r="AN162" s="90">
        <v>0.52239251137836995</v>
      </c>
      <c r="AO162" s="90">
        <v>0.52334882101401403</v>
      </c>
      <c r="AP162" s="90">
        <v>0.524785469222532</v>
      </c>
      <c r="AQ162" s="90">
        <v>0.52285052803511101</v>
      </c>
      <c r="AR162" s="90">
        <v>0.52362083466440301</v>
      </c>
      <c r="AS162" s="90">
        <v>0.52337876350018098</v>
      </c>
      <c r="AT162" s="90">
        <v>0.52027190529206202</v>
      </c>
      <c r="AU162" s="90">
        <v>0.52301314665853205</v>
      </c>
      <c r="AV162" s="90">
        <v>0.52744491960464002</v>
      </c>
      <c r="AW162" s="90">
        <v>0.53202470751218001</v>
      </c>
      <c r="AX162" s="90">
        <v>0.53425240000223795</v>
      </c>
      <c r="AY162" s="90">
        <v>0.52766662004114495</v>
      </c>
      <c r="AZ162" s="90">
        <v>0.52205315547129405</v>
      </c>
      <c r="BA162" s="90">
        <v>0.52205315547129405</v>
      </c>
    </row>
    <row r="163" spans="1:53" x14ac:dyDescent="0.2">
      <c r="A163" s="82" t="s">
        <v>717</v>
      </c>
      <c r="B163" s="90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v>0</v>
      </c>
      <c r="H163" s="90">
        <v>0</v>
      </c>
      <c r="I163" s="90">
        <v>0</v>
      </c>
      <c r="J163" s="90">
        <v>0</v>
      </c>
      <c r="K163" s="90">
        <v>0</v>
      </c>
      <c r="L163" s="90">
        <v>0</v>
      </c>
      <c r="M163" s="90">
        <v>0</v>
      </c>
      <c r="N163" s="90">
        <v>0</v>
      </c>
      <c r="O163" s="90">
        <v>0</v>
      </c>
      <c r="P163" s="90">
        <v>0</v>
      </c>
      <c r="Q163" s="90">
        <v>0</v>
      </c>
      <c r="R163" s="90">
        <v>0</v>
      </c>
      <c r="S163" s="90">
        <v>0</v>
      </c>
      <c r="T163" s="90">
        <v>0</v>
      </c>
      <c r="U163" s="90">
        <v>0</v>
      </c>
      <c r="V163" s="90">
        <v>0</v>
      </c>
      <c r="W163" s="90">
        <v>0</v>
      </c>
      <c r="X163" s="90">
        <v>0</v>
      </c>
      <c r="Y163" s="90">
        <v>0</v>
      </c>
      <c r="Z163" s="90">
        <v>0</v>
      </c>
      <c r="AA163" s="90">
        <v>0</v>
      </c>
      <c r="AB163" s="90">
        <v>0</v>
      </c>
      <c r="AC163" s="90">
        <v>0</v>
      </c>
      <c r="AD163" s="90">
        <v>0</v>
      </c>
      <c r="AE163" s="90">
        <v>0</v>
      </c>
      <c r="AF163" s="90">
        <v>0</v>
      </c>
      <c r="AG163" s="90">
        <v>0</v>
      </c>
      <c r="AH163" s="90">
        <v>0</v>
      </c>
      <c r="AI163" s="90">
        <v>0</v>
      </c>
      <c r="AJ163" s="90">
        <v>0</v>
      </c>
      <c r="AK163" s="90">
        <v>0</v>
      </c>
      <c r="AL163" s="90">
        <v>0</v>
      </c>
      <c r="AM163" s="90">
        <v>0</v>
      </c>
      <c r="AN163" s="90">
        <v>0</v>
      </c>
      <c r="AO163" s="90">
        <v>0</v>
      </c>
      <c r="AP163" s="90">
        <v>0</v>
      </c>
      <c r="AQ163" s="90">
        <v>0</v>
      </c>
      <c r="AR163" s="90">
        <v>0</v>
      </c>
      <c r="AS163" s="90">
        <v>0</v>
      </c>
      <c r="AT163" s="90">
        <v>0</v>
      </c>
      <c r="AU163" s="90">
        <v>0</v>
      </c>
      <c r="AV163" s="90">
        <v>0</v>
      </c>
      <c r="AW163" s="90">
        <v>0</v>
      </c>
      <c r="AX163" s="90">
        <v>0</v>
      </c>
      <c r="AY163" s="90">
        <v>0</v>
      </c>
      <c r="AZ163" s="90">
        <v>0</v>
      </c>
      <c r="BA163" s="90">
        <v>0</v>
      </c>
    </row>
    <row r="164" spans="1:53" x14ac:dyDescent="0.2">
      <c r="A164" s="82" t="s">
        <v>718</v>
      </c>
      <c r="B164" s="90">
        <v>0.46741677512007301</v>
      </c>
      <c r="C164" s="90">
        <v>0.46861217765394397</v>
      </c>
      <c r="D164" s="90">
        <v>0.46571215030233298</v>
      </c>
      <c r="E164" s="90">
        <v>0.42417736848537502</v>
      </c>
      <c r="F164" s="90">
        <v>0.42175165274809001</v>
      </c>
      <c r="G164" s="90">
        <v>0.41769613429003699</v>
      </c>
      <c r="H164" s="90">
        <v>0.41722071951563899</v>
      </c>
      <c r="I164" s="90">
        <v>0.46589733981840697</v>
      </c>
      <c r="J164" s="90">
        <v>0.466093269004063</v>
      </c>
      <c r="K164" s="90">
        <v>0.46806406465231198</v>
      </c>
      <c r="L164" s="90">
        <v>0.46271070554303201</v>
      </c>
      <c r="M164" s="90">
        <v>0.45657306176898599</v>
      </c>
      <c r="N164" s="90">
        <v>0.45657306176898599</v>
      </c>
      <c r="O164" s="90">
        <v>0.45339749614809199</v>
      </c>
      <c r="P164" s="90">
        <v>0.452753585503744</v>
      </c>
      <c r="Q164" s="90">
        <v>0.448680546735303</v>
      </c>
      <c r="R164" s="90">
        <v>0.44605956435840999</v>
      </c>
      <c r="S164" s="90">
        <v>0.44248168836917001</v>
      </c>
      <c r="T164" s="90">
        <v>0.47098678343985001</v>
      </c>
      <c r="U164" s="90">
        <v>0.46876993032949799</v>
      </c>
      <c r="V164" s="90">
        <v>0.46680795364985</v>
      </c>
      <c r="W164" s="90">
        <v>0.46644001529322698</v>
      </c>
      <c r="X164" s="90">
        <v>0.466072548242292</v>
      </c>
      <c r="Y164" s="90">
        <v>0.45901649757711599</v>
      </c>
      <c r="Z164" s="90">
        <v>0.45380200079250999</v>
      </c>
      <c r="AA164" s="90">
        <v>0.45380200079250999</v>
      </c>
      <c r="AB164" s="90">
        <v>0.45023818960303902</v>
      </c>
      <c r="AC164" s="90">
        <v>0.45003038477345297</v>
      </c>
      <c r="AD164" s="90">
        <v>0.44728844246097499</v>
      </c>
      <c r="AE164" s="90">
        <v>0.44638990249718002</v>
      </c>
      <c r="AF164" s="90">
        <v>0.44350799668548602</v>
      </c>
      <c r="AG164" s="90">
        <v>0.469739516705444</v>
      </c>
      <c r="AH164" s="90">
        <v>0.468230181203458</v>
      </c>
      <c r="AI164" s="90">
        <v>0.466499097848736</v>
      </c>
      <c r="AJ164" s="90">
        <v>0.46442092348712899</v>
      </c>
      <c r="AK164" s="90">
        <v>0.46431383253563602</v>
      </c>
      <c r="AL164" s="90">
        <v>0.45760437588771902</v>
      </c>
      <c r="AM164" s="90">
        <v>0.45266322785451502</v>
      </c>
      <c r="AN164" s="90">
        <v>0.45266322785451502</v>
      </c>
      <c r="AO164" s="90">
        <v>0.42274888538697503</v>
      </c>
      <c r="AP164" s="90">
        <v>0.42261421977282798</v>
      </c>
      <c r="AQ164" s="90">
        <v>0.42014910071365402</v>
      </c>
      <c r="AR164" s="90">
        <v>0.419455606635733</v>
      </c>
      <c r="AS164" s="90">
        <v>0.41700241571336899</v>
      </c>
      <c r="AT164" s="90">
        <v>0.466364009483687</v>
      </c>
      <c r="AU164" s="90">
        <v>0.46535299852942102</v>
      </c>
      <c r="AV164" s="90">
        <v>0.46412493627124302</v>
      </c>
      <c r="AW164" s="90">
        <v>0.46538687577992799</v>
      </c>
      <c r="AX164" s="90">
        <v>0.46526066372959801</v>
      </c>
      <c r="AY164" s="90">
        <v>0.458712457313803</v>
      </c>
      <c r="AZ164" s="90">
        <v>0.45203554681746</v>
      </c>
      <c r="BA164" s="90">
        <v>0.45203554681746</v>
      </c>
    </row>
    <row r="165" spans="1:53" x14ac:dyDescent="0.2">
      <c r="A165" s="82" t="s">
        <v>719</v>
      </c>
      <c r="B165" s="90">
        <v>7.2556019786339E-3</v>
      </c>
      <c r="C165" s="90">
        <v>2.2042712386370102E-3</v>
      </c>
      <c r="D165" s="90">
        <v>6.2787784227680398E-3</v>
      </c>
      <c r="E165" s="90">
        <v>4.7522498530511E-2</v>
      </c>
      <c r="F165" s="90">
        <v>4.9170015131898802E-2</v>
      </c>
      <c r="G165" s="90">
        <v>5.3220490532647401E-2</v>
      </c>
      <c r="H165" s="90">
        <v>4.9275959233258199E-2</v>
      </c>
      <c r="I165" s="90">
        <v>-6.7020306742238299E-3</v>
      </c>
      <c r="J165" s="90">
        <v>-1.1676782404359201E-2</v>
      </c>
      <c r="K165" s="90">
        <v>-1.92640077440509E-2</v>
      </c>
      <c r="L165" s="90">
        <v>-9.34727717111003E-3</v>
      </c>
      <c r="M165" s="90">
        <v>2.8371817141380998E-4</v>
      </c>
      <c r="N165" s="90">
        <v>2.8371817141380998E-4</v>
      </c>
      <c r="O165" s="90">
        <v>1.76512817279277E-3</v>
      </c>
      <c r="P165" s="90">
        <v>1.3022163392793799E-3</v>
      </c>
      <c r="Q165" s="90">
        <v>8.8756482941029294E-3</v>
      </c>
      <c r="R165" s="90">
        <v>1.2686523242988201E-2</v>
      </c>
      <c r="S165" s="90">
        <v>1.7338557011577299E-2</v>
      </c>
      <c r="T165" s="90">
        <v>-1.0732146254689099E-2</v>
      </c>
      <c r="U165" s="90">
        <v>-1.03999429135669E-2</v>
      </c>
      <c r="V165" s="90">
        <v>-1.27802652028939E-2</v>
      </c>
      <c r="W165" s="90">
        <v>-1.55417675929945E-2</v>
      </c>
      <c r="X165" s="90">
        <v>-1.7464101684653101E-2</v>
      </c>
      <c r="Y165" s="90">
        <v>-3.2181078914615799E-3</v>
      </c>
      <c r="Z165" s="90">
        <v>5.82951872393111E-3</v>
      </c>
      <c r="AA165" s="90">
        <v>5.82951872393111E-3</v>
      </c>
      <c r="AB165" s="90">
        <v>8.6195224471516292E-3</v>
      </c>
      <c r="AC165" s="90">
        <v>7.3782282091943699E-3</v>
      </c>
      <c r="AD165" s="90">
        <v>1.2187064958915301E-2</v>
      </c>
      <c r="AE165" s="90">
        <v>1.23559100709028E-2</v>
      </c>
      <c r="AF165" s="90">
        <v>1.57071273388136E-2</v>
      </c>
      <c r="AG165" s="90">
        <v>-1.00496132516745E-2</v>
      </c>
      <c r="AH165" s="90">
        <v>-1.1000991587406901E-2</v>
      </c>
      <c r="AI165" s="90">
        <v>-1.3512816605802501E-2</v>
      </c>
      <c r="AJ165" s="90">
        <v>-1.23540443446735E-2</v>
      </c>
      <c r="AK165" s="90">
        <v>-1.4685589221386901E-2</v>
      </c>
      <c r="AL165" s="90">
        <v>-1.0878953723498E-3</v>
      </c>
      <c r="AM165" s="90">
        <v>7.4987271757991202E-3</v>
      </c>
      <c r="AN165" s="90">
        <v>7.4987271757991202E-3</v>
      </c>
      <c r="AO165" s="90">
        <v>3.6588190889285097E-2</v>
      </c>
      <c r="AP165" s="90">
        <v>3.5301292637499398E-2</v>
      </c>
      <c r="AQ165" s="90">
        <v>3.9810701473329803E-2</v>
      </c>
      <c r="AR165" s="90">
        <v>3.9771775705751002E-2</v>
      </c>
      <c r="AS165" s="90">
        <v>4.2576807109972699E-2</v>
      </c>
      <c r="AT165" s="90">
        <v>-3.6184578864926101E-3</v>
      </c>
      <c r="AU165" s="90">
        <v>-5.3026439600398498E-3</v>
      </c>
      <c r="AV165" s="90">
        <v>-8.4524560390197706E-3</v>
      </c>
      <c r="AW165" s="90">
        <v>-1.43308591863979E-2</v>
      </c>
      <c r="AX165" s="90">
        <v>-1.6418527081852201E-2</v>
      </c>
      <c r="AY165" s="90">
        <v>-3.0375152087487702E-3</v>
      </c>
      <c r="AZ165" s="90">
        <v>7.3226080838504704E-3</v>
      </c>
      <c r="BA165" s="90">
        <v>7.3226080838504704E-3</v>
      </c>
    </row>
    <row r="166" spans="1:53" x14ac:dyDescent="0.2">
      <c r="A166" s="82" t="s">
        <v>720</v>
      </c>
      <c r="B166" s="90">
        <v>8.6684505232396299E-3</v>
      </c>
      <c r="C166" s="90">
        <v>8.6900343086744204E-3</v>
      </c>
      <c r="D166" s="90">
        <v>8.6362638664137393E-3</v>
      </c>
      <c r="E166" s="90">
        <v>8.6012900329738694E-3</v>
      </c>
      <c r="F166" s="90">
        <v>8.5514617850293902E-3</v>
      </c>
      <c r="G166" s="90">
        <v>8.4685974989497301E-3</v>
      </c>
      <c r="H166" s="90">
        <v>8.4583251486276094E-3</v>
      </c>
      <c r="I166" s="90">
        <v>8.45594877112066E-3</v>
      </c>
      <c r="J166" s="90">
        <v>8.4589376669510202E-3</v>
      </c>
      <c r="K166" s="90">
        <v>8.4941353339477096E-3</v>
      </c>
      <c r="L166" s="90">
        <v>8.3964229898973695E-3</v>
      </c>
      <c r="M166" s="90">
        <v>8.2844929439447306E-3</v>
      </c>
      <c r="N166" s="90">
        <v>8.2844929439447306E-3</v>
      </c>
      <c r="O166" s="90">
        <v>8.2263210446724203E-3</v>
      </c>
      <c r="P166" s="90">
        <v>8.2140875249793292E-3</v>
      </c>
      <c r="Q166" s="90">
        <v>8.1401908826194795E-3</v>
      </c>
      <c r="R166" s="90">
        <v>8.0920883053820399E-3</v>
      </c>
      <c r="S166" s="90">
        <v>8.0266341969731404E-3</v>
      </c>
      <c r="T166" s="90">
        <v>7.9602819101268294E-3</v>
      </c>
      <c r="U166" s="90">
        <v>7.9223113626284702E-3</v>
      </c>
      <c r="V166" s="90">
        <v>7.88865282740908E-3</v>
      </c>
      <c r="W166" s="90">
        <v>7.8819347311609306E-3</v>
      </c>
      <c r="X166" s="90">
        <v>7.8752254512292601E-3</v>
      </c>
      <c r="Y166" s="90">
        <v>7.7555072315036999E-3</v>
      </c>
      <c r="Z166" s="90">
        <v>7.6669169821820902E-3</v>
      </c>
      <c r="AA166" s="90">
        <v>7.6669169821820902E-3</v>
      </c>
      <c r="AB166" s="90">
        <v>7.6062261176263104E-3</v>
      </c>
      <c r="AC166" s="90">
        <v>7.60223498353954E-3</v>
      </c>
      <c r="AD166" s="90">
        <v>7.5559088255223701E-3</v>
      </c>
      <c r="AE166" s="90">
        <v>7.5404935595779401E-3</v>
      </c>
      <c r="AF166" s="90">
        <v>7.4913306807522003E-3</v>
      </c>
      <c r="AG166" s="90">
        <v>7.4615164865353004E-3</v>
      </c>
      <c r="AH166" s="90">
        <v>7.4370923902320899E-3</v>
      </c>
      <c r="AI166" s="90">
        <v>7.4091493448036E-3</v>
      </c>
      <c r="AJ166" s="90">
        <v>7.3756973514953802E-3</v>
      </c>
      <c r="AK166" s="90">
        <v>7.3735512543024297E-3</v>
      </c>
      <c r="AL166" s="90">
        <v>7.2665626600648299E-3</v>
      </c>
      <c r="AM166" s="90">
        <v>7.1876652791711404E-3</v>
      </c>
      <c r="AN166" s="90">
        <v>7.1876652791711404E-3</v>
      </c>
      <c r="AO166" s="90">
        <v>7.1370436738966599E-3</v>
      </c>
      <c r="AP166" s="90">
        <v>7.1343548870910801E-3</v>
      </c>
      <c r="AQ166" s="90">
        <v>7.0927683063582896E-3</v>
      </c>
      <c r="AR166" s="90">
        <v>7.0806415611045304E-3</v>
      </c>
      <c r="AS166" s="90">
        <v>7.0388133607088401E-3</v>
      </c>
      <c r="AT166" s="90">
        <v>7.0177287249879603E-3</v>
      </c>
      <c r="AU166" s="90">
        <v>7.0021740655470304E-3</v>
      </c>
      <c r="AV166" s="90">
        <v>6.9833551066042299E-3</v>
      </c>
      <c r="AW166" s="90">
        <v>7.0020014271570197E-3</v>
      </c>
      <c r="AX166" s="90">
        <v>6.9997614448913496E-3</v>
      </c>
      <c r="AY166" s="90">
        <v>6.9009086593270702E-3</v>
      </c>
      <c r="AZ166" s="90">
        <v>6.8001293646036999E-3</v>
      </c>
      <c r="BA166" s="90">
        <v>6.8001293646036999E-3</v>
      </c>
    </row>
    <row r="167" spans="1:53" x14ac:dyDescent="0.2">
      <c r="A167" s="82" t="s">
        <v>721</v>
      </c>
      <c r="B167" s="90">
        <v>8.3302820117271697E-5</v>
      </c>
      <c r="C167" s="90">
        <v>8.3510237831741394E-5</v>
      </c>
      <c r="D167" s="90">
        <v>8.2993510018937995E-5</v>
      </c>
      <c r="E167" s="90">
        <v>8.2657415471470505E-5</v>
      </c>
      <c r="F167" s="90">
        <v>8.2178571696086506E-5</v>
      </c>
      <c r="G167" s="90">
        <v>8.13822553649344E-5</v>
      </c>
      <c r="H167" s="90">
        <v>8.1283539250817801E-5</v>
      </c>
      <c r="I167" s="90">
        <v>8.1260702534214198E-5</v>
      </c>
      <c r="J167" s="90">
        <v>8.1289425481993402E-5</v>
      </c>
      <c r="K167" s="90">
        <v>8.16276710443937E-5</v>
      </c>
      <c r="L167" s="90">
        <v>8.0688666570890604E-5</v>
      </c>
      <c r="M167" s="90">
        <v>7.9613031604905296E-5</v>
      </c>
      <c r="N167" s="90">
        <v>7.9613031604905296E-5</v>
      </c>
      <c r="O167" s="90">
        <v>7.9054006292599504E-5</v>
      </c>
      <c r="P167" s="90">
        <v>7.8936443564674605E-5</v>
      </c>
      <c r="Q167" s="90">
        <v>7.8226305266109001E-5</v>
      </c>
      <c r="R167" s="90">
        <v>7.7764044989252703E-5</v>
      </c>
      <c r="S167" s="90">
        <v>7.7135038478330696E-5</v>
      </c>
      <c r="T167" s="90">
        <v>7.6497400575142605E-5</v>
      </c>
      <c r="U167" s="90">
        <v>7.6132507947615998E-5</v>
      </c>
      <c r="V167" s="90">
        <v>7.5809053265920001E-5</v>
      </c>
      <c r="W167" s="90">
        <v>7.5744493127774195E-5</v>
      </c>
      <c r="X167" s="90">
        <v>7.5680017713423604E-5</v>
      </c>
      <c r="Y167" s="90">
        <v>7.4529539286417298E-5</v>
      </c>
      <c r="Z167" s="90">
        <v>7.3678197102067599E-5</v>
      </c>
      <c r="AA167" s="90">
        <v>7.3678197102067599E-5</v>
      </c>
      <c r="AB167" s="90">
        <v>7.3094964820900597E-5</v>
      </c>
      <c r="AC167" s="90">
        <v>7.3056610477872098E-5</v>
      </c>
      <c r="AD167" s="90">
        <v>7.26114213869633E-5</v>
      </c>
      <c r="AE167" s="90">
        <v>7.2463282440725295E-5</v>
      </c>
      <c r="AF167" s="90">
        <v>7.1990832786627602E-5</v>
      </c>
      <c r="AG167" s="90">
        <v>7.1704321783175101E-5</v>
      </c>
      <c r="AH167" s="90">
        <v>7.1469609005450998E-5</v>
      </c>
      <c r="AI167" s="90">
        <v>7.1201079528283506E-5</v>
      </c>
      <c r="AJ167" s="90">
        <v>7.0879609690779305E-5</v>
      </c>
      <c r="AK167" s="90">
        <v>7.0858985941709194E-5</v>
      </c>
      <c r="AL167" s="90">
        <v>6.98308377626914E-5</v>
      </c>
      <c r="AM167" s="90">
        <v>6.90726429375966E-5</v>
      </c>
      <c r="AN167" s="90">
        <v>6.90726429375966E-5</v>
      </c>
      <c r="AO167" s="90">
        <v>6.8586175088824404E-5</v>
      </c>
      <c r="AP167" s="90">
        <v>6.8560336154519104E-5</v>
      </c>
      <c r="AQ167" s="90">
        <v>6.8160693860341102E-5</v>
      </c>
      <c r="AR167" s="90">
        <v>6.8044157222590999E-5</v>
      </c>
      <c r="AS167" s="90">
        <v>6.7642192991030804E-5</v>
      </c>
      <c r="AT167" s="90">
        <v>6.7439572048339094E-5</v>
      </c>
      <c r="AU167" s="90">
        <v>6.7290093546510098E-5</v>
      </c>
      <c r="AV167" s="90">
        <v>6.7109245499052996E-5</v>
      </c>
      <c r="AW167" s="90">
        <v>6.7288434511287001E-5</v>
      </c>
      <c r="AX167" s="90">
        <v>6.7266908537383905E-5</v>
      </c>
      <c r="AY167" s="90">
        <v>6.6316944551101105E-5</v>
      </c>
      <c r="AZ167" s="90">
        <v>6.5348467031689796E-5</v>
      </c>
      <c r="BA167" s="90">
        <v>6.5348467031689796E-5</v>
      </c>
    </row>
    <row r="168" spans="1:53" x14ac:dyDescent="0.2">
      <c r="A168" s="82" t="s">
        <v>722</v>
      </c>
      <c r="B168" s="90">
        <v>1.17732864531171E-2</v>
      </c>
      <c r="C168" s="90">
        <v>1.1800416762755899E-2</v>
      </c>
      <c r="D168" s="90">
        <v>1.1725229756338299E-2</v>
      </c>
      <c r="E168" s="90">
        <v>1.1675584720800099E-2</v>
      </c>
      <c r="F168" s="90">
        <v>1.1605797284028E-2</v>
      </c>
      <c r="G168" s="90">
        <v>1.1491207642070801E-2</v>
      </c>
      <c r="H168" s="90">
        <v>1.14751428455576E-2</v>
      </c>
      <c r="I168" s="90">
        <v>1.1469793445541899E-2</v>
      </c>
      <c r="J168" s="90">
        <v>1.14717214400268E-2</v>
      </c>
      <c r="K168" s="90">
        <v>1.1517320268038899E-2</v>
      </c>
      <c r="L168" s="90">
        <v>1.1382720213831901E-2</v>
      </c>
      <c r="M168" s="90">
        <v>1.18122944998219E-2</v>
      </c>
      <c r="N168" s="90">
        <v>1.18122944998219E-2</v>
      </c>
      <c r="O168" s="90">
        <v>1.17253510601577E-2</v>
      </c>
      <c r="P168" s="90">
        <v>1.17039199257749E-2</v>
      </c>
      <c r="Q168" s="90">
        <v>1.1594669391861901E-2</v>
      </c>
      <c r="R168" s="90">
        <v>1.15222185546527E-2</v>
      </c>
      <c r="S168" s="90">
        <v>1.1425116316956099E-2</v>
      </c>
      <c r="T168" s="90">
        <v>1.13267997029917E-2</v>
      </c>
      <c r="U168" s="90">
        <v>1.12689186019332E-2</v>
      </c>
      <c r="V168" s="90">
        <v>1.12172058584631E-2</v>
      </c>
      <c r="W168" s="90">
        <v>1.12038204868558E-2</v>
      </c>
      <c r="X168" s="90">
        <v>1.11904541763783E-2</v>
      </c>
      <c r="Y168" s="90">
        <v>1.1016567099498701E-2</v>
      </c>
      <c r="Z168" s="90">
        <v>1.09326289703625E-2</v>
      </c>
      <c r="AA168" s="90">
        <v>1.09326289703625E-2</v>
      </c>
      <c r="AB168" s="90">
        <v>1.0840756508955E-2</v>
      </c>
      <c r="AC168" s="90">
        <v>1.0829740538580501E-2</v>
      </c>
      <c r="AD168" s="90">
        <v>1.07584516018134E-2</v>
      </c>
      <c r="AE168" s="90">
        <v>1.0731218287493001E-2</v>
      </c>
      <c r="AF168" s="90">
        <v>1.0656002471192E-2</v>
      </c>
      <c r="AG168" s="90">
        <v>1.0608364432604199E-2</v>
      </c>
      <c r="AH168" s="90">
        <v>1.05684277420139E-2</v>
      </c>
      <c r="AI168" s="90">
        <v>1.05235271722438E-2</v>
      </c>
      <c r="AJ168" s="90">
        <v>1.04708450369469E-2</v>
      </c>
      <c r="AK168" s="90">
        <v>1.04626309936613E-2</v>
      </c>
      <c r="AL168" s="90">
        <v>1.03057281593802E-2</v>
      </c>
      <c r="AM168" s="90">
        <v>1.0188795669206E-2</v>
      </c>
      <c r="AN168" s="90">
        <v>1.0188795669206E-2</v>
      </c>
      <c r="AO168" s="90">
        <v>1.0108472860738999E-2</v>
      </c>
      <c r="AP168" s="90">
        <v>1.0096103143893901E-2</v>
      </c>
      <c r="AQ168" s="90">
        <v>1.0028740777686E-2</v>
      </c>
      <c r="AR168" s="90">
        <v>1.0003097275785499E-2</v>
      </c>
      <c r="AS168" s="90">
        <v>9.9355581227762498E-3</v>
      </c>
      <c r="AT168" s="90">
        <v>9.8973748137068506E-3</v>
      </c>
      <c r="AU168" s="90">
        <v>9.8670346129924504E-3</v>
      </c>
      <c r="AV168" s="90">
        <v>9.8321358110330607E-3</v>
      </c>
      <c r="AW168" s="90">
        <v>9.8499860326208694E-3</v>
      </c>
      <c r="AX168" s="90">
        <v>9.8384349965870699E-3</v>
      </c>
      <c r="AY168" s="90">
        <v>9.6912122499222195E-3</v>
      </c>
      <c r="AZ168" s="90">
        <v>1.1723211795759299E-2</v>
      </c>
      <c r="BA168" s="90">
        <v>1.1723211795759299E-2</v>
      </c>
    </row>
    <row r="169" spans="1:53" x14ac:dyDescent="0.2">
      <c r="A169" s="82" t="s">
        <v>723</v>
      </c>
      <c r="B169" s="90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v>0</v>
      </c>
      <c r="H169" s="90">
        <v>0</v>
      </c>
      <c r="I169" s="90">
        <v>0</v>
      </c>
      <c r="J169" s="90">
        <v>0</v>
      </c>
      <c r="K169" s="90">
        <v>0</v>
      </c>
      <c r="L169" s="90">
        <v>0</v>
      </c>
      <c r="M169" s="90">
        <v>0</v>
      </c>
      <c r="N169" s="90">
        <v>0</v>
      </c>
      <c r="O169" s="90">
        <v>0</v>
      </c>
      <c r="P169" s="90">
        <v>0</v>
      </c>
      <c r="Q169" s="90">
        <v>0</v>
      </c>
      <c r="R169" s="90">
        <v>0</v>
      </c>
      <c r="S169" s="90">
        <v>0</v>
      </c>
      <c r="T169" s="90">
        <v>0</v>
      </c>
      <c r="U169" s="90">
        <v>0</v>
      </c>
      <c r="V169" s="90">
        <v>0</v>
      </c>
      <c r="W169" s="90">
        <v>0</v>
      </c>
      <c r="X169" s="90">
        <v>0</v>
      </c>
      <c r="Y169" s="90">
        <v>0</v>
      </c>
      <c r="Z169" s="90">
        <v>0</v>
      </c>
      <c r="AA169" s="90">
        <v>0</v>
      </c>
      <c r="AB169" s="90">
        <v>0</v>
      </c>
      <c r="AC169" s="90">
        <v>0</v>
      </c>
      <c r="AD169" s="90">
        <v>0</v>
      </c>
      <c r="AE169" s="90">
        <v>0</v>
      </c>
      <c r="AF169" s="90">
        <v>0</v>
      </c>
      <c r="AG169" s="90">
        <v>0</v>
      </c>
      <c r="AH169" s="90">
        <v>0</v>
      </c>
      <c r="AI169" s="90">
        <v>0</v>
      </c>
      <c r="AJ169" s="90">
        <v>0</v>
      </c>
      <c r="AK169" s="90">
        <v>0</v>
      </c>
      <c r="AL169" s="90">
        <v>0</v>
      </c>
      <c r="AM169" s="90">
        <v>0</v>
      </c>
      <c r="AN169" s="90">
        <v>0</v>
      </c>
      <c r="AO169" s="90">
        <v>0</v>
      </c>
      <c r="AP169" s="90">
        <v>0</v>
      </c>
      <c r="AQ169" s="90">
        <v>0</v>
      </c>
      <c r="AR169" s="90">
        <v>0</v>
      </c>
      <c r="AS169" s="90">
        <v>0</v>
      </c>
      <c r="AT169" s="90">
        <v>0</v>
      </c>
      <c r="AU169" s="90">
        <v>0</v>
      </c>
      <c r="AV169" s="90">
        <v>0</v>
      </c>
      <c r="AW169" s="90">
        <v>0</v>
      </c>
      <c r="AX169" s="90">
        <v>0</v>
      </c>
      <c r="AY169" s="90">
        <v>0</v>
      </c>
      <c r="AZ169" s="90">
        <v>0</v>
      </c>
      <c r="BA169" s="90">
        <v>0</v>
      </c>
    </row>
    <row r="170" spans="1:53" x14ac:dyDescent="0.2">
      <c r="A170" s="82" t="s">
        <v>724</v>
      </c>
    </row>
    <row r="171" spans="1:53" x14ac:dyDescent="0.2">
      <c r="A171" s="82" t="s">
        <v>725</v>
      </c>
      <c r="B171" s="90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v>0</v>
      </c>
      <c r="H171" s="90">
        <v>0</v>
      </c>
      <c r="I171" s="90">
        <v>0</v>
      </c>
      <c r="J171" s="90">
        <v>0</v>
      </c>
      <c r="K171" s="90">
        <v>0</v>
      </c>
      <c r="L171" s="90">
        <v>0</v>
      </c>
      <c r="M171" s="90">
        <v>0</v>
      </c>
      <c r="N171" s="90">
        <v>0</v>
      </c>
      <c r="O171" s="90">
        <v>-70118906</v>
      </c>
      <c r="P171" s="90">
        <v>0</v>
      </c>
      <c r="Q171" s="90">
        <v>0</v>
      </c>
      <c r="R171" s="90">
        <v>0</v>
      </c>
      <c r="S171" s="90">
        <v>0</v>
      </c>
      <c r="T171" s="90">
        <v>0</v>
      </c>
      <c r="U171" s="90">
        <v>0</v>
      </c>
      <c r="V171" s="90">
        <v>0</v>
      </c>
      <c r="W171" s="90">
        <v>0</v>
      </c>
      <c r="X171" s="90">
        <v>0</v>
      </c>
      <c r="Y171" s="90">
        <v>0</v>
      </c>
      <c r="Z171" s="90">
        <v>0</v>
      </c>
      <c r="AA171" s="90">
        <v>0</v>
      </c>
      <c r="AB171" s="90">
        <v>-63310420</v>
      </c>
      <c r="AC171" s="90">
        <v>0</v>
      </c>
      <c r="AD171" s="90">
        <v>0</v>
      </c>
      <c r="AE171" s="90">
        <v>0</v>
      </c>
      <c r="AF171" s="90">
        <v>0</v>
      </c>
      <c r="AG171" s="90">
        <v>0</v>
      </c>
      <c r="AH171" s="90">
        <v>0</v>
      </c>
      <c r="AI171" s="90">
        <v>0</v>
      </c>
      <c r="AJ171" s="90">
        <v>0</v>
      </c>
      <c r="AK171" s="90">
        <v>0</v>
      </c>
      <c r="AL171" s="90">
        <v>0</v>
      </c>
      <c r="AM171" s="90">
        <v>0</v>
      </c>
      <c r="AN171" s="90">
        <v>0</v>
      </c>
      <c r="AO171" s="90">
        <v>-70263270</v>
      </c>
      <c r="AP171" s="90">
        <v>0</v>
      </c>
      <c r="AQ171" s="90">
        <v>0</v>
      </c>
      <c r="AR171" s="90">
        <v>0</v>
      </c>
      <c r="AS171" s="90">
        <v>0</v>
      </c>
      <c r="AT171" s="90">
        <v>0</v>
      </c>
      <c r="AU171" s="90">
        <v>0</v>
      </c>
      <c r="AV171" s="90">
        <v>0</v>
      </c>
      <c r="AW171" s="90">
        <v>0</v>
      </c>
      <c r="AX171" s="90">
        <v>0</v>
      </c>
      <c r="AY171" s="90">
        <v>0</v>
      </c>
      <c r="AZ171" s="90">
        <v>0</v>
      </c>
      <c r="BA171" s="90">
        <v>0</v>
      </c>
    </row>
    <row r="172" spans="1:53" x14ac:dyDescent="0.2">
      <c r="A172" s="82" t="s">
        <v>726</v>
      </c>
    </row>
    <row r="173" spans="1:53" x14ac:dyDescent="0.2">
      <c r="A173" s="81" t="s">
        <v>727</v>
      </c>
    </row>
    <row r="174" spans="1:53" x14ac:dyDescent="0.2">
      <c r="A174" s="82" t="s">
        <v>728</v>
      </c>
      <c r="B174" s="90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v>0</v>
      </c>
      <c r="H174" s="90">
        <v>0</v>
      </c>
      <c r="I174" s="90">
        <v>0</v>
      </c>
      <c r="J174" s="90">
        <v>0</v>
      </c>
      <c r="K174" s="90">
        <v>0</v>
      </c>
      <c r="L174" s="90">
        <v>0</v>
      </c>
      <c r="M174" s="90">
        <v>0</v>
      </c>
      <c r="N174" s="90">
        <v>0</v>
      </c>
      <c r="O174" s="90">
        <v>0</v>
      </c>
      <c r="P174" s="90">
        <v>0</v>
      </c>
      <c r="Q174" s="90">
        <v>0</v>
      </c>
      <c r="R174" s="90">
        <v>0</v>
      </c>
      <c r="S174" s="90">
        <v>0</v>
      </c>
      <c r="T174" s="90">
        <v>0</v>
      </c>
      <c r="U174" s="90">
        <v>0</v>
      </c>
      <c r="V174" s="90">
        <v>0</v>
      </c>
      <c r="W174" s="90">
        <v>0</v>
      </c>
      <c r="X174" s="90">
        <v>0</v>
      </c>
      <c r="Y174" s="90">
        <v>0</v>
      </c>
      <c r="Z174" s="90">
        <v>0</v>
      </c>
      <c r="AA174" s="90">
        <v>0</v>
      </c>
      <c r="AB174" s="90">
        <v>0</v>
      </c>
      <c r="AC174" s="90">
        <v>0</v>
      </c>
      <c r="AD174" s="90">
        <v>0</v>
      </c>
      <c r="AE174" s="90">
        <v>0</v>
      </c>
      <c r="AF174" s="90">
        <v>0</v>
      </c>
      <c r="AG174" s="90">
        <v>0</v>
      </c>
      <c r="AH174" s="90">
        <v>0</v>
      </c>
      <c r="AI174" s="90">
        <v>0</v>
      </c>
      <c r="AJ174" s="90">
        <v>0</v>
      </c>
      <c r="AK174" s="90">
        <v>0</v>
      </c>
      <c r="AL174" s="90">
        <v>0</v>
      </c>
      <c r="AM174" s="90">
        <v>0</v>
      </c>
      <c r="AN174" s="90">
        <v>0</v>
      </c>
      <c r="AO174" s="90">
        <v>0</v>
      </c>
      <c r="AP174" s="90">
        <v>0</v>
      </c>
      <c r="AQ174" s="90">
        <v>0</v>
      </c>
      <c r="AR174" s="90">
        <v>0</v>
      </c>
      <c r="AS174" s="90">
        <v>0</v>
      </c>
      <c r="AT174" s="90">
        <v>0</v>
      </c>
      <c r="AU174" s="90">
        <v>0</v>
      </c>
      <c r="AV174" s="90">
        <v>0</v>
      </c>
      <c r="AW174" s="90">
        <v>0</v>
      </c>
      <c r="AX174" s="90">
        <v>0</v>
      </c>
      <c r="AY174" s="90">
        <v>0</v>
      </c>
      <c r="AZ174" s="90">
        <v>0</v>
      </c>
      <c r="BA174" s="90">
        <v>0</v>
      </c>
    </row>
    <row r="175" spans="1:53" x14ac:dyDescent="0.2">
      <c r="A175" s="82" t="s">
        <v>729</v>
      </c>
      <c r="B175" s="90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v>0</v>
      </c>
      <c r="H175" s="90">
        <v>0</v>
      </c>
      <c r="I175" s="90">
        <v>0</v>
      </c>
      <c r="J175" s="90">
        <v>0</v>
      </c>
      <c r="K175" s="90">
        <v>0</v>
      </c>
      <c r="L175" s="90">
        <v>0</v>
      </c>
      <c r="M175" s="90">
        <v>0</v>
      </c>
      <c r="N175" s="90">
        <v>0</v>
      </c>
      <c r="O175" s="90">
        <v>0</v>
      </c>
      <c r="P175" s="90">
        <v>0</v>
      </c>
      <c r="Q175" s="90">
        <v>0</v>
      </c>
      <c r="R175" s="90">
        <v>0</v>
      </c>
      <c r="S175" s="90">
        <v>0</v>
      </c>
      <c r="T175" s="90">
        <v>0</v>
      </c>
      <c r="U175" s="90">
        <v>0</v>
      </c>
      <c r="V175" s="90">
        <v>0</v>
      </c>
      <c r="W175" s="90">
        <v>0</v>
      </c>
      <c r="X175" s="90">
        <v>0</v>
      </c>
      <c r="Y175" s="90">
        <v>0</v>
      </c>
      <c r="Z175" s="90">
        <v>0</v>
      </c>
      <c r="AA175" s="90">
        <v>0</v>
      </c>
      <c r="AB175" s="90">
        <v>0</v>
      </c>
      <c r="AC175" s="90">
        <v>0</v>
      </c>
      <c r="AD175" s="90">
        <v>0</v>
      </c>
      <c r="AE175" s="90">
        <v>0</v>
      </c>
      <c r="AF175" s="90">
        <v>0</v>
      </c>
      <c r="AG175" s="90">
        <v>0</v>
      </c>
      <c r="AH175" s="90">
        <v>0</v>
      </c>
      <c r="AI175" s="90">
        <v>0</v>
      </c>
      <c r="AJ175" s="90">
        <v>0</v>
      </c>
      <c r="AK175" s="90">
        <v>0</v>
      </c>
      <c r="AL175" s="90">
        <v>0</v>
      </c>
      <c r="AM175" s="90">
        <v>0</v>
      </c>
      <c r="AN175" s="90">
        <v>0</v>
      </c>
      <c r="AO175" s="90">
        <v>0</v>
      </c>
      <c r="AP175" s="90">
        <v>0</v>
      </c>
      <c r="AQ175" s="90">
        <v>0</v>
      </c>
      <c r="AR175" s="90">
        <v>0</v>
      </c>
      <c r="AS175" s="90">
        <v>0</v>
      </c>
      <c r="AT175" s="90">
        <v>0</v>
      </c>
      <c r="AU175" s="90">
        <v>0</v>
      </c>
      <c r="AV175" s="90">
        <v>0</v>
      </c>
      <c r="AW175" s="90">
        <v>0</v>
      </c>
      <c r="AX175" s="90">
        <v>0</v>
      </c>
      <c r="AY175" s="90">
        <v>0</v>
      </c>
      <c r="AZ175" s="90">
        <v>0</v>
      </c>
      <c r="BA175" s="90">
        <v>0</v>
      </c>
    </row>
    <row r="176" spans="1:53" x14ac:dyDescent="0.2">
      <c r="A176" s="82" t="s">
        <v>730</v>
      </c>
      <c r="B176" s="90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v>0</v>
      </c>
      <c r="H176" s="90">
        <v>0</v>
      </c>
      <c r="I176" s="90">
        <v>0</v>
      </c>
      <c r="J176" s="90">
        <v>0</v>
      </c>
      <c r="K176" s="90">
        <v>0</v>
      </c>
      <c r="L176" s="90">
        <v>0</v>
      </c>
      <c r="M176" s="90">
        <v>0</v>
      </c>
      <c r="N176" s="90">
        <v>0</v>
      </c>
      <c r="O176" s="90">
        <v>0</v>
      </c>
      <c r="P176" s="90">
        <v>0</v>
      </c>
      <c r="Q176" s="90">
        <v>0</v>
      </c>
      <c r="R176" s="90">
        <v>0</v>
      </c>
      <c r="S176" s="90">
        <v>0</v>
      </c>
      <c r="T176" s="90">
        <v>0</v>
      </c>
      <c r="U176" s="90">
        <v>0</v>
      </c>
      <c r="V176" s="90">
        <v>0</v>
      </c>
      <c r="W176" s="90">
        <v>0</v>
      </c>
      <c r="X176" s="90">
        <v>0</v>
      </c>
      <c r="Y176" s="90">
        <v>0</v>
      </c>
      <c r="Z176" s="90">
        <v>0</v>
      </c>
      <c r="AA176" s="90">
        <v>0</v>
      </c>
      <c r="AB176" s="90">
        <v>0</v>
      </c>
      <c r="AC176" s="90">
        <v>0</v>
      </c>
      <c r="AD176" s="90">
        <v>0</v>
      </c>
      <c r="AE176" s="90">
        <v>0</v>
      </c>
      <c r="AF176" s="90">
        <v>0</v>
      </c>
      <c r="AG176" s="90">
        <v>0</v>
      </c>
      <c r="AH176" s="90">
        <v>0</v>
      </c>
      <c r="AI176" s="90">
        <v>0</v>
      </c>
      <c r="AJ176" s="90">
        <v>0</v>
      </c>
      <c r="AK176" s="90">
        <v>0</v>
      </c>
      <c r="AL176" s="90">
        <v>0</v>
      </c>
      <c r="AM176" s="90">
        <v>0</v>
      </c>
      <c r="AN176" s="90">
        <v>0</v>
      </c>
      <c r="AO176" s="90">
        <v>0</v>
      </c>
      <c r="AP176" s="90">
        <v>0</v>
      </c>
      <c r="AQ176" s="90">
        <v>0</v>
      </c>
      <c r="AR176" s="90">
        <v>0</v>
      </c>
      <c r="AS176" s="90">
        <v>0</v>
      </c>
      <c r="AT176" s="90">
        <v>0</v>
      </c>
      <c r="AU176" s="90">
        <v>0</v>
      </c>
      <c r="AV176" s="90">
        <v>0</v>
      </c>
      <c r="AW176" s="90">
        <v>0</v>
      </c>
      <c r="AX176" s="90">
        <v>0</v>
      </c>
      <c r="AY176" s="90">
        <v>0</v>
      </c>
      <c r="AZ176" s="90">
        <v>0</v>
      </c>
      <c r="BA176" s="90">
        <v>0</v>
      </c>
    </row>
    <row r="177" spans="1:53" x14ac:dyDescent="0.2">
      <c r="A177" s="82" t="s">
        <v>731</v>
      </c>
      <c r="B177" s="90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v>0</v>
      </c>
      <c r="H177" s="90">
        <v>0</v>
      </c>
      <c r="I177" s="90">
        <v>0</v>
      </c>
      <c r="J177" s="90">
        <v>0</v>
      </c>
      <c r="K177" s="90">
        <v>0</v>
      </c>
      <c r="L177" s="90">
        <v>0</v>
      </c>
      <c r="M177" s="90">
        <v>0</v>
      </c>
      <c r="N177" s="90">
        <v>0</v>
      </c>
      <c r="O177" s="90">
        <v>0</v>
      </c>
      <c r="P177" s="90">
        <v>0</v>
      </c>
      <c r="Q177" s="90">
        <v>0</v>
      </c>
      <c r="R177" s="90">
        <v>0</v>
      </c>
      <c r="S177" s="90">
        <v>0</v>
      </c>
      <c r="T177" s="90">
        <v>0</v>
      </c>
      <c r="U177" s="90">
        <v>0</v>
      </c>
      <c r="V177" s="90">
        <v>0</v>
      </c>
      <c r="W177" s="90">
        <v>0</v>
      </c>
      <c r="X177" s="90">
        <v>0</v>
      </c>
      <c r="Y177" s="90">
        <v>0</v>
      </c>
      <c r="Z177" s="90">
        <v>0</v>
      </c>
      <c r="AA177" s="90">
        <v>0</v>
      </c>
      <c r="AB177" s="90">
        <v>0</v>
      </c>
      <c r="AC177" s="90">
        <v>0</v>
      </c>
      <c r="AD177" s="90">
        <v>0</v>
      </c>
      <c r="AE177" s="90">
        <v>0</v>
      </c>
      <c r="AF177" s="90">
        <v>0</v>
      </c>
      <c r="AG177" s="90">
        <v>0</v>
      </c>
      <c r="AH177" s="90">
        <v>0</v>
      </c>
      <c r="AI177" s="90">
        <v>0</v>
      </c>
      <c r="AJ177" s="90">
        <v>0</v>
      </c>
      <c r="AK177" s="90">
        <v>0</v>
      </c>
      <c r="AL177" s="90">
        <v>0</v>
      </c>
      <c r="AM177" s="90">
        <v>0</v>
      </c>
      <c r="AN177" s="90">
        <v>0</v>
      </c>
      <c r="AO177" s="90">
        <v>0</v>
      </c>
      <c r="AP177" s="90">
        <v>0</v>
      </c>
      <c r="AQ177" s="90">
        <v>0</v>
      </c>
      <c r="AR177" s="90">
        <v>0</v>
      </c>
      <c r="AS177" s="90">
        <v>0</v>
      </c>
      <c r="AT177" s="90">
        <v>0</v>
      </c>
      <c r="AU177" s="90">
        <v>0</v>
      </c>
      <c r="AV177" s="90">
        <v>0</v>
      </c>
      <c r="AW177" s="90">
        <v>0</v>
      </c>
      <c r="AX177" s="90">
        <v>0</v>
      </c>
      <c r="AY177" s="90">
        <v>0</v>
      </c>
      <c r="AZ177" s="90">
        <v>0</v>
      </c>
      <c r="BA177" s="90">
        <v>0</v>
      </c>
    </row>
    <row r="178" spans="1:53" x14ac:dyDescent="0.2">
      <c r="A178" s="82" t="s">
        <v>732</v>
      </c>
      <c r="B178" s="90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v>0</v>
      </c>
      <c r="H178" s="90">
        <v>0</v>
      </c>
      <c r="I178" s="90">
        <v>0</v>
      </c>
      <c r="J178" s="90">
        <v>0</v>
      </c>
      <c r="K178" s="90">
        <v>0</v>
      </c>
      <c r="L178" s="90">
        <v>0</v>
      </c>
      <c r="M178" s="90">
        <v>0</v>
      </c>
      <c r="N178" s="90">
        <v>0</v>
      </c>
      <c r="O178" s="90">
        <v>0</v>
      </c>
      <c r="P178" s="90">
        <v>0</v>
      </c>
      <c r="Q178" s="90">
        <v>0</v>
      </c>
      <c r="R178" s="90">
        <v>0</v>
      </c>
      <c r="S178" s="90">
        <v>0</v>
      </c>
      <c r="T178" s="90">
        <v>0</v>
      </c>
      <c r="U178" s="90">
        <v>0</v>
      </c>
      <c r="V178" s="90">
        <v>0</v>
      </c>
      <c r="W178" s="90">
        <v>0</v>
      </c>
      <c r="X178" s="90">
        <v>0</v>
      </c>
      <c r="Y178" s="90">
        <v>0</v>
      </c>
      <c r="Z178" s="90">
        <v>0</v>
      </c>
      <c r="AA178" s="90">
        <v>0</v>
      </c>
      <c r="AB178" s="90">
        <v>0</v>
      </c>
      <c r="AC178" s="90">
        <v>0</v>
      </c>
      <c r="AD178" s="90">
        <v>0</v>
      </c>
      <c r="AE178" s="90">
        <v>0</v>
      </c>
      <c r="AF178" s="90">
        <v>0</v>
      </c>
      <c r="AG178" s="90">
        <v>0</v>
      </c>
      <c r="AH178" s="90">
        <v>0</v>
      </c>
      <c r="AI178" s="90">
        <v>0</v>
      </c>
      <c r="AJ178" s="90">
        <v>0</v>
      </c>
      <c r="AK178" s="90">
        <v>0</v>
      </c>
      <c r="AL178" s="90">
        <v>0</v>
      </c>
      <c r="AM178" s="90">
        <v>0</v>
      </c>
      <c r="AN178" s="90">
        <v>0</v>
      </c>
      <c r="AO178" s="90">
        <v>0</v>
      </c>
      <c r="AP178" s="90">
        <v>0</v>
      </c>
      <c r="AQ178" s="90">
        <v>0</v>
      </c>
      <c r="AR178" s="90">
        <v>0</v>
      </c>
      <c r="AS178" s="90">
        <v>0</v>
      </c>
      <c r="AT178" s="90">
        <v>0</v>
      </c>
      <c r="AU178" s="90">
        <v>0</v>
      </c>
      <c r="AV178" s="90">
        <v>0</v>
      </c>
      <c r="AW178" s="90">
        <v>0</v>
      </c>
      <c r="AX178" s="90">
        <v>0</v>
      </c>
      <c r="AY178" s="90">
        <v>0</v>
      </c>
      <c r="AZ178" s="90">
        <v>0</v>
      </c>
      <c r="BA178" s="90">
        <v>0</v>
      </c>
    </row>
    <row r="179" spans="1:53" x14ac:dyDescent="0.2">
      <c r="A179" s="82" t="s">
        <v>733</v>
      </c>
      <c r="B179" s="90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v>0</v>
      </c>
      <c r="H179" s="90">
        <v>0</v>
      </c>
      <c r="I179" s="90">
        <v>0</v>
      </c>
      <c r="J179" s="90">
        <v>0</v>
      </c>
      <c r="K179" s="90">
        <v>0</v>
      </c>
      <c r="L179" s="90">
        <v>0</v>
      </c>
      <c r="M179" s="90">
        <v>0</v>
      </c>
      <c r="N179" s="90">
        <v>0</v>
      </c>
      <c r="O179" s="90">
        <v>0</v>
      </c>
      <c r="P179" s="90">
        <v>0</v>
      </c>
      <c r="Q179" s="90">
        <v>0</v>
      </c>
      <c r="R179" s="90">
        <v>0</v>
      </c>
      <c r="S179" s="90">
        <v>0</v>
      </c>
      <c r="T179" s="90">
        <v>0</v>
      </c>
      <c r="U179" s="90">
        <v>0</v>
      </c>
      <c r="V179" s="90">
        <v>0</v>
      </c>
      <c r="W179" s="90">
        <v>0</v>
      </c>
      <c r="X179" s="90">
        <v>0</v>
      </c>
      <c r="Y179" s="90">
        <v>0</v>
      </c>
      <c r="Z179" s="90">
        <v>0</v>
      </c>
      <c r="AA179" s="90">
        <v>0</v>
      </c>
      <c r="AB179" s="90">
        <v>0</v>
      </c>
      <c r="AC179" s="90">
        <v>0</v>
      </c>
      <c r="AD179" s="90">
        <v>0</v>
      </c>
      <c r="AE179" s="90">
        <v>0</v>
      </c>
      <c r="AF179" s="90">
        <v>0</v>
      </c>
      <c r="AG179" s="90">
        <v>0</v>
      </c>
      <c r="AH179" s="90">
        <v>0</v>
      </c>
      <c r="AI179" s="90">
        <v>0</v>
      </c>
      <c r="AJ179" s="90">
        <v>0</v>
      </c>
      <c r="AK179" s="90">
        <v>0</v>
      </c>
      <c r="AL179" s="90">
        <v>0</v>
      </c>
      <c r="AM179" s="90">
        <v>0</v>
      </c>
      <c r="AN179" s="90">
        <v>0</v>
      </c>
      <c r="AO179" s="90">
        <v>0</v>
      </c>
      <c r="AP179" s="90">
        <v>0</v>
      </c>
      <c r="AQ179" s="90">
        <v>0</v>
      </c>
      <c r="AR179" s="90">
        <v>0</v>
      </c>
      <c r="AS179" s="90">
        <v>0</v>
      </c>
      <c r="AT179" s="90">
        <v>0</v>
      </c>
      <c r="AU179" s="90">
        <v>0</v>
      </c>
      <c r="AV179" s="90">
        <v>0</v>
      </c>
      <c r="AW179" s="90">
        <v>0</v>
      </c>
      <c r="AX179" s="90">
        <v>0</v>
      </c>
      <c r="AY179" s="90">
        <v>0</v>
      </c>
      <c r="AZ179" s="90">
        <v>0</v>
      </c>
      <c r="BA179" s="90">
        <v>0</v>
      </c>
    </row>
    <row r="180" spans="1:53" x14ac:dyDescent="0.2">
      <c r="A180" s="82" t="s">
        <v>734</v>
      </c>
      <c r="B180" s="90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v>0</v>
      </c>
      <c r="H180" s="90">
        <v>0</v>
      </c>
      <c r="I180" s="90">
        <v>0</v>
      </c>
      <c r="J180" s="90">
        <v>0</v>
      </c>
      <c r="K180" s="90">
        <v>0</v>
      </c>
      <c r="L180" s="90">
        <v>0</v>
      </c>
      <c r="M180" s="90">
        <v>0</v>
      </c>
      <c r="N180" s="90">
        <v>0</v>
      </c>
      <c r="O180" s="90">
        <v>0</v>
      </c>
      <c r="P180" s="90">
        <v>0</v>
      </c>
      <c r="Q180" s="90">
        <v>0</v>
      </c>
      <c r="R180" s="90">
        <v>0</v>
      </c>
      <c r="S180" s="90">
        <v>0</v>
      </c>
      <c r="T180" s="90">
        <v>0</v>
      </c>
      <c r="U180" s="90">
        <v>0</v>
      </c>
      <c r="V180" s="90">
        <v>0</v>
      </c>
      <c r="W180" s="90">
        <v>0</v>
      </c>
      <c r="X180" s="90">
        <v>0</v>
      </c>
      <c r="Y180" s="90">
        <v>0</v>
      </c>
      <c r="Z180" s="90">
        <v>0</v>
      </c>
      <c r="AA180" s="90">
        <v>0</v>
      </c>
      <c r="AB180" s="90">
        <v>0</v>
      </c>
      <c r="AC180" s="90">
        <v>0</v>
      </c>
      <c r="AD180" s="90">
        <v>0</v>
      </c>
      <c r="AE180" s="90">
        <v>0</v>
      </c>
      <c r="AF180" s="90">
        <v>0</v>
      </c>
      <c r="AG180" s="90">
        <v>0</v>
      </c>
      <c r="AH180" s="90">
        <v>0</v>
      </c>
      <c r="AI180" s="90">
        <v>0</v>
      </c>
      <c r="AJ180" s="90">
        <v>0</v>
      </c>
      <c r="AK180" s="90">
        <v>0</v>
      </c>
      <c r="AL180" s="90">
        <v>0</v>
      </c>
      <c r="AM180" s="90">
        <v>0</v>
      </c>
      <c r="AN180" s="90">
        <v>0</v>
      </c>
      <c r="AO180" s="90">
        <v>0</v>
      </c>
      <c r="AP180" s="90">
        <v>0</v>
      </c>
      <c r="AQ180" s="90">
        <v>0</v>
      </c>
      <c r="AR180" s="90">
        <v>0</v>
      </c>
      <c r="AS180" s="90">
        <v>0</v>
      </c>
      <c r="AT180" s="90">
        <v>0</v>
      </c>
      <c r="AU180" s="90">
        <v>0</v>
      </c>
      <c r="AV180" s="90">
        <v>0</v>
      </c>
      <c r="AW180" s="90">
        <v>0</v>
      </c>
      <c r="AX180" s="90">
        <v>0</v>
      </c>
      <c r="AY180" s="90">
        <v>0</v>
      </c>
      <c r="AZ180" s="90">
        <v>0</v>
      </c>
      <c r="BA180" s="90">
        <v>0</v>
      </c>
    </row>
    <row r="181" spans="1:53" x14ac:dyDescent="0.2">
      <c r="A181" s="82" t="s">
        <v>735</v>
      </c>
      <c r="B181" s="90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v>0</v>
      </c>
      <c r="H181" s="90">
        <v>0</v>
      </c>
      <c r="I181" s="90">
        <v>0</v>
      </c>
      <c r="J181" s="90">
        <v>0</v>
      </c>
      <c r="K181" s="90">
        <v>0</v>
      </c>
      <c r="L181" s="90">
        <v>0</v>
      </c>
      <c r="M181" s="90">
        <v>0</v>
      </c>
      <c r="N181" s="90">
        <v>0</v>
      </c>
      <c r="O181" s="90">
        <v>0</v>
      </c>
      <c r="P181" s="90">
        <v>0</v>
      </c>
      <c r="Q181" s="90">
        <v>0</v>
      </c>
      <c r="R181" s="90">
        <v>0</v>
      </c>
      <c r="S181" s="90">
        <v>0</v>
      </c>
      <c r="T181" s="90">
        <v>0</v>
      </c>
      <c r="U181" s="90">
        <v>0</v>
      </c>
      <c r="V181" s="90">
        <v>0</v>
      </c>
      <c r="W181" s="90">
        <v>0</v>
      </c>
      <c r="X181" s="90">
        <v>0</v>
      </c>
      <c r="Y181" s="90">
        <v>0</v>
      </c>
      <c r="Z181" s="90">
        <v>0</v>
      </c>
      <c r="AA181" s="90">
        <v>0</v>
      </c>
      <c r="AB181" s="90">
        <v>0</v>
      </c>
      <c r="AC181" s="90">
        <v>0</v>
      </c>
      <c r="AD181" s="90">
        <v>0</v>
      </c>
      <c r="AE181" s="90">
        <v>0</v>
      </c>
      <c r="AF181" s="90">
        <v>0</v>
      </c>
      <c r="AG181" s="90">
        <v>0</v>
      </c>
      <c r="AH181" s="90">
        <v>0</v>
      </c>
      <c r="AI181" s="90">
        <v>0</v>
      </c>
      <c r="AJ181" s="90">
        <v>0</v>
      </c>
      <c r="AK181" s="90">
        <v>0</v>
      </c>
      <c r="AL181" s="90">
        <v>0</v>
      </c>
      <c r="AM181" s="90">
        <v>0</v>
      </c>
      <c r="AN181" s="90">
        <v>0</v>
      </c>
      <c r="AO181" s="90">
        <v>0</v>
      </c>
      <c r="AP181" s="90">
        <v>0</v>
      </c>
      <c r="AQ181" s="90">
        <v>0</v>
      </c>
      <c r="AR181" s="90">
        <v>0</v>
      </c>
      <c r="AS181" s="90">
        <v>0</v>
      </c>
      <c r="AT181" s="90">
        <v>0</v>
      </c>
      <c r="AU181" s="90">
        <v>0</v>
      </c>
      <c r="AV181" s="90">
        <v>0</v>
      </c>
      <c r="AW181" s="90">
        <v>0</v>
      </c>
      <c r="AX181" s="90">
        <v>0</v>
      </c>
      <c r="AY181" s="90">
        <v>0</v>
      </c>
      <c r="AZ181" s="90">
        <v>0</v>
      </c>
      <c r="BA181" s="90">
        <v>0</v>
      </c>
    </row>
    <row r="182" spans="1:53" x14ac:dyDescent="0.2">
      <c r="A182" s="82" t="s">
        <v>736</v>
      </c>
      <c r="B182" s="90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v>0</v>
      </c>
      <c r="H182" s="90">
        <v>0</v>
      </c>
      <c r="I182" s="90">
        <v>0</v>
      </c>
      <c r="J182" s="90">
        <v>0</v>
      </c>
      <c r="K182" s="90">
        <v>0</v>
      </c>
      <c r="L182" s="90">
        <v>0</v>
      </c>
      <c r="M182" s="90">
        <v>0</v>
      </c>
      <c r="N182" s="90">
        <v>0</v>
      </c>
      <c r="O182" s="90">
        <v>0</v>
      </c>
      <c r="P182" s="90">
        <v>0</v>
      </c>
      <c r="Q182" s="90">
        <v>0</v>
      </c>
      <c r="R182" s="90">
        <v>0</v>
      </c>
      <c r="S182" s="90">
        <v>0</v>
      </c>
      <c r="T182" s="90">
        <v>0</v>
      </c>
      <c r="U182" s="90">
        <v>0</v>
      </c>
      <c r="V182" s="90">
        <v>0</v>
      </c>
      <c r="W182" s="90">
        <v>0</v>
      </c>
      <c r="X182" s="90">
        <v>0</v>
      </c>
      <c r="Y182" s="90">
        <v>0</v>
      </c>
      <c r="Z182" s="90">
        <v>0</v>
      </c>
      <c r="AA182" s="90">
        <v>0</v>
      </c>
      <c r="AB182" s="90">
        <v>0</v>
      </c>
      <c r="AC182" s="90">
        <v>0</v>
      </c>
      <c r="AD182" s="90">
        <v>0</v>
      </c>
      <c r="AE182" s="90">
        <v>0</v>
      </c>
      <c r="AF182" s="90">
        <v>0</v>
      </c>
      <c r="AG182" s="90">
        <v>0</v>
      </c>
      <c r="AH182" s="90">
        <v>0</v>
      </c>
      <c r="AI182" s="90">
        <v>0</v>
      </c>
      <c r="AJ182" s="90">
        <v>0</v>
      </c>
      <c r="AK182" s="90">
        <v>0</v>
      </c>
      <c r="AL182" s="90">
        <v>0</v>
      </c>
      <c r="AM182" s="90">
        <v>0</v>
      </c>
      <c r="AN182" s="90">
        <v>0</v>
      </c>
      <c r="AO182" s="90">
        <v>0</v>
      </c>
      <c r="AP182" s="90">
        <v>0</v>
      </c>
      <c r="AQ182" s="90">
        <v>0</v>
      </c>
      <c r="AR182" s="90">
        <v>0</v>
      </c>
      <c r="AS182" s="90">
        <v>0</v>
      </c>
      <c r="AT182" s="90">
        <v>0</v>
      </c>
      <c r="AU182" s="90">
        <v>0</v>
      </c>
      <c r="AV182" s="90">
        <v>0</v>
      </c>
      <c r="AW182" s="90">
        <v>0</v>
      </c>
      <c r="AX182" s="90">
        <v>0</v>
      </c>
      <c r="AY182" s="90">
        <v>0</v>
      </c>
      <c r="AZ182" s="90">
        <v>0</v>
      </c>
      <c r="BA182" s="90">
        <v>0</v>
      </c>
    </row>
    <row r="183" spans="1:53" x14ac:dyDescent="0.2">
      <c r="A183" s="82" t="s">
        <v>737</v>
      </c>
      <c r="B183" s="90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v>0</v>
      </c>
      <c r="H183" s="90">
        <v>0</v>
      </c>
      <c r="I183" s="90">
        <v>0</v>
      </c>
      <c r="J183" s="90">
        <v>0</v>
      </c>
      <c r="K183" s="90">
        <v>0</v>
      </c>
      <c r="L183" s="90">
        <v>0</v>
      </c>
      <c r="M183" s="90">
        <v>0</v>
      </c>
      <c r="N183" s="90">
        <v>0</v>
      </c>
      <c r="O183" s="90">
        <v>0</v>
      </c>
      <c r="P183" s="90">
        <v>0</v>
      </c>
      <c r="Q183" s="90">
        <v>0</v>
      </c>
      <c r="R183" s="90">
        <v>0</v>
      </c>
      <c r="S183" s="90">
        <v>0</v>
      </c>
      <c r="T183" s="90">
        <v>0</v>
      </c>
      <c r="U183" s="90">
        <v>0</v>
      </c>
      <c r="V183" s="90">
        <v>0</v>
      </c>
      <c r="W183" s="90">
        <v>0</v>
      </c>
      <c r="X183" s="90">
        <v>0</v>
      </c>
      <c r="Y183" s="90">
        <v>0</v>
      </c>
      <c r="Z183" s="90">
        <v>0</v>
      </c>
      <c r="AA183" s="90">
        <v>0</v>
      </c>
      <c r="AB183" s="90">
        <v>0</v>
      </c>
      <c r="AC183" s="90">
        <v>0</v>
      </c>
      <c r="AD183" s="90">
        <v>0</v>
      </c>
      <c r="AE183" s="90">
        <v>0</v>
      </c>
      <c r="AF183" s="90">
        <v>0</v>
      </c>
      <c r="AG183" s="90">
        <v>0</v>
      </c>
      <c r="AH183" s="90">
        <v>0</v>
      </c>
      <c r="AI183" s="90">
        <v>0</v>
      </c>
      <c r="AJ183" s="90">
        <v>0</v>
      </c>
      <c r="AK183" s="90">
        <v>0</v>
      </c>
      <c r="AL183" s="90">
        <v>0</v>
      </c>
      <c r="AM183" s="90">
        <v>0</v>
      </c>
      <c r="AN183" s="90">
        <v>0</v>
      </c>
      <c r="AO183" s="90">
        <v>0</v>
      </c>
      <c r="AP183" s="90">
        <v>0</v>
      </c>
      <c r="AQ183" s="90">
        <v>0</v>
      </c>
      <c r="AR183" s="90">
        <v>0</v>
      </c>
      <c r="AS183" s="90">
        <v>0</v>
      </c>
      <c r="AT183" s="90">
        <v>0</v>
      </c>
      <c r="AU183" s="90">
        <v>0</v>
      </c>
      <c r="AV183" s="90">
        <v>0</v>
      </c>
      <c r="AW183" s="90">
        <v>0</v>
      </c>
      <c r="AX183" s="90">
        <v>0</v>
      </c>
      <c r="AY183" s="90">
        <v>0</v>
      </c>
      <c r="AZ183" s="90">
        <v>0</v>
      </c>
      <c r="BA183" s="90">
        <v>0</v>
      </c>
    </row>
    <row r="184" spans="1:53" x14ac:dyDescent="0.2">
      <c r="A184" s="82" t="s">
        <v>738</v>
      </c>
    </row>
    <row r="185" spans="1:53" x14ac:dyDescent="0.2">
      <c r="A185" s="81" t="s">
        <v>1000</v>
      </c>
      <c r="B185" s="90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v>0</v>
      </c>
      <c r="H185" s="90">
        <v>0</v>
      </c>
      <c r="I185" s="90">
        <v>0</v>
      </c>
      <c r="J185" s="90">
        <v>0</v>
      </c>
      <c r="K185" s="90">
        <v>0</v>
      </c>
      <c r="L185" s="90">
        <v>0</v>
      </c>
      <c r="M185" s="90">
        <v>0</v>
      </c>
      <c r="N185" s="90">
        <v>0</v>
      </c>
      <c r="O185" s="90">
        <v>0</v>
      </c>
      <c r="P185" s="90">
        <v>0</v>
      </c>
      <c r="Q185" s="90">
        <v>0</v>
      </c>
      <c r="R185" s="90">
        <v>0</v>
      </c>
      <c r="S185" s="90">
        <v>0</v>
      </c>
      <c r="T185" s="90">
        <v>0</v>
      </c>
      <c r="U185" s="90">
        <v>0</v>
      </c>
      <c r="V185" s="90">
        <v>0</v>
      </c>
      <c r="W185" s="90">
        <v>0</v>
      </c>
      <c r="X185" s="90">
        <v>0</v>
      </c>
      <c r="Y185" s="90">
        <v>0</v>
      </c>
      <c r="Z185" s="90">
        <v>0</v>
      </c>
      <c r="AA185" s="90">
        <v>0</v>
      </c>
      <c r="AB185" s="90">
        <v>0</v>
      </c>
      <c r="AC185" s="90">
        <v>0</v>
      </c>
      <c r="AD185" s="90">
        <v>0</v>
      </c>
      <c r="AE185" s="90">
        <v>0</v>
      </c>
      <c r="AF185" s="90">
        <v>0</v>
      </c>
      <c r="AG185" s="90">
        <v>0</v>
      </c>
      <c r="AH185" s="90">
        <v>0</v>
      </c>
      <c r="AI185" s="90">
        <v>0</v>
      </c>
      <c r="AJ185" s="90">
        <v>0</v>
      </c>
      <c r="AK185" s="90">
        <v>0</v>
      </c>
      <c r="AL185" s="90">
        <v>0</v>
      </c>
      <c r="AM185" s="90">
        <v>0</v>
      </c>
      <c r="AN185" s="90">
        <v>0</v>
      </c>
      <c r="AO185" s="90">
        <v>0</v>
      </c>
      <c r="AP185" s="90">
        <v>0</v>
      </c>
      <c r="AQ185" s="90">
        <v>0</v>
      </c>
      <c r="AR185" s="90">
        <v>0</v>
      </c>
      <c r="AS185" s="90">
        <v>0</v>
      </c>
      <c r="AT185" s="90">
        <v>0</v>
      </c>
      <c r="AU185" s="90">
        <v>0</v>
      </c>
      <c r="AV185" s="90">
        <v>0</v>
      </c>
      <c r="AW185" s="90">
        <v>0</v>
      </c>
      <c r="AX185" s="90">
        <v>0</v>
      </c>
      <c r="AY185" s="90">
        <v>0</v>
      </c>
      <c r="AZ185" s="90">
        <v>0</v>
      </c>
      <c r="BA185" s="90">
        <v>0</v>
      </c>
    </row>
    <row r="186" spans="1:53" x14ac:dyDescent="0.2">
      <c r="A186" s="82" t="s">
        <v>1001</v>
      </c>
      <c r="B186" s="90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v>0</v>
      </c>
      <c r="H186" s="90">
        <v>0</v>
      </c>
      <c r="I186" s="90">
        <v>0</v>
      </c>
      <c r="J186" s="90">
        <v>0</v>
      </c>
      <c r="K186" s="90">
        <v>0</v>
      </c>
      <c r="L186" s="90">
        <v>0</v>
      </c>
      <c r="M186" s="90">
        <v>0</v>
      </c>
      <c r="N186" s="90">
        <v>0</v>
      </c>
      <c r="O186" s="90">
        <v>0</v>
      </c>
      <c r="P186" s="90">
        <v>0</v>
      </c>
      <c r="Q186" s="90">
        <v>0</v>
      </c>
      <c r="R186" s="90">
        <v>0</v>
      </c>
      <c r="S186" s="90">
        <v>0</v>
      </c>
      <c r="T186" s="90">
        <v>0</v>
      </c>
      <c r="U186" s="90">
        <v>0</v>
      </c>
      <c r="V186" s="90">
        <v>0</v>
      </c>
      <c r="W186" s="90">
        <v>0</v>
      </c>
      <c r="X186" s="90">
        <v>0</v>
      </c>
      <c r="Y186" s="90">
        <v>0</v>
      </c>
      <c r="Z186" s="90">
        <v>0</v>
      </c>
      <c r="AA186" s="90">
        <v>0</v>
      </c>
      <c r="AB186" s="90">
        <v>0</v>
      </c>
      <c r="AC186" s="90">
        <v>0</v>
      </c>
      <c r="AD186" s="90">
        <v>0</v>
      </c>
      <c r="AE186" s="90">
        <v>0</v>
      </c>
      <c r="AF186" s="90">
        <v>0</v>
      </c>
      <c r="AG186" s="90">
        <v>0</v>
      </c>
      <c r="AH186" s="90">
        <v>0</v>
      </c>
      <c r="AI186" s="90">
        <v>0</v>
      </c>
      <c r="AJ186" s="90">
        <v>0</v>
      </c>
      <c r="AK186" s="90">
        <v>0</v>
      </c>
      <c r="AL186" s="90">
        <v>0</v>
      </c>
      <c r="AM186" s="90">
        <v>0</v>
      </c>
      <c r="AN186" s="90">
        <v>0</v>
      </c>
      <c r="AO186" s="90">
        <v>0</v>
      </c>
      <c r="AP186" s="90">
        <v>0</v>
      </c>
      <c r="AQ186" s="90">
        <v>0</v>
      </c>
      <c r="AR186" s="90">
        <v>0</v>
      </c>
      <c r="AS186" s="90">
        <v>0</v>
      </c>
      <c r="AT186" s="90">
        <v>0</v>
      </c>
      <c r="AU186" s="90">
        <v>0</v>
      </c>
      <c r="AV186" s="90">
        <v>0</v>
      </c>
      <c r="AW186" s="90">
        <v>0</v>
      </c>
      <c r="AX186" s="90">
        <v>0</v>
      </c>
      <c r="AY186" s="90">
        <v>0</v>
      </c>
      <c r="AZ186" s="90">
        <v>0</v>
      </c>
      <c r="BA186" s="90">
        <v>0</v>
      </c>
    </row>
    <row r="187" spans="1:53" x14ac:dyDescent="0.2">
      <c r="A187" s="82" t="s">
        <v>1002</v>
      </c>
    </row>
    <row r="188" spans="1:53" x14ac:dyDescent="0.2">
      <c r="A188" s="82" t="s">
        <v>1003</v>
      </c>
    </row>
    <row r="189" spans="1:53" x14ac:dyDescent="0.2">
      <c r="A189" s="82" t="s">
        <v>1004</v>
      </c>
      <c r="B189" s="90">
        <v>10098470073.365299</v>
      </c>
      <c r="C189" s="90">
        <v>10149357314.6504</v>
      </c>
      <c r="D189" s="90">
        <v>10191565431.8055</v>
      </c>
      <c r="E189" s="90">
        <v>10240586376.8386</v>
      </c>
      <c r="F189" s="90">
        <v>10318472951.3967</v>
      </c>
      <c r="G189" s="90">
        <v>10423600877.9212</v>
      </c>
      <c r="H189" s="90">
        <v>10527418637.8349</v>
      </c>
      <c r="I189" s="90">
        <v>10680269049.8013</v>
      </c>
      <c r="J189" s="90">
        <v>10774361049.6534</v>
      </c>
      <c r="K189" s="90">
        <v>10842719521.4254</v>
      </c>
      <c r="L189" s="90">
        <v>10879470776.7589</v>
      </c>
      <c r="M189" s="90">
        <v>10946711989.4261</v>
      </c>
      <c r="N189" s="90">
        <v>10946711989.4261</v>
      </c>
      <c r="O189" s="90">
        <v>11062904505.1061</v>
      </c>
      <c r="P189" s="90">
        <v>11103460578.361601</v>
      </c>
      <c r="Q189" s="90">
        <v>11133605593.953501</v>
      </c>
      <c r="R189" s="90">
        <v>11176882507.2255</v>
      </c>
      <c r="S189" s="90">
        <v>11248344672.485701</v>
      </c>
      <c r="T189" s="90">
        <v>11336242460.4163</v>
      </c>
      <c r="U189" s="90">
        <v>11433934458.698099</v>
      </c>
      <c r="V189" s="90">
        <v>11580057033.3591</v>
      </c>
      <c r="W189" s="90">
        <v>11659221770.862499</v>
      </c>
      <c r="X189" s="90">
        <v>11720019158.3638</v>
      </c>
      <c r="Y189" s="90">
        <v>11746761660.812099</v>
      </c>
      <c r="Z189" s="90">
        <v>11799717667.089899</v>
      </c>
      <c r="AA189" s="90">
        <v>11799717667.089899</v>
      </c>
      <c r="AB189" s="90">
        <v>11915001994.756599</v>
      </c>
      <c r="AC189" s="90">
        <v>11954655131.3972</v>
      </c>
      <c r="AD189" s="90">
        <v>11983224144.872999</v>
      </c>
      <c r="AE189" s="90">
        <v>12025486997.3647</v>
      </c>
      <c r="AF189" s="90">
        <v>12096432271.8876</v>
      </c>
      <c r="AG189" s="90">
        <v>12135538845.2197</v>
      </c>
      <c r="AH189" s="90">
        <v>12234275661.3151</v>
      </c>
      <c r="AI189" s="90">
        <v>12381432415.1607</v>
      </c>
      <c r="AJ189" s="90">
        <v>12461236383.830601</v>
      </c>
      <c r="AK189" s="90">
        <v>12522459029.063101</v>
      </c>
      <c r="AL189" s="90">
        <v>12548772324.008301</v>
      </c>
      <c r="AM189" s="90">
        <v>12603309088.778601</v>
      </c>
      <c r="AN189" s="90">
        <v>12603309088.778601</v>
      </c>
      <c r="AO189" s="90">
        <v>12715937502.4827</v>
      </c>
      <c r="AP189" s="90">
        <v>12755649626.4417</v>
      </c>
      <c r="AQ189" s="90">
        <v>12783131795.5592</v>
      </c>
      <c r="AR189" s="90">
        <v>12823890400.323299</v>
      </c>
      <c r="AS189" s="90">
        <v>12894132718.315901</v>
      </c>
      <c r="AT189" s="90">
        <v>12856101344.256201</v>
      </c>
      <c r="AU189" s="90">
        <v>12952547450.2255</v>
      </c>
      <c r="AV189" s="90">
        <v>13097502071.6059</v>
      </c>
      <c r="AW189" s="90">
        <v>13176045795.813499</v>
      </c>
      <c r="AX189" s="90">
        <v>13235450601.013</v>
      </c>
      <c r="AY189" s="90">
        <v>13259551413.436001</v>
      </c>
      <c r="AZ189" s="90">
        <v>13312911327.8981</v>
      </c>
      <c r="BA189" s="90">
        <v>13312911327.8981</v>
      </c>
    </row>
    <row r="190" spans="1:53" x14ac:dyDescent="0.2">
      <c r="A190" s="82" t="s">
        <v>1005</v>
      </c>
      <c r="B190" s="90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v>0</v>
      </c>
      <c r="H190" s="90">
        <v>0</v>
      </c>
      <c r="I190" s="90">
        <v>0</v>
      </c>
      <c r="J190" s="90">
        <v>0</v>
      </c>
      <c r="K190" s="90">
        <v>0</v>
      </c>
      <c r="L190" s="90">
        <v>0</v>
      </c>
      <c r="M190" s="90">
        <v>0</v>
      </c>
      <c r="N190" s="90">
        <v>0</v>
      </c>
      <c r="O190" s="90">
        <v>0</v>
      </c>
      <c r="P190" s="90">
        <v>0</v>
      </c>
      <c r="Q190" s="90">
        <v>0</v>
      </c>
      <c r="R190" s="90">
        <v>0</v>
      </c>
      <c r="S190" s="90">
        <v>0</v>
      </c>
      <c r="T190" s="90">
        <v>0</v>
      </c>
      <c r="U190" s="90">
        <v>0</v>
      </c>
      <c r="V190" s="90">
        <v>0</v>
      </c>
      <c r="W190" s="90">
        <v>0</v>
      </c>
      <c r="X190" s="90">
        <v>0</v>
      </c>
      <c r="Y190" s="90">
        <v>0</v>
      </c>
      <c r="Z190" s="90">
        <v>0</v>
      </c>
      <c r="AA190" s="90">
        <v>0</v>
      </c>
      <c r="AB190" s="90">
        <v>0</v>
      </c>
      <c r="AC190" s="90">
        <v>0</v>
      </c>
      <c r="AD190" s="90">
        <v>0</v>
      </c>
      <c r="AE190" s="90">
        <v>0</v>
      </c>
      <c r="AF190" s="90">
        <v>0</v>
      </c>
      <c r="AG190" s="90">
        <v>0</v>
      </c>
      <c r="AH190" s="90">
        <v>0</v>
      </c>
      <c r="AI190" s="90">
        <v>0</v>
      </c>
      <c r="AJ190" s="90">
        <v>0</v>
      </c>
      <c r="AK190" s="90">
        <v>0</v>
      </c>
      <c r="AL190" s="90">
        <v>0</v>
      </c>
      <c r="AM190" s="90">
        <v>0</v>
      </c>
      <c r="AN190" s="90">
        <v>0</v>
      </c>
      <c r="AO190" s="90">
        <v>0</v>
      </c>
      <c r="AP190" s="90">
        <v>0</v>
      </c>
      <c r="AQ190" s="90">
        <v>0</v>
      </c>
      <c r="AR190" s="90">
        <v>0</v>
      </c>
      <c r="AS190" s="90">
        <v>0</v>
      </c>
      <c r="AT190" s="90">
        <v>0</v>
      </c>
      <c r="AU190" s="90">
        <v>0</v>
      </c>
      <c r="AV190" s="90">
        <v>0</v>
      </c>
      <c r="AW190" s="90">
        <v>0</v>
      </c>
      <c r="AX190" s="90">
        <v>0</v>
      </c>
      <c r="AY190" s="90">
        <v>0</v>
      </c>
      <c r="AZ190" s="90">
        <v>0</v>
      </c>
      <c r="BA190" s="90">
        <v>0</v>
      </c>
    </row>
    <row r="191" spans="1:53" x14ac:dyDescent="0.2">
      <c r="A191" s="82" t="s">
        <v>1006</v>
      </c>
      <c r="B191" s="90">
        <v>9350574805.5153904</v>
      </c>
      <c r="C191" s="90">
        <v>9351204791.2698994</v>
      </c>
      <c r="D191" s="90">
        <v>9351195888.1355305</v>
      </c>
      <c r="E191" s="90">
        <v>8551836522.0382004</v>
      </c>
      <c r="F191" s="90">
        <v>8552477155.9408703</v>
      </c>
      <c r="G191" s="90">
        <v>8553117789.8435297</v>
      </c>
      <c r="H191" s="90">
        <v>8553758423.7461996</v>
      </c>
      <c r="I191" s="90">
        <v>9554399057.6488609</v>
      </c>
      <c r="J191" s="90">
        <v>9555039691.5515194</v>
      </c>
      <c r="K191" s="90">
        <v>9555680325.4541893</v>
      </c>
      <c r="L191" s="90">
        <v>9556320959.3568592</v>
      </c>
      <c r="M191" s="90">
        <v>9556961593.2595291</v>
      </c>
      <c r="N191" s="90">
        <v>9556961593.2595291</v>
      </c>
      <c r="O191" s="90">
        <v>9557602227.1621895</v>
      </c>
      <c r="P191" s="90">
        <v>9558242861.0648594</v>
      </c>
      <c r="Q191" s="90">
        <v>9558244606.0786304</v>
      </c>
      <c r="R191" s="90">
        <v>9558895888.1294403</v>
      </c>
      <c r="S191" s="90">
        <v>9559547170.1802597</v>
      </c>
      <c r="T191" s="90">
        <v>10260198452.231001</v>
      </c>
      <c r="U191" s="90">
        <v>10260849734.281799</v>
      </c>
      <c r="V191" s="90">
        <v>10261501016.332701</v>
      </c>
      <c r="W191" s="90">
        <v>10262152298.383499</v>
      </c>
      <c r="X191" s="90">
        <v>10262803580.434299</v>
      </c>
      <c r="Y191" s="90">
        <v>10263454862.4851</v>
      </c>
      <c r="Z191" s="90">
        <v>10264106144.5359</v>
      </c>
      <c r="AA191" s="90">
        <v>10264106144.5359</v>
      </c>
      <c r="AB191" s="90">
        <v>10264754962.3979</v>
      </c>
      <c r="AC191" s="90">
        <v>10265403780.26</v>
      </c>
      <c r="AD191" s="90">
        <v>10265413709.233101</v>
      </c>
      <c r="AE191" s="90">
        <v>10265735675.243299</v>
      </c>
      <c r="AF191" s="90">
        <v>10266395141.2535</v>
      </c>
      <c r="AG191" s="90">
        <v>10917054607.2637</v>
      </c>
      <c r="AH191" s="90">
        <v>10917714073.273899</v>
      </c>
      <c r="AI191" s="90">
        <v>10918373539.2841</v>
      </c>
      <c r="AJ191" s="90">
        <v>10919033005.2943</v>
      </c>
      <c r="AK191" s="90">
        <v>10919692471.304399</v>
      </c>
      <c r="AL191" s="90">
        <v>10920351937.3146</v>
      </c>
      <c r="AM191" s="90">
        <v>10921011403.3248</v>
      </c>
      <c r="AN191" s="90">
        <v>10921011403.3248</v>
      </c>
      <c r="AO191" s="90">
        <v>10271635647.1567</v>
      </c>
      <c r="AP191" s="90">
        <v>10272233571.1021</v>
      </c>
      <c r="AQ191" s="90">
        <v>10272192606.158501</v>
      </c>
      <c r="AR191" s="90">
        <v>10272801178.252001</v>
      </c>
      <c r="AS191" s="90">
        <v>10273409750.3454</v>
      </c>
      <c r="AT191" s="90">
        <v>11524018322.4389</v>
      </c>
      <c r="AU191" s="90">
        <v>11524579894.5324</v>
      </c>
      <c r="AV191" s="90">
        <v>11525141466.625799</v>
      </c>
      <c r="AW191" s="90">
        <v>11525703038.719299</v>
      </c>
      <c r="AX191" s="90">
        <v>11526264610.812799</v>
      </c>
      <c r="AY191" s="90">
        <v>11526826182.9063</v>
      </c>
      <c r="AZ191" s="90">
        <v>11527387754.999701</v>
      </c>
      <c r="BA191" s="90">
        <v>11527387754.999701</v>
      </c>
    </row>
    <row r="192" spans="1:53" x14ac:dyDescent="0.2">
      <c r="A192" s="82" t="s">
        <v>1007</v>
      </c>
      <c r="B192" s="90">
        <v>145146799.75453001</v>
      </c>
      <c r="C192" s="90">
        <v>43986462.048842996</v>
      </c>
      <c r="D192" s="90">
        <v>126073770.957846</v>
      </c>
      <c r="E192" s="90">
        <v>958100711.50871003</v>
      </c>
      <c r="F192" s="90">
        <v>997092550.63431501</v>
      </c>
      <c r="G192" s="90">
        <v>1089790129.6900799</v>
      </c>
      <c r="H192" s="90">
        <v>1010243814.99792</v>
      </c>
      <c r="I192" s="90">
        <v>-137442028.716232</v>
      </c>
      <c r="J192" s="90">
        <v>-239377237.91134599</v>
      </c>
      <c r="K192" s="90">
        <v>-393280992.26323497</v>
      </c>
      <c r="L192" s="90">
        <v>-193048441.87334099</v>
      </c>
      <c r="M192" s="90">
        <v>5938772.7716698796</v>
      </c>
      <c r="N192" s="90">
        <v>5938772.7716698796</v>
      </c>
      <c r="O192" s="90">
        <v>37208835.7320804</v>
      </c>
      <c r="P192" s="90">
        <v>27491554.847943299</v>
      </c>
      <c r="Q192" s="90">
        <v>189077993.35148901</v>
      </c>
      <c r="R192" s="90">
        <v>271867626.10165399</v>
      </c>
      <c r="S192" s="90">
        <v>374588955.818542</v>
      </c>
      <c r="T192" s="90">
        <v>-233794140.86158001</v>
      </c>
      <c r="U192" s="90">
        <v>-227643124.22132599</v>
      </c>
      <c r="V192" s="90">
        <v>-280939309.93058503</v>
      </c>
      <c r="W192" s="90">
        <v>-341934612.80359203</v>
      </c>
      <c r="X192" s="90">
        <v>-384555249.98042399</v>
      </c>
      <c r="Y192" s="90">
        <v>-71955812.614500105</v>
      </c>
      <c r="Z192" s="90">
        <v>131852214.951662</v>
      </c>
      <c r="AA192" s="90">
        <v>131852214.951662</v>
      </c>
      <c r="AB192" s="90">
        <v>196512174.79109901</v>
      </c>
      <c r="AC192" s="90">
        <v>168300839.92753699</v>
      </c>
      <c r="AD192" s="90">
        <v>279697063.07687598</v>
      </c>
      <c r="AE192" s="90">
        <v>284151828.04402</v>
      </c>
      <c r="AF192" s="90">
        <v>363591134.76955199</v>
      </c>
      <c r="AG192" s="90">
        <v>-233559606.438665</v>
      </c>
      <c r="AH192" s="90">
        <v>-256509907.93695101</v>
      </c>
      <c r="AI192" s="90">
        <v>-316266376.39893699</v>
      </c>
      <c r="AJ192" s="90">
        <v>-290456805.72593403</v>
      </c>
      <c r="AK192" s="90">
        <v>-345374414.50259</v>
      </c>
      <c r="AL192" s="90">
        <v>-25961727.997004099</v>
      </c>
      <c r="AM192" s="90">
        <v>180915258.75754201</v>
      </c>
      <c r="AN192" s="90">
        <v>180915258.75754201</v>
      </c>
      <c r="AO192" s="90">
        <v>888992446.32978797</v>
      </c>
      <c r="AP192" s="90">
        <v>858047614.98357701</v>
      </c>
      <c r="AQ192" s="90">
        <v>973328736.45499504</v>
      </c>
      <c r="AR192" s="90">
        <v>974042396.54382598</v>
      </c>
      <c r="AS192" s="90">
        <v>1048936334.2269599</v>
      </c>
      <c r="AT192" s="90">
        <v>-89413364.099600807</v>
      </c>
      <c r="AU192" s="90">
        <v>-131321263.992834</v>
      </c>
      <c r="AV192" s="90">
        <v>-209891225.351459</v>
      </c>
      <c r="AW192" s="90">
        <v>-354915954.59222502</v>
      </c>
      <c r="AX192" s="90">
        <v>-406748952.61554003</v>
      </c>
      <c r="AY192" s="90">
        <v>-76328665.770742998</v>
      </c>
      <c r="AZ192" s="90">
        <v>186734302.987297</v>
      </c>
      <c r="BA192" s="90">
        <v>186734302.987297</v>
      </c>
    </row>
    <row r="193" spans="1:53" x14ac:dyDescent="0.2">
      <c r="A193" s="82" t="s">
        <v>1008</v>
      </c>
      <c r="B193" s="90">
        <v>173410539.33000001</v>
      </c>
      <c r="C193" s="90">
        <v>173410539.33000001</v>
      </c>
      <c r="D193" s="90">
        <v>173410539.33000001</v>
      </c>
      <c r="E193" s="90">
        <v>173410539.33000001</v>
      </c>
      <c r="F193" s="90">
        <v>173410539.33000001</v>
      </c>
      <c r="G193" s="90">
        <v>173410539.33000001</v>
      </c>
      <c r="H193" s="90">
        <v>173410539.33000001</v>
      </c>
      <c r="I193" s="90">
        <v>173410539.33000001</v>
      </c>
      <c r="J193" s="90">
        <v>173410539.33000001</v>
      </c>
      <c r="K193" s="90">
        <v>173410539.33000001</v>
      </c>
      <c r="L193" s="90">
        <v>173410539.33000001</v>
      </c>
      <c r="M193" s="90">
        <v>173410539.33000001</v>
      </c>
      <c r="N193" s="90">
        <v>173410539.33000001</v>
      </c>
      <c r="O193" s="90">
        <v>173410539.33000001</v>
      </c>
      <c r="P193" s="90">
        <v>173410539.33000001</v>
      </c>
      <c r="Q193" s="90">
        <v>173410539.33000001</v>
      </c>
      <c r="R193" s="90">
        <v>173410539.33000001</v>
      </c>
      <c r="S193" s="90">
        <v>173410539.33000001</v>
      </c>
      <c r="T193" s="90">
        <v>173410539.33000001</v>
      </c>
      <c r="U193" s="90">
        <v>173410539.33000001</v>
      </c>
      <c r="V193" s="90">
        <v>173410539.33000001</v>
      </c>
      <c r="W193" s="90">
        <v>173410539.33000001</v>
      </c>
      <c r="X193" s="90">
        <v>173410539.33000001</v>
      </c>
      <c r="Y193" s="90">
        <v>173410539.33000001</v>
      </c>
      <c r="Z193" s="90">
        <v>173410539.33000001</v>
      </c>
      <c r="AA193" s="90">
        <v>173410539.33000001</v>
      </c>
      <c r="AB193" s="90">
        <v>173410539.33000001</v>
      </c>
      <c r="AC193" s="90">
        <v>173410539.33000001</v>
      </c>
      <c r="AD193" s="90">
        <v>173410539.33000001</v>
      </c>
      <c r="AE193" s="90">
        <v>173410539.33000001</v>
      </c>
      <c r="AF193" s="90">
        <v>173410539.33000001</v>
      </c>
      <c r="AG193" s="90">
        <v>173410539.33000001</v>
      </c>
      <c r="AH193" s="90">
        <v>173410539.33000001</v>
      </c>
      <c r="AI193" s="90">
        <v>173410539.33000001</v>
      </c>
      <c r="AJ193" s="90">
        <v>173410539.33000001</v>
      </c>
      <c r="AK193" s="90">
        <v>173410539.33000001</v>
      </c>
      <c r="AL193" s="90">
        <v>173410539.33000001</v>
      </c>
      <c r="AM193" s="90">
        <v>173410539.33000001</v>
      </c>
      <c r="AN193" s="90">
        <v>173410539.33000001</v>
      </c>
      <c r="AO193" s="90">
        <v>173410539.33000001</v>
      </c>
      <c r="AP193" s="90">
        <v>173410539.33000001</v>
      </c>
      <c r="AQ193" s="90">
        <v>173410539.33000001</v>
      </c>
      <c r="AR193" s="90">
        <v>173410539.33000001</v>
      </c>
      <c r="AS193" s="90">
        <v>173410539.33000001</v>
      </c>
      <c r="AT193" s="90">
        <v>173410539.33000001</v>
      </c>
      <c r="AU193" s="90">
        <v>173410539.33000001</v>
      </c>
      <c r="AV193" s="90">
        <v>173410539.33000001</v>
      </c>
      <c r="AW193" s="90">
        <v>173410539.33000001</v>
      </c>
      <c r="AX193" s="90">
        <v>173410539.33000001</v>
      </c>
      <c r="AY193" s="90">
        <v>173410539.33000001</v>
      </c>
      <c r="AZ193" s="90">
        <v>173410539.33000001</v>
      </c>
      <c r="BA193" s="90">
        <v>173410539.33000001</v>
      </c>
    </row>
    <row r="194" spans="1:53" x14ac:dyDescent="0.2">
      <c r="A194" s="82" t="s">
        <v>1009</v>
      </c>
      <c r="B194" s="90">
        <v>1666455.49</v>
      </c>
      <c r="C194" s="90">
        <v>1666455.49</v>
      </c>
      <c r="D194" s="90">
        <v>1666455.49</v>
      </c>
      <c r="E194" s="90">
        <v>1666455.49</v>
      </c>
      <c r="F194" s="90">
        <v>1666455.49</v>
      </c>
      <c r="G194" s="90">
        <v>1666455.49</v>
      </c>
      <c r="H194" s="90">
        <v>1666455.49</v>
      </c>
      <c r="I194" s="90">
        <v>1666455.49</v>
      </c>
      <c r="J194" s="90">
        <v>1666455.49</v>
      </c>
      <c r="K194" s="90">
        <v>1666455.49</v>
      </c>
      <c r="L194" s="90">
        <v>1666455.49</v>
      </c>
      <c r="M194" s="90">
        <v>1666455.49</v>
      </c>
      <c r="N194" s="90">
        <v>1666455.49</v>
      </c>
      <c r="O194" s="90">
        <v>1666455.49</v>
      </c>
      <c r="P194" s="90">
        <v>1666455.49</v>
      </c>
      <c r="Q194" s="90">
        <v>1666455.49</v>
      </c>
      <c r="R194" s="90">
        <v>1666455.49</v>
      </c>
      <c r="S194" s="90">
        <v>1666455.49</v>
      </c>
      <c r="T194" s="90">
        <v>1666455.49</v>
      </c>
      <c r="U194" s="90">
        <v>1666455.49</v>
      </c>
      <c r="V194" s="90">
        <v>1666455.49</v>
      </c>
      <c r="W194" s="90">
        <v>1666455.49</v>
      </c>
      <c r="X194" s="90">
        <v>1666455.49</v>
      </c>
      <c r="Y194" s="90">
        <v>1666455.49</v>
      </c>
      <c r="Z194" s="90">
        <v>1666455.49</v>
      </c>
      <c r="AA194" s="90">
        <v>1666455.49</v>
      </c>
      <c r="AB194" s="90">
        <v>1666455.49</v>
      </c>
      <c r="AC194" s="90">
        <v>1666455.49</v>
      </c>
      <c r="AD194" s="90">
        <v>1666455.49</v>
      </c>
      <c r="AE194" s="90">
        <v>1666455.49</v>
      </c>
      <c r="AF194" s="90">
        <v>1666455.49</v>
      </c>
      <c r="AG194" s="90">
        <v>1666455.49</v>
      </c>
      <c r="AH194" s="90">
        <v>1666455.49</v>
      </c>
      <c r="AI194" s="90">
        <v>1666455.49</v>
      </c>
      <c r="AJ194" s="90">
        <v>1666455.49</v>
      </c>
      <c r="AK194" s="90">
        <v>1666455.49</v>
      </c>
      <c r="AL194" s="90">
        <v>1666455.49</v>
      </c>
      <c r="AM194" s="90">
        <v>1666455.49</v>
      </c>
      <c r="AN194" s="90">
        <v>1666455.49</v>
      </c>
      <c r="AO194" s="90">
        <v>1666455.49</v>
      </c>
      <c r="AP194" s="90">
        <v>1666455.49</v>
      </c>
      <c r="AQ194" s="90">
        <v>1666455.49</v>
      </c>
      <c r="AR194" s="90">
        <v>1666455.49</v>
      </c>
      <c r="AS194" s="90">
        <v>1666455.49</v>
      </c>
      <c r="AT194" s="90">
        <v>1666455.49</v>
      </c>
      <c r="AU194" s="90">
        <v>1666455.49</v>
      </c>
      <c r="AV194" s="90">
        <v>1666455.49</v>
      </c>
      <c r="AW194" s="90">
        <v>1666455.49</v>
      </c>
      <c r="AX194" s="90">
        <v>1666455.49</v>
      </c>
      <c r="AY194" s="90">
        <v>1666455.49</v>
      </c>
      <c r="AZ194" s="90">
        <v>1666455.49</v>
      </c>
      <c r="BA194" s="90">
        <v>1666455.49</v>
      </c>
    </row>
    <row r="195" spans="1:53" x14ac:dyDescent="0.2">
      <c r="A195" s="82" t="s">
        <v>1010</v>
      </c>
      <c r="B195" s="90">
        <v>235522132.59430599</v>
      </c>
      <c r="C195" s="90">
        <v>235478545.01628801</v>
      </c>
      <c r="D195" s="90">
        <v>235434957.43827099</v>
      </c>
      <c r="E195" s="90">
        <v>235391369.86025301</v>
      </c>
      <c r="F195" s="90">
        <v>235347782.28223601</v>
      </c>
      <c r="G195" s="90">
        <v>235304194.704218</v>
      </c>
      <c r="H195" s="90">
        <v>235260607.126201</v>
      </c>
      <c r="I195" s="90">
        <v>235217019.54818299</v>
      </c>
      <c r="J195" s="90">
        <v>235173431.970166</v>
      </c>
      <c r="K195" s="90">
        <v>235129844.39214799</v>
      </c>
      <c r="L195" s="90">
        <v>235086256.81413001</v>
      </c>
      <c r="M195" s="90">
        <v>247254282.64576</v>
      </c>
      <c r="N195" s="90">
        <v>247254282.64576</v>
      </c>
      <c r="O195" s="90">
        <v>247169960.925892</v>
      </c>
      <c r="P195" s="90">
        <v>247085639.206025</v>
      </c>
      <c r="Q195" s="90">
        <v>247001317.48615801</v>
      </c>
      <c r="R195" s="90">
        <v>246916995.76629099</v>
      </c>
      <c r="S195" s="90">
        <v>246832674.04642299</v>
      </c>
      <c r="T195" s="90">
        <v>246748352.326556</v>
      </c>
      <c r="U195" s="90">
        <v>246664030.60668901</v>
      </c>
      <c r="V195" s="90">
        <v>246579708.88682199</v>
      </c>
      <c r="W195" s="90">
        <v>246495387.16695401</v>
      </c>
      <c r="X195" s="90">
        <v>246411065.44708699</v>
      </c>
      <c r="Y195" s="90">
        <v>246326743.72722</v>
      </c>
      <c r="Z195" s="90">
        <v>247274502.965307</v>
      </c>
      <c r="AA195" s="90">
        <v>247274502.965307</v>
      </c>
      <c r="AB195" s="90">
        <v>247152977.55961999</v>
      </c>
      <c r="AC195" s="90">
        <v>247031452.153934</v>
      </c>
      <c r="AD195" s="90">
        <v>246909926.74824801</v>
      </c>
      <c r="AE195" s="90">
        <v>246788401.34256199</v>
      </c>
      <c r="AF195" s="90">
        <v>246666875.936876</v>
      </c>
      <c r="AG195" s="90">
        <v>246545350.53119001</v>
      </c>
      <c r="AH195" s="90">
        <v>246423825.125503</v>
      </c>
      <c r="AI195" s="90">
        <v>246302299.71981701</v>
      </c>
      <c r="AJ195" s="90">
        <v>246180774.31413099</v>
      </c>
      <c r="AK195" s="90">
        <v>246059248.908445</v>
      </c>
      <c r="AL195" s="90">
        <v>245937723.50275901</v>
      </c>
      <c r="AM195" s="90">
        <v>245816198.09707299</v>
      </c>
      <c r="AN195" s="90">
        <v>245816198.09707299</v>
      </c>
      <c r="AO195" s="90">
        <v>245608099.190231</v>
      </c>
      <c r="AP195" s="90">
        <v>245400000.283389</v>
      </c>
      <c r="AQ195" s="90">
        <v>245191901.37654701</v>
      </c>
      <c r="AR195" s="90">
        <v>244983802.46970499</v>
      </c>
      <c r="AS195" s="90">
        <v>244775703.56286299</v>
      </c>
      <c r="AT195" s="90">
        <v>244567604.656021</v>
      </c>
      <c r="AU195" s="90">
        <v>244359505.74917999</v>
      </c>
      <c r="AV195" s="90">
        <v>244151406.842338</v>
      </c>
      <c r="AW195" s="90">
        <v>243943307.935496</v>
      </c>
      <c r="AX195" s="90">
        <v>243735209.02865401</v>
      </c>
      <c r="AY195" s="90">
        <v>243527110.12181199</v>
      </c>
      <c r="AZ195" s="90">
        <v>298954383.245166</v>
      </c>
      <c r="BA195" s="90">
        <v>298954383.245166</v>
      </c>
    </row>
    <row r="196" spans="1:53" x14ac:dyDescent="0.2">
      <c r="A196" s="82" t="s">
        <v>1011</v>
      </c>
      <c r="B196" s="90">
        <v>3205973184.6979399</v>
      </c>
      <c r="C196" s="90">
        <v>3206443191.28794</v>
      </c>
      <c r="D196" s="90">
        <v>3199057375.1195698</v>
      </c>
      <c r="E196" s="90">
        <v>3199331566.72891</v>
      </c>
      <c r="F196" s="90">
        <v>3193797016.3860898</v>
      </c>
      <c r="G196" s="90">
        <v>3184110719.84975</v>
      </c>
      <c r="H196" s="90">
        <v>3175471206.64359</v>
      </c>
      <c r="I196" s="90">
        <v>3149147442.8152399</v>
      </c>
      <c r="J196" s="90">
        <v>3145240042.6231699</v>
      </c>
      <c r="K196" s="90">
        <v>3143914564.2056198</v>
      </c>
      <c r="L196" s="90">
        <v>3150368924.0173898</v>
      </c>
      <c r="M196" s="90">
        <v>3132319085.96454</v>
      </c>
      <c r="N196" s="90">
        <v>3132319085.96454</v>
      </c>
      <c r="O196" s="90">
        <v>3138639634.2325001</v>
      </c>
      <c r="P196" s="90">
        <v>3161052675.1904998</v>
      </c>
      <c r="Q196" s="90">
        <v>3181029576.0155602</v>
      </c>
      <c r="R196" s="90">
        <v>3199318367.8975401</v>
      </c>
      <c r="S196" s="90">
        <v>3211488660.2835002</v>
      </c>
      <c r="T196" s="90">
        <v>3225905594.0190001</v>
      </c>
      <c r="U196" s="90">
        <v>3237265619.5221801</v>
      </c>
      <c r="V196" s="90">
        <v>3235191413.8375101</v>
      </c>
      <c r="W196" s="90">
        <v>3250094478.54533</v>
      </c>
      <c r="X196" s="90">
        <v>3265112453.60145</v>
      </c>
      <c r="Y196" s="90">
        <v>3285731334.89992</v>
      </c>
      <c r="Z196" s="90">
        <v>3288741827.2239699</v>
      </c>
      <c r="AA196" s="90">
        <v>3288741827.2239699</v>
      </c>
      <c r="AB196" s="90">
        <v>3292636522.4324999</v>
      </c>
      <c r="AC196" s="90">
        <v>3313199217.7000999</v>
      </c>
      <c r="AD196" s="90">
        <v>3330678233.2323298</v>
      </c>
      <c r="AE196" s="90">
        <v>3403179275.9507599</v>
      </c>
      <c r="AF196" s="90">
        <v>3412930630.06918</v>
      </c>
      <c r="AG196" s="90">
        <v>3481501292.7226901</v>
      </c>
      <c r="AH196" s="90">
        <v>3490553448.5971398</v>
      </c>
      <c r="AI196" s="90">
        <v>3486344722.1379099</v>
      </c>
      <c r="AJ196" s="90">
        <v>3408085222.4082699</v>
      </c>
      <c r="AK196" s="90">
        <v>3421819850.4643202</v>
      </c>
      <c r="AL196" s="90">
        <v>3441554080.8094301</v>
      </c>
      <c r="AM196" s="90">
        <v>3414568364.1732702</v>
      </c>
      <c r="AN196" s="90">
        <v>3414568364.1732702</v>
      </c>
      <c r="AO196" s="90">
        <v>3419489430.6258502</v>
      </c>
      <c r="AP196" s="90">
        <v>3441197374.2964201</v>
      </c>
      <c r="AQ196" s="90">
        <v>3455302357.5355802</v>
      </c>
      <c r="AR196" s="90">
        <v>3529106198.3544798</v>
      </c>
      <c r="AS196" s="90">
        <v>3539051353.1842499</v>
      </c>
      <c r="AT196" s="90">
        <v>3607593975.2704101</v>
      </c>
      <c r="AU196" s="90">
        <v>3616300272.2003498</v>
      </c>
      <c r="AV196" s="90">
        <v>3611637843.16922</v>
      </c>
      <c r="AW196" s="90">
        <v>3681448442.4310799</v>
      </c>
      <c r="AX196" s="90">
        <v>3694991130.2339802</v>
      </c>
      <c r="AY196" s="90">
        <v>3713239536.7827601</v>
      </c>
      <c r="AZ196" s="90">
        <v>3580334045.26614</v>
      </c>
      <c r="BA196" s="90">
        <v>3580334045.26614</v>
      </c>
    </row>
    <row r="197" spans="1:53" x14ac:dyDescent="0.2">
      <c r="A197" s="81" t="s">
        <v>1012</v>
      </c>
      <c r="B197" s="90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v>0</v>
      </c>
      <c r="H197" s="90">
        <v>0</v>
      </c>
      <c r="I197" s="90">
        <v>0</v>
      </c>
      <c r="J197" s="90">
        <v>0</v>
      </c>
      <c r="K197" s="90">
        <v>0</v>
      </c>
      <c r="L197" s="90">
        <v>0</v>
      </c>
      <c r="M197" s="90">
        <v>0</v>
      </c>
      <c r="N197" s="90">
        <v>0</v>
      </c>
      <c r="O197" s="90">
        <v>0</v>
      </c>
      <c r="P197" s="90">
        <v>0</v>
      </c>
      <c r="Q197" s="90">
        <v>0</v>
      </c>
      <c r="R197" s="90">
        <v>0</v>
      </c>
      <c r="S197" s="90">
        <v>0</v>
      </c>
      <c r="T197" s="90">
        <v>0</v>
      </c>
      <c r="U197" s="90">
        <v>0</v>
      </c>
      <c r="V197" s="90">
        <v>0</v>
      </c>
      <c r="W197" s="90">
        <v>0</v>
      </c>
      <c r="X197" s="90">
        <v>0</v>
      </c>
      <c r="Y197" s="90">
        <v>0</v>
      </c>
      <c r="Z197" s="90">
        <v>0</v>
      </c>
      <c r="AA197" s="90">
        <v>0</v>
      </c>
      <c r="AB197" s="90">
        <v>0</v>
      </c>
      <c r="AC197" s="90">
        <v>0</v>
      </c>
      <c r="AD197" s="90">
        <v>0</v>
      </c>
      <c r="AE197" s="90">
        <v>0</v>
      </c>
      <c r="AF197" s="90">
        <v>0</v>
      </c>
      <c r="AG197" s="90">
        <v>0</v>
      </c>
      <c r="AH197" s="90">
        <v>0</v>
      </c>
      <c r="AI197" s="90">
        <v>0</v>
      </c>
      <c r="AJ197" s="90">
        <v>0</v>
      </c>
      <c r="AK197" s="90">
        <v>0</v>
      </c>
      <c r="AL197" s="90">
        <v>0</v>
      </c>
      <c r="AM197" s="90">
        <v>0</v>
      </c>
      <c r="AN197" s="90">
        <v>0</v>
      </c>
      <c r="AO197" s="90">
        <v>0</v>
      </c>
      <c r="AP197" s="90">
        <v>0</v>
      </c>
      <c r="AQ197" s="90">
        <v>0</v>
      </c>
      <c r="AR197" s="90">
        <v>0</v>
      </c>
      <c r="AS197" s="90">
        <v>0</v>
      </c>
      <c r="AT197" s="90">
        <v>0</v>
      </c>
      <c r="AU197" s="90">
        <v>0</v>
      </c>
      <c r="AV197" s="90">
        <v>0</v>
      </c>
      <c r="AW197" s="90">
        <v>0</v>
      </c>
      <c r="AX197" s="90">
        <v>0</v>
      </c>
      <c r="AY197" s="90">
        <v>0</v>
      </c>
      <c r="AZ197" s="90">
        <v>0</v>
      </c>
      <c r="BA197" s="90">
        <v>0</v>
      </c>
    </row>
    <row r="198" spans="1:53" x14ac:dyDescent="0.2">
      <c r="A198" s="82" t="s">
        <v>1013</v>
      </c>
      <c r="B198" s="90">
        <v>23210763990.747501</v>
      </c>
      <c r="C198" s="90">
        <v>23161547299.093399</v>
      </c>
      <c r="D198" s="90">
        <v>23278404418.276699</v>
      </c>
      <c r="E198" s="90">
        <v>23360323541.794701</v>
      </c>
      <c r="F198" s="90">
        <v>23472264451.460201</v>
      </c>
      <c r="G198" s="90">
        <v>23661000706.8288</v>
      </c>
      <c r="H198" s="90">
        <v>23677229685.1689</v>
      </c>
      <c r="I198" s="90">
        <v>23656667535.9174</v>
      </c>
      <c r="J198" s="90">
        <v>23645513972.706902</v>
      </c>
      <c r="K198" s="90">
        <v>23559240258.034199</v>
      </c>
      <c r="L198" s="90">
        <v>23803275469.893902</v>
      </c>
      <c r="M198" s="90">
        <v>24064262718.8876</v>
      </c>
      <c r="N198" s="90">
        <v>24064262718.8876</v>
      </c>
      <c r="O198" s="90">
        <v>24218602157.978699</v>
      </c>
      <c r="P198" s="90">
        <v>24272410303.490898</v>
      </c>
      <c r="Q198" s="90">
        <v>24484036081.705399</v>
      </c>
      <c r="R198" s="90">
        <v>24628958379.940498</v>
      </c>
      <c r="S198" s="90">
        <v>24815879127.634399</v>
      </c>
      <c r="T198" s="90">
        <v>25010377712.951401</v>
      </c>
      <c r="U198" s="90">
        <v>25126147713.7075</v>
      </c>
      <c r="V198" s="90">
        <v>25217466857.305599</v>
      </c>
      <c r="W198" s="90">
        <v>25251106316.974701</v>
      </c>
      <c r="X198" s="90">
        <v>25284868002.686298</v>
      </c>
      <c r="Y198" s="90">
        <v>25645395784.129902</v>
      </c>
      <c r="Z198" s="90">
        <v>25906769351.5868</v>
      </c>
      <c r="AA198" s="90">
        <v>25906769351.5868</v>
      </c>
      <c r="AB198" s="90">
        <v>26091135626.7579</v>
      </c>
      <c r="AC198" s="90">
        <v>26123667416.2589</v>
      </c>
      <c r="AD198" s="90">
        <v>26281000071.983601</v>
      </c>
      <c r="AE198" s="90">
        <v>26400419172.7654</v>
      </c>
      <c r="AF198" s="90">
        <v>26561093048.736801</v>
      </c>
      <c r="AG198" s="90">
        <v>26722157484.118599</v>
      </c>
      <c r="AH198" s="90">
        <v>26807534095.194698</v>
      </c>
      <c r="AI198" s="90">
        <v>26891263594.723598</v>
      </c>
      <c r="AJ198" s="90">
        <v>26919155574.941299</v>
      </c>
      <c r="AK198" s="90">
        <v>26939733180.057701</v>
      </c>
      <c r="AL198" s="90">
        <v>27305731332.458199</v>
      </c>
      <c r="AM198" s="90">
        <v>27540697307.951302</v>
      </c>
      <c r="AN198" s="90">
        <v>27540697307.951302</v>
      </c>
      <c r="AO198" s="90">
        <v>27716740120.6054</v>
      </c>
      <c r="AP198" s="90">
        <v>27747605181.9272</v>
      </c>
      <c r="AQ198" s="90">
        <v>27904224391.9049</v>
      </c>
      <c r="AR198" s="90">
        <v>28019900970.763302</v>
      </c>
      <c r="AS198" s="90">
        <v>28175382854.455399</v>
      </c>
      <c r="AT198" s="90">
        <v>28317944877.341999</v>
      </c>
      <c r="AU198" s="90">
        <v>28381542853.534599</v>
      </c>
      <c r="AV198" s="90">
        <v>28443618557.711899</v>
      </c>
      <c r="AW198" s="90">
        <v>28447301625.127201</v>
      </c>
      <c r="AX198" s="90">
        <v>28468769593.2929</v>
      </c>
      <c r="AY198" s="90">
        <v>28841892572.296101</v>
      </c>
      <c r="AZ198" s="90">
        <v>29081398809.216499</v>
      </c>
      <c r="BA198" s="90">
        <v>29081398809.216499</v>
      </c>
    </row>
    <row r="199" spans="1:53" x14ac:dyDescent="0.2">
      <c r="A199" s="82" t="s">
        <v>1014</v>
      </c>
    </row>
    <row r="200" spans="1:53" x14ac:dyDescent="0.2">
      <c r="A200" s="82" t="s">
        <v>1015</v>
      </c>
    </row>
    <row r="201" spans="1:53" x14ac:dyDescent="0.2">
      <c r="A201" s="82" t="s">
        <v>1016</v>
      </c>
      <c r="B201" s="90">
        <v>9453163555.1489201</v>
      </c>
      <c r="C201" s="90">
        <v>9542775910.0074692</v>
      </c>
      <c r="D201" s="90">
        <v>9562577485.1039906</v>
      </c>
      <c r="E201" s="90">
        <v>9605635512.1657009</v>
      </c>
      <c r="F201" s="90">
        <v>9655313797.0818195</v>
      </c>
      <c r="G201" s="90">
        <v>9707580880.7414894</v>
      </c>
      <c r="H201" s="90">
        <v>9820633019.41819</v>
      </c>
      <c r="I201" s="90">
        <v>9998747749.3455391</v>
      </c>
      <c r="J201" s="90">
        <v>10122635433.385</v>
      </c>
      <c r="K201" s="90">
        <v>10241622661.7903</v>
      </c>
      <c r="L201" s="90">
        <v>10201113184.976601</v>
      </c>
      <c r="M201" s="90">
        <v>10194108428.979099</v>
      </c>
      <c r="N201" s="90">
        <v>10194108428.979099</v>
      </c>
      <c r="O201" s="90">
        <v>10295007814.6583</v>
      </c>
      <c r="P201" s="90">
        <v>10345005181.1479</v>
      </c>
      <c r="Q201" s="90">
        <v>10332499632.2199</v>
      </c>
      <c r="R201" s="90">
        <v>10357167476.222799</v>
      </c>
      <c r="S201" s="90">
        <v>10395201236.8375</v>
      </c>
      <c r="T201" s="90">
        <v>10451528346.125601</v>
      </c>
      <c r="U201" s="90">
        <v>10542412700.222099</v>
      </c>
      <c r="V201" s="90">
        <v>10694131693.4263</v>
      </c>
      <c r="W201" s="90">
        <v>10809069025.6877</v>
      </c>
      <c r="X201" s="90">
        <v>10907554883.9342</v>
      </c>
      <c r="Y201" s="90">
        <v>10848048272.6017</v>
      </c>
      <c r="Z201" s="90">
        <v>10856081170.285999</v>
      </c>
      <c r="AA201" s="90">
        <v>10856081170.285999</v>
      </c>
      <c r="AB201" s="90">
        <v>10930201165.2719</v>
      </c>
      <c r="AC201" s="90">
        <v>11002092736.5091</v>
      </c>
      <c r="AD201" s="90">
        <v>11023265629.3519</v>
      </c>
      <c r="AE201" s="90">
        <v>11066796984.9884</v>
      </c>
      <c r="AF201" s="90">
        <v>11121232736.1591</v>
      </c>
      <c r="AG201" s="90">
        <v>11148028260.722601</v>
      </c>
      <c r="AH201" s="90">
        <v>11254546287.6105</v>
      </c>
      <c r="AI201" s="90">
        <v>11416385205.799999</v>
      </c>
      <c r="AJ201" s="90">
        <v>11536988537.902901</v>
      </c>
      <c r="AK201" s="90">
        <v>11640732204.1611</v>
      </c>
      <c r="AL201" s="90">
        <v>11574285199.830601</v>
      </c>
      <c r="AM201" s="90">
        <v>11587285687.037701</v>
      </c>
      <c r="AN201" s="90">
        <v>11587285687.037701</v>
      </c>
      <c r="AO201" s="90">
        <v>11657046280.7278</v>
      </c>
      <c r="AP201" s="90">
        <v>11727412007.110001</v>
      </c>
      <c r="AQ201" s="90">
        <v>11745370965.263399</v>
      </c>
      <c r="AR201" s="90">
        <v>11786094191.056499</v>
      </c>
      <c r="AS201" s="90">
        <v>11839939373.616501</v>
      </c>
      <c r="AT201" s="90">
        <v>11800925142.6989</v>
      </c>
      <c r="AU201" s="90">
        <v>11912907849.1576</v>
      </c>
      <c r="AV201" s="90">
        <v>12076813056.1509</v>
      </c>
      <c r="AW201" s="90">
        <v>12199574576.813499</v>
      </c>
      <c r="AX201" s="90">
        <v>12300853289.0592</v>
      </c>
      <c r="AY201" s="90">
        <v>12227771339.551901</v>
      </c>
      <c r="AZ201" s="90">
        <v>12226707939.9014</v>
      </c>
      <c r="BA201" s="90">
        <v>12226707939.9014</v>
      </c>
    </row>
    <row r="202" spans="1:53" x14ac:dyDescent="0.2">
      <c r="A202" s="82" t="s">
        <v>1017</v>
      </c>
      <c r="B202" s="90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v>0</v>
      </c>
      <c r="H202" s="90">
        <v>0</v>
      </c>
      <c r="I202" s="90">
        <v>0</v>
      </c>
      <c r="J202" s="90">
        <v>0</v>
      </c>
      <c r="K202" s="90">
        <v>0</v>
      </c>
      <c r="L202" s="90">
        <v>0</v>
      </c>
      <c r="M202" s="90">
        <v>0</v>
      </c>
      <c r="N202" s="90">
        <v>0</v>
      </c>
      <c r="O202" s="90">
        <v>0</v>
      </c>
      <c r="P202" s="90">
        <v>0</v>
      </c>
      <c r="Q202" s="90">
        <v>0</v>
      </c>
      <c r="R202" s="90">
        <v>0</v>
      </c>
      <c r="S202" s="90">
        <v>0</v>
      </c>
      <c r="T202" s="90">
        <v>0</v>
      </c>
      <c r="U202" s="90">
        <v>0</v>
      </c>
      <c r="V202" s="90">
        <v>0</v>
      </c>
      <c r="W202" s="90">
        <v>0</v>
      </c>
      <c r="X202" s="90">
        <v>0</v>
      </c>
      <c r="Y202" s="90">
        <v>0</v>
      </c>
      <c r="Z202" s="90">
        <v>0</v>
      </c>
      <c r="AA202" s="90">
        <v>0</v>
      </c>
      <c r="AB202" s="90">
        <v>0</v>
      </c>
      <c r="AC202" s="90">
        <v>0</v>
      </c>
      <c r="AD202" s="90">
        <v>0</v>
      </c>
      <c r="AE202" s="90">
        <v>0</v>
      </c>
      <c r="AF202" s="90">
        <v>0</v>
      </c>
      <c r="AG202" s="90">
        <v>0</v>
      </c>
      <c r="AH202" s="90">
        <v>0</v>
      </c>
      <c r="AI202" s="90">
        <v>0</v>
      </c>
      <c r="AJ202" s="90">
        <v>0</v>
      </c>
      <c r="AK202" s="90">
        <v>0</v>
      </c>
      <c r="AL202" s="90">
        <v>0</v>
      </c>
      <c r="AM202" s="90">
        <v>0</v>
      </c>
      <c r="AN202" s="90">
        <v>0</v>
      </c>
      <c r="AO202" s="90">
        <v>0</v>
      </c>
      <c r="AP202" s="90">
        <v>0</v>
      </c>
      <c r="AQ202" s="90">
        <v>0</v>
      </c>
      <c r="AR202" s="90">
        <v>0</v>
      </c>
      <c r="AS202" s="90">
        <v>0</v>
      </c>
      <c r="AT202" s="90">
        <v>0</v>
      </c>
      <c r="AU202" s="90">
        <v>0</v>
      </c>
      <c r="AV202" s="90">
        <v>0</v>
      </c>
      <c r="AW202" s="90">
        <v>0</v>
      </c>
      <c r="AX202" s="90">
        <v>0</v>
      </c>
      <c r="AY202" s="90">
        <v>0</v>
      </c>
      <c r="AZ202" s="90">
        <v>0</v>
      </c>
      <c r="BA202" s="90">
        <v>0</v>
      </c>
    </row>
    <row r="203" spans="1:53" x14ac:dyDescent="0.2">
      <c r="A203" s="82" t="s">
        <v>1018</v>
      </c>
      <c r="B203" s="90">
        <v>8753059852.5341301</v>
      </c>
      <c r="C203" s="90">
        <v>8792325370.4808502</v>
      </c>
      <c r="D203" s="90">
        <v>8774072624.7626305</v>
      </c>
      <c r="E203" s="90">
        <v>8021593839.2079401</v>
      </c>
      <c r="F203" s="90">
        <v>8002816993.5557098</v>
      </c>
      <c r="G203" s="90">
        <v>7965585376.8619699</v>
      </c>
      <c r="H203" s="90">
        <v>7979479614.7333698</v>
      </c>
      <c r="I203" s="90">
        <v>8944720926.8377209</v>
      </c>
      <c r="J203" s="90">
        <v>8977069071.9716702</v>
      </c>
      <c r="K203" s="90">
        <v>9025934128.11339</v>
      </c>
      <c r="L203" s="90">
        <v>8960464505.9219704</v>
      </c>
      <c r="M203" s="90">
        <v>8899905544.9146404</v>
      </c>
      <c r="N203" s="90">
        <v>8899905544.9146404</v>
      </c>
      <c r="O203" s="90">
        <v>8894191355.6802406</v>
      </c>
      <c r="P203" s="90">
        <v>8905338225.1911297</v>
      </c>
      <c r="Q203" s="90">
        <v>8870491957.3054695</v>
      </c>
      <c r="R203" s="90">
        <v>8857844353.0323696</v>
      </c>
      <c r="S203" s="90">
        <v>8834492492.9389095</v>
      </c>
      <c r="T203" s="90">
        <v>9459462016.1669197</v>
      </c>
      <c r="U203" s="90">
        <v>9460795227.0946808</v>
      </c>
      <c r="V203" s="90">
        <v>9476451016.1533108</v>
      </c>
      <c r="W203" s="90">
        <v>9513869340.9673004</v>
      </c>
      <c r="X203" s="90">
        <v>9551357536.53936</v>
      </c>
      <c r="Y203" s="90">
        <v>9478225319.1820908</v>
      </c>
      <c r="Z203" s="90">
        <v>9443274202.7626991</v>
      </c>
      <c r="AA203" s="90">
        <v>9443274202.7626991</v>
      </c>
      <c r="AB203" s="90">
        <v>9416350639.3541794</v>
      </c>
      <c r="AC203" s="90">
        <v>9447443119.5851402</v>
      </c>
      <c r="AD203" s="90">
        <v>9443066468.9254894</v>
      </c>
      <c r="AE203" s="90">
        <v>9447335699.9486198</v>
      </c>
      <c r="AF203" s="90">
        <v>9438730954.7955704</v>
      </c>
      <c r="AG203" s="90">
        <v>10028696281.0529</v>
      </c>
      <c r="AH203" s="90">
        <v>10043415874.7204</v>
      </c>
      <c r="AI203" s="90">
        <v>10067361672.358101</v>
      </c>
      <c r="AJ203" s="90">
        <v>10109170129.4202</v>
      </c>
      <c r="AK203" s="90">
        <v>10150819061.5945</v>
      </c>
      <c r="AL203" s="90">
        <v>10072321382.641001</v>
      </c>
      <c r="AM203" s="90">
        <v>10040607449.2286</v>
      </c>
      <c r="AN203" s="90">
        <v>10040607449.2286</v>
      </c>
      <c r="AO203" s="90">
        <v>9416288189.0778103</v>
      </c>
      <c r="AP203" s="90">
        <v>9444185035.6144009</v>
      </c>
      <c r="AQ203" s="90">
        <v>9438274963.8771305</v>
      </c>
      <c r="AR203" s="90">
        <v>9441456415.5836792</v>
      </c>
      <c r="AS203" s="90">
        <v>9433480425.6845093</v>
      </c>
      <c r="AT203" s="90">
        <v>10578174045.504999</v>
      </c>
      <c r="AU203" s="90">
        <v>10599556481.9513</v>
      </c>
      <c r="AV203" s="90">
        <v>10626986594.6329</v>
      </c>
      <c r="AW203" s="90">
        <v>10671538028.1798</v>
      </c>
      <c r="AX203" s="90">
        <v>10712358364.1068</v>
      </c>
      <c r="AY203" s="90">
        <v>10629876565.244499</v>
      </c>
      <c r="AZ203" s="90">
        <v>10586865631.3382</v>
      </c>
      <c r="BA203" s="90">
        <v>10586865631.3382</v>
      </c>
    </row>
    <row r="204" spans="1:53" x14ac:dyDescent="0.2">
      <c r="A204" s="82" t="s">
        <v>1019</v>
      </c>
      <c r="B204" s="90">
        <v>135871713.994075</v>
      </c>
      <c r="C204" s="90">
        <v>41357589.194366798</v>
      </c>
      <c r="D204" s="90">
        <v>118292936.614162</v>
      </c>
      <c r="E204" s="90">
        <v>898695238.73303497</v>
      </c>
      <c r="F204" s="90">
        <v>933010291.97385299</v>
      </c>
      <c r="G204" s="90">
        <v>1014930056.40772</v>
      </c>
      <c r="H204" s="90">
        <v>942418470.14378095</v>
      </c>
      <c r="I204" s="90">
        <v>-128671681.29228599</v>
      </c>
      <c r="J204" s="90">
        <v>-224897652.794471</v>
      </c>
      <c r="K204" s="90">
        <v>-371478346.81653702</v>
      </c>
      <c r="L204" s="90">
        <v>-181011470.69949701</v>
      </c>
      <c r="M204" s="90">
        <v>5530472.8605220001</v>
      </c>
      <c r="N204" s="90">
        <v>5530472.8605220001</v>
      </c>
      <c r="O204" s="90">
        <v>34626101.532314703</v>
      </c>
      <c r="P204" s="90">
        <v>25613661.194423001</v>
      </c>
      <c r="Q204" s="90">
        <v>175473100.80987099</v>
      </c>
      <c r="R204" s="90">
        <v>251928794.373353</v>
      </c>
      <c r="S204" s="90">
        <v>346177832.40190202</v>
      </c>
      <c r="T204" s="90">
        <v>-215548150.00694099</v>
      </c>
      <c r="U204" s="90">
        <v>-209893433.671336</v>
      </c>
      <c r="V204" s="90">
        <v>-259446215.990394</v>
      </c>
      <c r="W204" s="90">
        <v>-317001846.66720003</v>
      </c>
      <c r="X204" s="90">
        <v>-357896812.14583403</v>
      </c>
      <c r="Y204" s="90">
        <v>-66450665.406827502</v>
      </c>
      <c r="Z204" s="90">
        <v>121307847.21989501</v>
      </c>
      <c r="AA204" s="90">
        <v>121307847.21989501</v>
      </c>
      <c r="AB204" s="90">
        <v>180270016.13906601</v>
      </c>
      <c r="AC204" s="90">
        <v>154890411.15473199</v>
      </c>
      <c r="AD204" s="90">
        <v>257290941.46712899</v>
      </c>
      <c r="AE204" s="90">
        <v>261498814.523323</v>
      </c>
      <c r="AF204" s="90">
        <v>334278863.36153501</v>
      </c>
      <c r="AG204" s="90">
        <v>-214554057.001524</v>
      </c>
      <c r="AH204" s="90">
        <v>-235968414.64309499</v>
      </c>
      <c r="AI204" s="90">
        <v>-291615594.99300897</v>
      </c>
      <c r="AJ204" s="90">
        <v>-268913672.38359898</v>
      </c>
      <c r="AK204" s="90">
        <v>-321056037.00221503</v>
      </c>
      <c r="AL204" s="90">
        <v>-23945644.749873798</v>
      </c>
      <c r="AM204" s="90">
        <v>166330665.51025599</v>
      </c>
      <c r="AN204" s="90">
        <v>166330665.51025599</v>
      </c>
      <c r="AO204" s="90">
        <v>814963591.01013196</v>
      </c>
      <c r="AP204" s="90">
        <v>788880080.38188505</v>
      </c>
      <c r="AQ204" s="90">
        <v>894311915.39357197</v>
      </c>
      <c r="AR204" s="90">
        <v>895216277.85110605</v>
      </c>
      <c r="AS204" s="90">
        <v>963177817.02288401</v>
      </c>
      <c r="AT204" s="90">
        <v>-82074680.981547594</v>
      </c>
      <c r="AU204" s="90">
        <v>-120780728.470081</v>
      </c>
      <c r="AV204" s="90">
        <v>-193534391.278413</v>
      </c>
      <c r="AW204" s="90">
        <v>-328613282.28872401</v>
      </c>
      <c r="AX204" s="90">
        <v>-378027113.88</v>
      </c>
      <c r="AY204" s="90">
        <v>-70389219.257597506</v>
      </c>
      <c r="AZ204" s="90">
        <v>171498609.789601</v>
      </c>
      <c r="BA204" s="90">
        <v>171498609.789601</v>
      </c>
    </row>
    <row r="205" spans="1:53" x14ac:dyDescent="0.2">
      <c r="A205" s="82" t="s">
        <v>1020</v>
      </c>
      <c r="B205" s="90">
        <v>173410539.33000001</v>
      </c>
      <c r="C205" s="90">
        <v>173410539.33000001</v>
      </c>
      <c r="D205" s="90">
        <v>173410539.33000001</v>
      </c>
      <c r="E205" s="90">
        <v>173410539.33000001</v>
      </c>
      <c r="F205" s="90">
        <v>173410539.33000001</v>
      </c>
      <c r="G205" s="90">
        <v>173410539.33000001</v>
      </c>
      <c r="H205" s="90">
        <v>173410539.33000001</v>
      </c>
      <c r="I205" s="90">
        <v>173410539.33000001</v>
      </c>
      <c r="J205" s="90">
        <v>173410539.33000001</v>
      </c>
      <c r="K205" s="90">
        <v>173410539.33000001</v>
      </c>
      <c r="L205" s="90">
        <v>173410539.33000001</v>
      </c>
      <c r="M205" s="90">
        <v>173410539.33000001</v>
      </c>
      <c r="N205" s="90">
        <v>173410539.33000001</v>
      </c>
      <c r="O205" s="90">
        <v>173410539.33000001</v>
      </c>
      <c r="P205" s="90">
        <v>173410539.33000001</v>
      </c>
      <c r="Q205" s="90">
        <v>173410539.33000001</v>
      </c>
      <c r="R205" s="90">
        <v>173410539.33000001</v>
      </c>
      <c r="S205" s="90">
        <v>173410539.33000001</v>
      </c>
      <c r="T205" s="90">
        <v>173410539.33000001</v>
      </c>
      <c r="U205" s="90">
        <v>173410539.33000001</v>
      </c>
      <c r="V205" s="90">
        <v>173410539.33000001</v>
      </c>
      <c r="W205" s="90">
        <v>173410539.33000001</v>
      </c>
      <c r="X205" s="90">
        <v>173410539.33000001</v>
      </c>
      <c r="Y205" s="90">
        <v>173410539.33000001</v>
      </c>
      <c r="Z205" s="90">
        <v>173410539.33000001</v>
      </c>
      <c r="AA205" s="90">
        <v>173410539.33000001</v>
      </c>
      <c r="AB205" s="90">
        <v>173410539.33000001</v>
      </c>
      <c r="AC205" s="90">
        <v>173410539.33000001</v>
      </c>
      <c r="AD205" s="90">
        <v>173410539.33000001</v>
      </c>
      <c r="AE205" s="90">
        <v>173410539.33000001</v>
      </c>
      <c r="AF205" s="90">
        <v>173410539.33000001</v>
      </c>
      <c r="AG205" s="90">
        <v>173410539.33000001</v>
      </c>
      <c r="AH205" s="90">
        <v>173410539.33000001</v>
      </c>
      <c r="AI205" s="90">
        <v>173410539.33000001</v>
      </c>
      <c r="AJ205" s="90">
        <v>173410539.33000001</v>
      </c>
      <c r="AK205" s="90">
        <v>173410539.33000001</v>
      </c>
      <c r="AL205" s="90">
        <v>173410539.33000001</v>
      </c>
      <c r="AM205" s="90">
        <v>173410539.33000001</v>
      </c>
      <c r="AN205" s="90">
        <v>173410539.33000001</v>
      </c>
      <c r="AO205" s="90">
        <v>173410539.33000001</v>
      </c>
      <c r="AP205" s="90">
        <v>173410539.33000001</v>
      </c>
      <c r="AQ205" s="90">
        <v>173410539.33000001</v>
      </c>
      <c r="AR205" s="90">
        <v>173410539.33000001</v>
      </c>
      <c r="AS205" s="90">
        <v>173410539.33000001</v>
      </c>
      <c r="AT205" s="90">
        <v>173410539.33000001</v>
      </c>
      <c r="AU205" s="90">
        <v>173410539.33000001</v>
      </c>
      <c r="AV205" s="90">
        <v>173410539.33000001</v>
      </c>
      <c r="AW205" s="90">
        <v>173410539.33000001</v>
      </c>
      <c r="AX205" s="90">
        <v>173410539.33000001</v>
      </c>
      <c r="AY205" s="90">
        <v>173410539.33000001</v>
      </c>
      <c r="AZ205" s="90">
        <v>173410539.33000001</v>
      </c>
      <c r="BA205" s="90">
        <v>173410539.33000001</v>
      </c>
    </row>
    <row r="206" spans="1:53" x14ac:dyDescent="0.2">
      <c r="A206" s="82" t="s">
        <v>1021</v>
      </c>
      <c r="B206" s="90">
        <v>1666455.49</v>
      </c>
      <c r="C206" s="90">
        <v>1666455.49</v>
      </c>
      <c r="D206" s="90">
        <v>1666455.49</v>
      </c>
      <c r="E206" s="90">
        <v>1666455.49</v>
      </c>
      <c r="F206" s="90">
        <v>1666455.49</v>
      </c>
      <c r="G206" s="90">
        <v>1666455.49</v>
      </c>
      <c r="H206" s="90">
        <v>1666455.49</v>
      </c>
      <c r="I206" s="90">
        <v>1666455.49</v>
      </c>
      <c r="J206" s="90">
        <v>1666455.49</v>
      </c>
      <c r="K206" s="90">
        <v>1666455.49</v>
      </c>
      <c r="L206" s="90">
        <v>1666455.49</v>
      </c>
      <c r="M206" s="90">
        <v>1666455.49</v>
      </c>
      <c r="N206" s="90">
        <v>1666455.49</v>
      </c>
      <c r="O206" s="90">
        <v>1666455.49</v>
      </c>
      <c r="P206" s="90">
        <v>1666455.49</v>
      </c>
      <c r="Q206" s="90">
        <v>1666455.49</v>
      </c>
      <c r="R206" s="90">
        <v>1666455.49</v>
      </c>
      <c r="S206" s="90">
        <v>1666455.49</v>
      </c>
      <c r="T206" s="90">
        <v>1666455.49</v>
      </c>
      <c r="U206" s="90">
        <v>1666455.49</v>
      </c>
      <c r="V206" s="90">
        <v>1666455.49</v>
      </c>
      <c r="W206" s="90">
        <v>1666455.49</v>
      </c>
      <c r="X206" s="90">
        <v>1666455.49</v>
      </c>
      <c r="Y206" s="90">
        <v>1666455.49</v>
      </c>
      <c r="Z206" s="90">
        <v>1666455.49</v>
      </c>
      <c r="AA206" s="90">
        <v>1666455.49</v>
      </c>
      <c r="AB206" s="90">
        <v>1666455.49</v>
      </c>
      <c r="AC206" s="90">
        <v>1666455.49</v>
      </c>
      <c r="AD206" s="90">
        <v>1666455.49</v>
      </c>
      <c r="AE206" s="90">
        <v>1666455.49</v>
      </c>
      <c r="AF206" s="90">
        <v>1666455.49</v>
      </c>
      <c r="AG206" s="90">
        <v>1666455.49</v>
      </c>
      <c r="AH206" s="90">
        <v>1666455.49</v>
      </c>
      <c r="AI206" s="90">
        <v>1666455.49</v>
      </c>
      <c r="AJ206" s="90">
        <v>1666455.49</v>
      </c>
      <c r="AK206" s="90">
        <v>1666455.49</v>
      </c>
      <c r="AL206" s="90">
        <v>1666455.49</v>
      </c>
      <c r="AM206" s="90">
        <v>1666455.49</v>
      </c>
      <c r="AN206" s="90">
        <v>1666455.49</v>
      </c>
      <c r="AO206" s="90">
        <v>1666455.49</v>
      </c>
      <c r="AP206" s="90">
        <v>1666455.49</v>
      </c>
      <c r="AQ206" s="90">
        <v>1666455.49</v>
      </c>
      <c r="AR206" s="90">
        <v>1666455.49</v>
      </c>
      <c r="AS206" s="90">
        <v>1666455.49</v>
      </c>
      <c r="AT206" s="90">
        <v>1666455.49</v>
      </c>
      <c r="AU206" s="90">
        <v>1666455.49</v>
      </c>
      <c r="AV206" s="90">
        <v>1666455.49</v>
      </c>
      <c r="AW206" s="90">
        <v>1666455.49</v>
      </c>
      <c r="AX206" s="90">
        <v>1666455.49</v>
      </c>
      <c r="AY206" s="90">
        <v>1666455.49</v>
      </c>
      <c r="AZ206" s="90">
        <v>1666455.49</v>
      </c>
      <c r="BA206" s="90">
        <v>1666455.49</v>
      </c>
    </row>
    <row r="207" spans="1:53" x14ac:dyDescent="0.2">
      <c r="A207" s="82" t="s">
        <v>1022</v>
      </c>
      <c r="B207" s="90">
        <v>220471935.26310799</v>
      </c>
      <c r="C207" s="90">
        <v>221405052.264871</v>
      </c>
      <c r="D207" s="90">
        <v>220904731.296689</v>
      </c>
      <c r="E207" s="90">
        <v>220796311.69372401</v>
      </c>
      <c r="F207" s="90">
        <v>220222187.923134</v>
      </c>
      <c r="G207" s="90">
        <v>219140633.68516901</v>
      </c>
      <c r="H207" s="90">
        <v>219465774.65898901</v>
      </c>
      <c r="I207" s="90">
        <v>220207527.90482301</v>
      </c>
      <c r="J207" s="90">
        <v>220948129.033465</v>
      </c>
      <c r="K207" s="90">
        <v>222094755.658981</v>
      </c>
      <c r="L207" s="90">
        <v>220428140.59636199</v>
      </c>
      <c r="M207" s="90">
        <v>230255164.22237399</v>
      </c>
      <c r="N207" s="90">
        <v>230255164.22237399</v>
      </c>
      <c r="O207" s="90">
        <v>230013436.173691</v>
      </c>
      <c r="P207" s="90">
        <v>230207708.64489901</v>
      </c>
      <c r="Q207" s="90">
        <v>229228617.858495</v>
      </c>
      <c r="R207" s="90">
        <v>228808048.776034</v>
      </c>
      <c r="S207" s="90">
        <v>228111370.45041099</v>
      </c>
      <c r="T207" s="90">
        <v>227491376.239149</v>
      </c>
      <c r="U207" s="90">
        <v>227431250.22705701</v>
      </c>
      <c r="V207" s="90">
        <v>227715275.68180299</v>
      </c>
      <c r="W207" s="90">
        <v>228521740.70998299</v>
      </c>
      <c r="X207" s="90">
        <v>229329166.10931799</v>
      </c>
      <c r="Y207" s="90">
        <v>227480941.892279</v>
      </c>
      <c r="Z207" s="90">
        <v>227499686.964589</v>
      </c>
      <c r="AA207" s="90">
        <v>227499686.964589</v>
      </c>
      <c r="AB207" s="90">
        <v>226725246.41719601</v>
      </c>
      <c r="AC207" s="90">
        <v>227347666.29059899</v>
      </c>
      <c r="AD207" s="90">
        <v>227130334.554768</v>
      </c>
      <c r="AE207" s="90">
        <v>227114056.711923</v>
      </c>
      <c r="AF207" s="90">
        <v>226780894.89002699</v>
      </c>
      <c r="AG207" s="90">
        <v>226483106.38090101</v>
      </c>
      <c r="AH207" s="90">
        <v>226690032.415609</v>
      </c>
      <c r="AI207" s="90">
        <v>227104735.251212</v>
      </c>
      <c r="AJ207" s="90">
        <v>227921586.914085</v>
      </c>
      <c r="AK207" s="90">
        <v>228733814.68068901</v>
      </c>
      <c r="AL207" s="90">
        <v>226839190.29847899</v>
      </c>
      <c r="AM207" s="90">
        <v>225999576.284951</v>
      </c>
      <c r="AN207" s="90">
        <v>225999576.284951</v>
      </c>
      <c r="AO207" s="90">
        <v>225155634.700398</v>
      </c>
      <c r="AP207" s="90">
        <v>225618215.782792</v>
      </c>
      <c r="AQ207" s="90">
        <v>225286720.45345601</v>
      </c>
      <c r="AR207" s="90">
        <v>225158051.18845499</v>
      </c>
      <c r="AS207" s="90">
        <v>224763429.50944501</v>
      </c>
      <c r="AT207" s="90">
        <v>224494496.23888901</v>
      </c>
      <c r="AU207" s="90">
        <v>224745926.254453</v>
      </c>
      <c r="AV207" s="90">
        <v>225124675.049555</v>
      </c>
      <c r="AW207" s="90">
        <v>225864771.858888</v>
      </c>
      <c r="AX207" s="90">
        <v>226524289.80469999</v>
      </c>
      <c r="AY207" s="90">
        <v>224577266.96047899</v>
      </c>
      <c r="AZ207" s="90">
        <v>274562628.80923998</v>
      </c>
      <c r="BA207" s="90">
        <v>274562628.80923998</v>
      </c>
    </row>
    <row r="208" spans="1:53" x14ac:dyDescent="0.2">
      <c r="A208" s="82" t="s">
        <v>1023</v>
      </c>
      <c r="B208" s="90">
        <v>3001106964.5395699</v>
      </c>
      <c r="C208" s="90">
        <v>3014808513.8811302</v>
      </c>
      <c r="D208" s="90">
        <v>3001622688.24828</v>
      </c>
      <c r="E208" s="90">
        <v>3000962228.30269</v>
      </c>
      <c r="F208" s="90">
        <v>2988534499.4984999</v>
      </c>
      <c r="G208" s="90">
        <v>2965387173.6061602</v>
      </c>
      <c r="H208" s="90">
        <v>2962277691.90236</v>
      </c>
      <c r="I208" s="90">
        <v>2948196413.3470702</v>
      </c>
      <c r="J208" s="90">
        <v>2954988992.40832</v>
      </c>
      <c r="K208" s="90">
        <v>2969622757.8215399</v>
      </c>
      <c r="L208" s="90">
        <v>2953936880.5500302</v>
      </c>
      <c r="M208" s="90">
        <v>2916967252.5711002</v>
      </c>
      <c r="N208" s="90">
        <v>2916967252.5711002</v>
      </c>
      <c r="O208" s="90">
        <v>2920780844.3891101</v>
      </c>
      <c r="P208" s="90">
        <v>2945127428.6914802</v>
      </c>
      <c r="Q208" s="90">
        <v>2952142201.0953698</v>
      </c>
      <c r="R208" s="90">
        <v>2964679652.3672099</v>
      </c>
      <c r="S208" s="90">
        <v>2967909667.2000599</v>
      </c>
      <c r="T208" s="90">
        <v>2974146316.6073098</v>
      </c>
      <c r="U208" s="90">
        <v>2984850954.3694901</v>
      </c>
      <c r="V208" s="90">
        <v>2987685028.9556999</v>
      </c>
      <c r="W208" s="90">
        <v>3013108100.0961299</v>
      </c>
      <c r="X208" s="90">
        <v>3038765791.1343298</v>
      </c>
      <c r="Y208" s="90">
        <v>3034348798.5036702</v>
      </c>
      <c r="Z208" s="90">
        <v>3025737499.1297798</v>
      </c>
      <c r="AA208" s="90">
        <v>3025737499.1297798</v>
      </c>
      <c r="AB208" s="90">
        <v>3020492952.5102901</v>
      </c>
      <c r="AC208" s="90">
        <v>3049199215.4528599</v>
      </c>
      <c r="AD208" s="90">
        <v>3063862483.6646399</v>
      </c>
      <c r="AE208" s="90">
        <v>3131872676.6508899</v>
      </c>
      <c r="AF208" s="90">
        <v>3137784347.9995399</v>
      </c>
      <c r="AG208" s="90">
        <v>3198199544.0032001</v>
      </c>
      <c r="AH208" s="90">
        <v>3211027480.83675</v>
      </c>
      <c r="AI208" s="90">
        <v>3214608211.19523</v>
      </c>
      <c r="AJ208" s="90">
        <v>3155308103.9486699</v>
      </c>
      <c r="AK208" s="90">
        <v>3180883917.2635002</v>
      </c>
      <c r="AL208" s="90">
        <v>3174296850.1962299</v>
      </c>
      <c r="AM208" s="90">
        <v>3139300865.7404199</v>
      </c>
      <c r="AN208" s="90">
        <v>3139300865.7404199</v>
      </c>
      <c r="AO208" s="90">
        <v>3134739105.27496</v>
      </c>
      <c r="AP208" s="90">
        <v>3163801185.2021198</v>
      </c>
      <c r="AQ208" s="90">
        <v>3174793832.6430502</v>
      </c>
      <c r="AR208" s="90">
        <v>3243506983.1069798</v>
      </c>
      <c r="AS208" s="90">
        <v>3249707008.3896098</v>
      </c>
      <c r="AT208" s="90">
        <v>3311497421.1399102</v>
      </c>
      <c r="AU208" s="90">
        <v>3326036987.1763301</v>
      </c>
      <c r="AV208" s="90">
        <v>3330182718.8126302</v>
      </c>
      <c r="AW208" s="90">
        <v>3408617844.8470702</v>
      </c>
      <c r="AX208" s="90">
        <v>3434076040.7435298</v>
      </c>
      <c r="AY208" s="90">
        <v>3424297140.1547298</v>
      </c>
      <c r="AZ208" s="90">
        <v>3288213796.4083099</v>
      </c>
      <c r="BA208" s="90">
        <v>3288213796.4083099</v>
      </c>
    </row>
    <row r="209" spans="1:66" x14ac:dyDescent="0.2">
      <c r="A209" s="81" t="s">
        <v>1024</v>
      </c>
      <c r="B209" s="90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v>0</v>
      </c>
      <c r="H209" s="90">
        <v>0</v>
      </c>
      <c r="I209" s="90">
        <v>0</v>
      </c>
      <c r="J209" s="90">
        <v>0</v>
      </c>
      <c r="K209" s="90">
        <v>0</v>
      </c>
      <c r="L209" s="90">
        <v>0</v>
      </c>
      <c r="M209" s="90">
        <v>0</v>
      </c>
      <c r="N209" s="90">
        <v>0</v>
      </c>
      <c r="O209" s="90">
        <v>0</v>
      </c>
      <c r="P209" s="90">
        <v>0</v>
      </c>
      <c r="Q209" s="90">
        <v>0</v>
      </c>
      <c r="R209" s="90">
        <v>0</v>
      </c>
      <c r="S209" s="90">
        <v>0</v>
      </c>
      <c r="T209" s="90">
        <v>0</v>
      </c>
      <c r="U209" s="90">
        <v>0</v>
      </c>
      <c r="V209" s="90">
        <v>0</v>
      </c>
      <c r="W209" s="90">
        <v>0</v>
      </c>
      <c r="X209" s="90">
        <v>0</v>
      </c>
      <c r="Y209" s="90">
        <v>0</v>
      </c>
      <c r="Z209" s="90">
        <v>0</v>
      </c>
      <c r="AA209" s="90">
        <v>0</v>
      </c>
      <c r="AB209" s="90">
        <v>0</v>
      </c>
      <c r="AC209" s="90">
        <v>0</v>
      </c>
      <c r="AD209" s="90">
        <v>0</v>
      </c>
      <c r="AE209" s="90">
        <v>0</v>
      </c>
      <c r="AF209" s="90">
        <v>0</v>
      </c>
      <c r="AG209" s="90">
        <v>0</v>
      </c>
      <c r="AH209" s="90">
        <v>0</v>
      </c>
      <c r="AI209" s="90">
        <v>0</v>
      </c>
      <c r="AJ209" s="90">
        <v>0</v>
      </c>
      <c r="AK209" s="90">
        <v>0</v>
      </c>
      <c r="AL209" s="90">
        <v>0</v>
      </c>
      <c r="AM209" s="90">
        <v>0</v>
      </c>
      <c r="AN209" s="90">
        <v>0</v>
      </c>
      <c r="AO209" s="90">
        <v>0</v>
      </c>
      <c r="AP209" s="90">
        <v>0</v>
      </c>
      <c r="AQ209" s="90">
        <v>0</v>
      </c>
      <c r="AR209" s="90">
        <v>0</v>
      </c>
      <c r="AS209" s="90">
        <v>0</v>
      </c>
      <c r="AT209" s="90">
        <v>0</v>
      </c>
      <c r="AU209" s="90">
        <v>0</v>
      </c>
      <c r="AV209" s="90">
        <v>0</v>
      </c>
      <c r="AW209" s="90">
        <v>0</v>
      </c>
      <c r="AX209" s="90">
        <v>0</v>
      </c>
      <c r="AY209" s="90">
        <v>0</v>
      </c>
      <c r="AZ209" s="90">
        <v>0</v>
      </c>
      <c r="BA209" s="90">
        <v>0</v>
      </c>
    </row>
    <row r="210" spans="1:66" x14ac:dyDescent="0.2">
      <c r="A210" s="82" t="s">
        <v>1025</v>
      </c>
      <c r="B210" s="90">
        <v>21738751016.299801</v>
      </c>
      <c r="C210" s="90">
        <v>21787749430.648701</v>
      </c>
      <c r="D210" s="90">
        <v>21852547460.845699</v>
      </c>
      <c r="E210" s="90">
        <v>21922760124.923</v>
      </c>
      <c r="F210" s="90">
        <v>21974974764.853001</v>
      </c>
      <c r="G210" s="90">
        <v>22047701116.122501</v>
      </c>
      <c r="H210" s="90">
        <v>22099351565.676701</v>
      </c>
      <c r="I210" s="90">
        <v>22158277930.962799</v>
      </c>
      <c r="J210" s="90">
        <v>22225820968.824001</v>
      </c>
      <c r="K210" s="90">
        <v>22262872951.387699</v>
      </c>
      <c r="L210" s="90">
        <v>22330008236.165501</v>
      </c>
      <c r="M210" s="90">
        <v>22421843858.367802</v>
      </c>
      <c r="N210" s="90">
        <v>22421843858.367802</v>
      </c>
      <c r="O210" s="90">
        <v>22549696547.2537</v>
      </c>
      <c r="P210" s="90">
        <v>22626369199.689899</v>
      </c>
      <c r="Q210" s="90">
        <v>22734912504.1092</v>
      </c>
      <c r="R210" s="90">
        <v>22835505319.591702</v>
      </c>
      <c r="S210" s="90">
        <v>22946969594.6488</v>
      </c>
      <c r="T210" s="90">
        <v>23072156899.952</v>
      </c>
      <c r="U210" s="90">
        <v>23180673693.062</v>
      </c>
      <c r="V210" s="90">
        <v>23301613793.0467</v>
      </c>
      <c r="W210" s="90">
        <v>23422643355.613998</v>
      </c>
      <c r="X210" s="90">
        <v>23544187560.391399</v>
      </c>
      <c r="Y210" s="90">
        <v>23696729661.592899</v>
      </c>
      <c r="Z210" s="90">
        <v>23848977401.182999</v>
      </c>
      <c r="AA210" s="90">
        <v>23848977401.182999</v>
      </c>
      <c r="AB210" s="90">
        <v>23949117014.5126</v>
      </c>
      <c r="AC210" s="90">
        <v>24056050143.812401</v>
      </c>
      <c r="AD210" s="90">
        <v>24189692852.784</v>
      </c>
      <c r="AE210" s="90">
        <v>24309695227.6432</v>
      </c>
      <c r="AF210" s="90">
        <v>24433884792.025799</v>
      </c>
      <c r="AG210" s="90">
        <v>24561930129.978001</v>
      </c>
      <c r="AH210" s="90">
        <v>24674788255.760201</v>
      </c>
      <c r="AI210" s="90">
        <v>24808921224.431599</v>
      </c>
      <c r="AJ210" s="90">
        <v>24935551680.622299</v>
      </c>
      <c r="AK210" s="90">
        <v>25055189955.5177</v>
      </c>
      <c r="AL210" s="90">
        <v>25198873973.036499</v>
      </c>
      <c r="AM210" s="90">
        <v>25334601238.622002</v>
      </c>
      <c r="AN210" s="90">
        <v>25334601238.622002</v>
      </c>
      <c r="AO210" s="90">
        <v>25423269795.611099</v>
      </c>
      <c r="AP210" s="90">
        <v>25524973518.911201</v>
      </c>
      <c r="AQ210" s="90">
        <v>25653115392.450699</v>
      </c>
      <c r="AR210" s="90">
        <v>25766508913.606701</v>
      </c>
      <c r="AS210" s="90">
        <v>25886145049.0429</v>
      </c>
      <c r="AT210" s="90">
        <v>26008093419.4212</v>
      </c>
      <c r="AU210" s="90">
        <v>26117543510.889702</v>
      </c>
      <c r="AV210" s="90">
        <v>26240649648.187599</v>
      </c>
      <c r="AW210" s="90">
        <v>26352058934.230701</v>
      </c>
      <c r="AX210" s="90">
        <v>26470861864.654202</v>
      </c>
      <c r="AY210" s="90">
        <v>26611210087.474201</v>
      </c>
      <c r="AZ210" s="90">
        <v>26722925601.066898</v>
      </c>
      <c r="BA210" s="90">
        <v>26722925601.066898</v>
      </c>
    </row>
    <row r="211" spans="1:66" x14ac:dyDescent="0.2">
      <c r="A211" s="82" t="s">
        <v>1026</v>
      </c>
    </row>
    <row r="212" spans="1:66" x14ac:dyDescent="0.2">
      <c r="A212" s="82" t="s">
        <v>1027</v>
      </c>
    </row>
    <row r="213" spans="1:66" x14ac:dyDescent="0.2">
      <c r="A213" s="82" t="s">
        <v>1028</v>
      </c>
      <c r="B213" s="90">
        <v>9813785525.2439594</v>
      </c>
      <c r="C213" s="90">
        <v>9729036656.9953804</v>
      </c>
      <c r="D213" s="90">
        <v>9770745239.0421391</v>
      </c>
      <c r="E213" s="90">
        <v>9808458809.6694393</v>
      </c>
      <c r="F213" s="90">
        <v>9843138348.1546593</v>
      </c>
      <c r="G213" s="90">
        <v>9894662213.86129</v>
      </c>
      <c r="H213" s="90">
        <v>9923585599.2000809</v>
      </c>
      <c r="I213" s="90">
        <v>9961941028.0398693</v>
      </c>
      <c r="J213" s="90">
        <v>9993801437.4533997</v>
      </c>
      <c r="K213" s="90">
        <v>10005113260.184601</v>
      </c>
      <c r="L213" s="90">
        <v>10050053726.715099</v>
      </c>
      <c r="M213" s="90">
        <v>10113267555.698099</v>
      </c>
      <c r="N213" s="90">
        <v>10113267555.698099</v>
      </c>
      <c r="O213" s="90">
        <v>10121755435.4291</v>
      </c>
      <c r="P213" s="90">
        <v>10206940873.580299</v>
      </c>
      <c r="Q213" s="90">
        <v>10261395594.1374</v>
      </c>
      <c r="R213" s="90">
        <v>10308390659.094101</v>
      </c>
      <c r="S213" s="90">
        <v>10366237482.2579</v>
      </c>
      <c r="T213" s="90">
        <v>10429719899.08</v>
      </c>
      <c r="U213" s="90">
        <v>10481680167.172701</v>
      </c>
      <c r="V213" s="90">
        <v>10544199631.275</v>
      </c>
      <c r="W213" s="90">
        <v>10594497947.1819</v>
      </c>
      <c r="X213" s="90">
        <v>10644944789.200899</v>
      </c>
      <c r="Y213" s="90">
        <v>10729266776.2668</v>
      </c>
      <c r="Z213" s="90">
        <v>10814628332.3706</v>
      </c>
      <c r="AA213" s="90">
        <v>10814628332.3706</v>
      </c>
      <c r="AB213" s="90">
        <v>10794176539.765301</v>
      </c>
      <c r="AC213" s="90">
        <v>10912185714.689301</v>
      </c>
      <c r="AD213" s="90">
        <v>10975446548.5173</v>
      </c>
      <c r="AE213" s="90">
        <v>11003090426.3883</v>
      </c>
      <c r="AF213" s="90">
        <v>11066044790.075199</v>
      </c>
      <c r="AG213" s="90">
        <v>11102135723.384899</v>
      </c>
      <c r="AH213" s="90">
        <v>11155113814.241501</v>
      </c>
      <c r="AI213" s="90">
        <v>11224151667.054199</v>
      </c>
      <c r="AJ213" s="90">
        <v>11322313805.0089</v>
      </c>
      <c r="AK213" s="90">
        <v>11371789101.284901</v>
      </c>
      <c r="AL213" s="90">
        <v>11452578923.5924</v>
      </c>
      <c r="AM213" s="90">
        <v>11543613798.035601</v>
      </c>
      <c r="AN213" s="90">
        <v>11543613798.035601</v>
      </c>
      <c r="AO213" s="90">
        <v>11652393055.3801</v>
      </c>
      <c r="AP213" s="90">
        <v>11631893438.708799</v>
      </c>
      <c r="AQ213" s="90">
        <v>11694245332.4499</v>
      </c>
      <c r="AR213" s="90">
        <v>11718074841.385201</v>
      </c>
      <c r="AS213" s="90">
        <v>11778494057.309099</v>
      </c>
      <c r="AT213" s="90">
        <v>11810605281.5035</v>
      </c>
      <c r="AU213" s="90">
        <v>11860843895.9251</v>
      </c>
      <c r="AV213" s="90">
        <v>11923757992.0007</v>
      </c>
      <c r="AW213" s="90">
        <v>11940897652.945299</v>
      </c>
      <c r="AX213" s="90">
        <v>11990079402.980101</v>
      </c>
      <c r="AY213" s="90">
        <v>12070812555.284201</v>
      </c>
      <c r="AZ213" s="90">
        <v>12175762678.6572</v>
      </c>
      <c r="BA213" s="90">
        <v>12175762678.6572</v>
      </c>
    </row>
    <row r="214" spans="1:66" x14ac:dyDescent="0.2">
      <c r="A214" s="82" t="s">
        <v>1029</v>
      </c>
      <c r="B214" s="90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v>0</v>
      </c>
      <c r="H214" s="90">
        <v>0</v>
      </c>
      <c r="I214" s="90">
        <v>0</v>
      </c>
      <c r="J214" s="90">
        <v>0</v>
      </c>
      <c r="K214" s="90">
        <v>0</v>
      </c>
      <c r="L214" s="90">
        <v>0</v>
      </c>
      <c r="M214" s="90">
        <v>0</v>
      </c>
      <c r="N214" s="90">
        <v>0</v>
      </c>
      <c r="O214" s="90">
        <v>0</v>
      </c>
      <c r="P214" s="90">
        <v>0</v>
      </c>
      <c r="Q214" s="90">
        <v>0</v>
      </c>
      <c r="R214" s="90">
        <v>0</v>
      </c>
      <c r="S214" s="90">
        <v>0</v>
      </c>
      <c r="T214" s="90">
        <v>0</v>
      </c>
      <c r="U214" s="90">
        <v>0</v>
      </c>
      <c r="V214" s="90">
        <v>0</v>
      </c>
      <c r="W214" s="90">
        <v>0</v>
      </c>
      <c r="X214" s="90">
        <v>0</v>
      </c>
      <c r="Y214" s="90">
        <v>0</v>
      </c>
      <c r="Z214" s="90">
        <v>0</v>
      </c>
      <c r="AA214" s="90">
        <v>0</v>
      </c>
      <c r="AB214" s="90">
        <v>0</v>
      </c>
      <c r="AC214" s="90">
        <v>0</v>
      </c>
      <c r="AD214" s="90">
        <v>0</v>
      </c>
      <c r="AE214" s="90">
        <v>0</v>
      </c>
      <c r="AF214" s="90">
        <v>0</v>
      </c>
      <c r="AG214" s="90">
        <v>0</v>
      </c>
      <c r="AH214" s="90">
        <v>0</v>
      </c>
      <c r="AI214" s="90">
        <v>0</v>
      </c>
      <c r="AJ214" s="90">
        <v>0</v>
      </c>
      <c r="AK214" s="90">
        <v>0</v>
      </c>
      <c r="AL214" s="90">
        <v>0</v>
      </c>
      <c r="AM214" s="90">
        <v>0</v>
      </c>
      <c r="AN214" s="90">
        <v>0</v>
      </c>
      <c r="AO214" s="90">
        <v>0</v>
      </c>
      <c r="AP214" s="90">
        <v>0</v>
      </c>
      <c r="AQ214" s="90">
        <v>0</v>
      </c>
      <c r="AR214" s="90">
        <v>0</v>
      </c>
      <c r="AS214" s="90">
        <v>0</v>
      </c>
      <c r="AT214" s="90">
        <v>0</v>
      </c>
      <c r="AU214" s="90">
        <v>0</v>
      </c>
      <c r="AV214" s="90">
        <v>0</v>
      </c>
      <c r="AW214" s="90">
        <v>0</v>
      </c>
      <c r="AX214" s="90">
        <v>0</v>
      </c>
      <c r="AY214" s="90">
        <v>0</v>
      </c>
      <c r="AZ214" s="90">
        <v>0</v>
      </c>
      <c r="BA214" s="90">
        <v>0</v>
      </c>
    </row>
    <row r="215" spans="1:66" x14ac:dyDescent="0.2">
      <c r="A215" s="82" t="s">
        <v>1030</v>
      </c>
      <c r="B215" s="90">
        <v>8395400674.9243498</v>
      </c>
      <c r="C215" s="90">
        <v>8596499212.1882992</v>
      </c>
      <c r="D215" s="90">
        <v>8558437509.7132902</v>
      </c>
      <c r="E215" s="90">
        <v>7829959028.4363804</v>
      </c>
      <c r="F215" s="90">
        <v>7825498710.3913698</v>
      </c>
      <c r="G215" s="90">
        <v>7790751553.0047998</v>
      </c>
      <c r="H215" s="90">
        <v>7878497649.5644798</v>
      </c>
      <c r="I215" s="90">
        <v>8972018956.7607803</v>
      </c>
      <c r="J215" s="90">
        <v>9099114409.2796192</v>
      </c>
      <c r="K215" s="90">
        <v>9262365988.1087494</v>
      </c>
      <c r="L215" s="90">
        <v>9104793196.2222004</v>
      </c>
      <c r="M215" s="90">
        <v>8971211107.2642708</v>
      </c>
      <c r="N215" s="90">
        <v>8971211107.2642708</v>
      </c>
      <c r="O215" s="90">
        <v>9059420324.3529797</v>
      </c>
      <c r="P215" s="90">
        <v>9033716915.91959</v>
      </c>
      <c r="Q215" s="90">
        <v>8931204312.1786804</v>
      </c>
      <c r="R215" s="90">
        <v>8896435709.5738697</v>
      </c>
      <c r="S215" s="90">
        <v>8853728059.9517708</v>
      </c>
      <c r="T215" s="90">
        <v>9472707815.3505802</v>
      </c>
      <c r="U215" s="90">
        <v>9513930074.2341309</v>
      </c>
      <c r="V215" s="90">
        <v>9621655783.1704407</v>
      </c>
      <c r="W215" s="90">
        <v>9726889848.0947094</v>
      </c>
      <c r="X215" s="90">
        <v>9815262887.2649307</v>
      </c>
      <c r="Y215" s="90">
        <v>9589346497.6422596</v>
      </c>
      <c r="Z215" s="90">
        <v>9475983681.9070206</v>
      </c>
      <c r="AA215" s="90">
        <v>9475983681.9070206</v>
      </c>
      <c r="AB215" s="90">
        <v>9543681242.9615307</v>
      </c>
      <c r="AC215" s="90">
        <v>9527871317.7093201</v>
      </c>
      <c r="AD215" s="90">
        <v>9481757685.2223797</v>
      </c>
      <c r="AE215" s="90">
        <v>9501547429.2814407</v>
      </c>
      <c r="AF215" s="90">
        <v>9484397815.274229</v>
      </c>
      <c r="AG215" s="90">
        <v>10067606633.4235</v>
      </c>
      <c r="AH215" s="90">
        <v>10137311539.3521</v>
      </c>
      <c r="AI215" s="90">
        <v>10257422688.480301</v>
      </c>
      <c r="AJ215" s="90">
        <v>10321877028.608801</v>
      </c>
      <c r="AK215" s="90">
        <v>10420725554.805901</v>
      </c>
      <c r="AL215" s="90">
        <v>10186868606.727699</v>
      </c>
      <c r="AM215" s="90">
        <v>10076362215.128401</v>
      </c>
      <c r="AN215" s="90">
        <v>10076362215.128401</v>
      </c>
      <c r="AO215" s="90">
        <v>9413950146.9708595</v>
      </c>
      <c r="AP215" s="90">
        <v>9525732448.9698105</v>
      </c>
      <c r="AQ215" s="90">
        <v>9478515344.6864109</v>
      </c>
      <c r="AR215" s="90">
        <v>9497198798.6435204</v>
      </c>
      <c r="AS215" s="90">
        <v>9482970068.0447292</v>
      </c>
      <c r="AT215" s="90">
        <v>10561547193.7892</v>
      </c>
      <c r="AU215" s="90">
        <v>10645394338.8237</v>
      </c>
      <c r="AV215" s="90">
        <v>10776074186.3002</v>
      </c>
      <c r="AW215" s="90">
        <v>10931596042.7899</v>
      </c>
      <c r="AX215" s="90">
        <v>11027691603.758499</v>
      </c>
      <c r="AY215" s="90">
        <v>10781404191.409599</v>
      </c>
      <c r="AZ215" s="90">
        <v>10630774034.880501</v>
      </c>
      <c r="BA215" s="90">
        <v>10630774034.880501</v>
      </c>
    </row>
    <row r="216" spans="1:66" x14ac:dyDescent="0.2">
      <c r="A216" s="82" t="s">
        <v>1031</v>
      </c>
      <c r="B216" s="90">
        <v>316728554.14991498</v>
      </c>
      <c r="C216" s="90">
        <v>40436456.562564403</v>
      </c>
      <c r="D216" s="90">
        <v>115385722.13267601</v>
      </c>
      <c r="E216" s="90">
        <v>877225528.91375697</v>
      </c>
      <c r="F216" s="90">
        <v>912337598.43597996</v>
      </c>
      <c r="G216" s="90">
        <v>992653714.58045197</v>
      </c>
      <c r="H216" s="90">
        <v>930491969.45432997</v>
      </c>
      <c r="I216" s="90">
        <v>-129064369.162025</v>
      </c>
      <c r="J216" s="90">
        <v>-227955188.57536</v>
      </c>
      <c r="K216" s="90">
        <v>-381209119.85777497</v>
      </c>
      <c r="L216" s="90">
        <v>-183927072.728623</v>
      </c>
      <c r="M216" s="90">
        <v>5574782.7102601398</v>
      </c>
      <c r="N216" s="90">
        <v>5574782.7102601398</v>
      </c>
      <c r="O216" s="90">
        <v>-75192754.358802602</v>
      </c>
      <c r="P216" s="90">
        <v>25982905.821157198</v>
      </c>
      <c r="Q216" s="90">
        <v>176674092.278929</v>
      </c>
      <c r="R216" s="90">
        <v>253026383.531533</v>
      </c>
      <c r="S216" s="90">
        <v>346931574.27206099</v>
      </c>
      <c r="T216" s="90">
        <v>-215849975.57635799</v>
      </c>
      <c r="U216" s="90">
        <v>-211072262.22073299</v>
      </c>
      <c r="V216" s="90">
        <v>-263421631.18350199</v>
      </c>
      <c r="W216" s="90">
        <v>-324099683.70040298</v>
      </c>
      <c r="X216" s="90">
        <v>-367785551.35087198</v>
      </c>
      <c r="Y216" s="90">
        <v>-67229722.245086595</v>
      </c>
      <c r="Z216" s="90">
        <v>121728031.619234</v>
      </c>
      <c r="AA216" s="90">
        <v>121728031.619234</v>
      </c>
      <c r="AB216" s="90">
        <v>35799281.746087201</v>
      </c>
      <c r="AC216" s="90">
        <v>156209027.897717</v>
      </c>
      <c r="AD216" s="90">
        <v>258345143.45758399</v>
      </c>
      <c r="AE216" s="90">
        <v>262999375.46495101</v>
      </c>
      <c r="AF216" s="90">
        <v>335896185.25440401</v>
      </c>
      <c r="AG216" s="90">
        <v>-215386505.57973501</v>
      </c>
      <c r="AH216" s="90">
        <v>-238174477.93882799</v>
      </c>
      <c r="AI216" s="90">
        <v>-297120985.39272398</v>
      </c>
      <c r="AJ216" s="90">
        <v>-274571880.98725998</v>
      </c>
      <c r="AK216" s="90">
        <v>-329592797.29178298</v>
      </c>
      <c r="AL216" s="90">
        <v>-24217965.998458199</v>
      </c>
      <c r="AM216" s="90">
        <v>166922971.70660299</v>
      </c>
      <c r="AN216" s="90">
        <v>166922971.70660299</v>
      </c>
      <c r="AO216" s="90">
        <v>925707755.96372402</v>
      </c>
      <c r="AP216" s="90">
        <v>795691798.89016902</v>
      </c>
      <c r="AQ216" s="90">
        <v>898124842.24466002</v>
      </c>
      <c r="AR216" s="90">
        <v>900501637.06740403</v>
      </c>
      <c r="AS216" s="90">
        <v>968230811.62750304</v>
      </c>
      <c r="AT216" s="90">
        <v>-81945675.394720599</v>
      </c>
      <c r="AU216" s="90">
        <v>-121303045.583442</v>
      </c>
      <c r="AV216" s="90">
        <v>-196249514.33268201</v>
      </c>
      <c r="AW216" s="90">
        <v>-336621361.11867499</v>
      </c>
      <c r="AX216" s="90">
        <v>-389154870.29406601</v>
      </c>
      <c r="AY216" s="90">
        <v>-71392609.2063189</v>
      </c>
      <c r="AZ216" s="90">
        <v>172209890.20325699</v>
      </c>
      <c r="BA216" s="90">
        <v>172209890.20325699</v>
      </c>
    </row>
    <row r="217" spans="1:66" x14ac:dyDescent="0.2">
      <c r="A217" s="82" t="s">
        <v>1032</v>
      </c>
      <c r="B217" s="90">
        <v>173410539.33000001</v>
      </c>
      <c r="C217" s="90">
        <v>173410539.33000001</v>
      </c>
      <c r="D217" s="90">
        <v>173410539.33000001</v>
      </c>
      <c r="E217" s="90">
        <v>173410539.33000001</v>
      </c>
      <c r="F217" s="90">
        <v>173410539.33000001</v>
      </c>
      <c r="G217" s="90">
        <v>173410539.33000001</v>
      </c>
      <c r="H217" s="90">
        <v>173410539.33000001</v>
      </c>
      <c r="I217" s="90">
        <v>173410539.33000001</v>
      </c>
      <c r="J217" s="90">
        <v>173410539.33000001</v>
      </c>
      <c r="K217" s="90">
        <v>173410539.33000001</v>
      </c>
      <c r="L217" s="90">
        <v>173410539.33000001</v>
      </c>
      <c r="M217" s="90">
        <v>173410539.33000001</v>
      </c>
      <c r="N217" s="90">
        <v>173410539.33000001</v>
      </c>
      <c r="O217" s="90">
        <v>173410539.33000001</v>
      </c>
      <c r="P217" s="90">
        <v>173410539.33000001</v>
      </c>
      <c r="Q217" s="90">
        <v>173410539.33000001</v>
      </c>
      <c r="R217" s="90">
        <v>173410539.33000001</v>
      </c>
      <c r="S217" s="90">
        <v>173410539.33000001</v>
      </c>
      <c r="T217" s="90">
        <v>173410539.33000001</v>
      </c>
      <c r="U217" s="90">
        <v>173410539.33000001</v>
      </c>
      <c r="V217" s="90">
        <v>173410539.33000001</v>
      </c>
      <c r="W217" s="90">
        <v>173410539.33000001</v>
      </c>
      <c r="X217" s="90">
        <v>173410539.33000001</v>
      </c>
      <c r="Y217" s="90">
        <v>173410539.33000001</v>
      </c>
      <c r="Z217" s="90">
        <v>173410539.33000001</v>
      </c>
      <c r="AA217" s="90">
        <v>173410539.33000001</v>
      </c>
      <c r="AB217" s="90">
        <v>173410539.33000001</v>
      </c>
      <c r="AC217" s="90">
        <v>173410539.33000001</v>
      </c>
      <c r="AD217" s="90">
        <v>173410539.33000001</v>
      </c>
      <c r="AE217" s="90">
        <v>173410539.33000001</v>
      </c>
      <c r="AF217" s="90">
        <v>173410539.33000001</v>
      </c>
      <c r="AG217" s="90">
        <v>173410539.33000001</v>
      </c>
      <c r="AH217" s="90">
        <v>173410539.33000001</v>
      </c>
      <c r="AI217" s="90">
        <v>173410539.33000001</v>
      </c>
      <c r="AJ217" s="90">
        <v>173410539.33000001</v>
      </c>
      <c r="AK217" s="90">
        <v>173410539.33000001</v>
      </c>
      <c r="AL217" s="90">
        <v>173410539.33000001</v>
      </c>
      <c r="AM217" s="90">
        <v>173410539.33000001</v>
      </c>
      <c r="AN217" s="90">
        <v>173410539.33000001</v>
      </c>
      <c r="AO217" s="90">
        <v>173410539.33000001</v>
      </c>
      <c r="AP217" s="90">
        <v>173410539.33000001</v>
      </c>
      <c r="AQ217" s="90">
        <v>173410539.33000001</v>
      </c>
      <c r="AR217" s="90">
        <v>173410539.33000001</v>
      </c>
      <c r="AS217" s="90">
        <v>173410539.33000001</v>
      </c>
      <c r="AT217" s="90">
        <v>173410539.33000001</v>
      </c>
      <c r="AU217" s="90">
        <v>173410539.33000001</v>
      </c>
      <c r="AV217" s="90">
        <v>173410539.33000001</v>
      </c>
      <c r="AW217" s="90">
        <v>173410539.33000001</v>
      </c>
      <c r="AX217" s="90">
        <v>173410539.33000001</v>
      </c>
      <c r="AY217" s="90">
        <v>173410539.33000001</v>
      </c>
      <c r="AZ217" s="90">
        <v>173410539.33000001</v>
      </c>
      <c r="BA217" s="90">
        <v>173410539.33000001</v>
      </c>
    </row>
    <row r="218" spans="1:66" x14ac:dyDescent="0.2">
      <c r="A218" s="82" t="s">
        <v>1033</v>
      </c>
      <c r="B218" s="90">
        <v>1666455.49</v>
      </c>
      <c r="C218" s="90">
        <v>1666455.49</v>
      </c>
      <c r="D218" s="90">
        <v>1666455.49</v>
      </c>
      <c r="E218" s="90">
        <v>1666455.49</v>
      </c>
      <c r="F218" s="90">
        <v>1666455.49</v>
      </c>
      <c r="G218" s="90">
        <v>1666455.49</v>
      </c>
      <c r="H218" s="90">
        <v>1666455.49</v>
      </c>
      <c r="I218" s="90">
        <v>1666455.49</v>
      </c>
      <c r="J218" s="90">
        <v>1666455.49</v>
      </c>
      <c r="K218" s="90">
        <v>1666455.49</v>
      </c>
      <c r="L218" s="90">
        <v>1666455.49</v>
      </c>
      <c r="M218" s="90">
        <v>1666455.49</v>
      </c>
      <c r="N218" s="90">
        <v>1666455.49</v>
      </c>
      <c r="O218" s="90">
        <v>1666455.49</v>
      </c>
      <c r="P218" s="90">
        <v>1666455.49</v>
      </c>
      <c r="Q218" s="90">
        <v>1666455.49</v>
      </c>
      <c r="R218" s="90">
        <v>1666455.49</v>
      </c>
      <c r="S218" s="90">
        <v>1666455.49</v>
      </c>
      <c r="T218" s="90">
        <v>1666455.49</v>
      </c>
      <c r="U218" s="90">
        <v>1666455.49</v>
      </c>
      <c r="V218" s="90">
        <v>1666455.49</v>
      </c>
      <c r="W218" s="90">
        <v>1666455.49</v>
      </c>
      <c r="X218" s="90">
        <v>1666455.49</v>
      </c>
      <c r="Y218" s="90">
        <v>1666455.49</v>
      </c>
      <c r="Z218" s="90">
        <v>1666455.49</v>
      </c>
      <c r="AA218" s="90">
        <v>1666455.49</v>
      </c>
      <c r="AB218" s="90">
        <v>1666455.49</v>
      </c>
      <c r="AC218" s="90">
        <v>1666455.49</v>
      </c>
      <c r="AD218" s="90">
        <v>1666455.49</v>
      </c>
      <c r="AE218" s="90">
        <v>1666455.49</v>
      </c>
      <c r="AF218" s="90">
        <v>1666455.49</v>
      </c>
      <c r="AG218" s="90">
        <v>1666455.49</v>
      </c>
      <c r="AH218" s="90">
        <v>1666455.49</v>
      </c>
      <c r="AI218" s="90">
        <v>1666455.49</v>
      </c>
      <c r="AJ218" s="90">
        <v>1666455.49</v>
      </c>
      <c r="AK218" s="90">
        <v>1666455.49</v>
      </c>
      <c r="AL218" s="90">
        <v>1666455.49</v>
      </c>
      <c r="AM218" s="90">
        <v>1666455.49</v>
      </c>
      <c r="AN218" s="90">
        <v>1666455.49</v>
      </c>
      <c r="AO218" s="90">
        <v>1666455.49</v>
      </c>
      <c r="AP218" s="90">
        <v>1666455.49</v>
      </c>
      <c r="AQ218" s="90">
        <v>1666455.49</v>
      </c>
      <c r="AR218" s="90">
        <v>1666455.49</v>
      </c>
      <c r="AS218" s="90">
        <v>1666455.49</v>
      </c>
      <c r="AT218" s="90">
        <v>1666455.49</v>
      </c>
      <c r="AU218" s="90">
        <v>1666455.49</v>
      </c>
      <c r="AV218" s="90">
        <v>1666455.49</v>
      </c>
      <c r="AW218" s="90">
        <v>1666455.49</v>
      </c>
      <c r="AX218" s="90">
        <v>1666455.49</v>
      </c>
      <c r="AY218" s="90">
        <v>1666455.49</v>
      </c>
      <c r="AZ218" s="90">
        <v>1666455.49</v>
      </c>
      <c r="BA218" s="90">
        <v>1666455.49</v>
      </c>
    </row>
    <row r="219" spans="1:66" x14ac:dyDescent="0.2">
      <c r="A219" s="82" t="s">
        <v>1034</v>
      </c>
      <c r="B219" s="90">
        <v>220471935.26310799</v>
      </c>
      <c r="C219" s="90">
        <v>221405052.264871</v>
      </c>
      <c r="D219" s="90">
        <v>220904731.296689</v>
      </c>
      <c r="E219" s="90">
        <v>220796311.69372401</v>
      </c>
      <c r="F219" s="90">
        <v>220222187.923134</v>
      </c>
      <c r="G219" s="90">
        <v>219140633.68516901</v>
      </c>
      <c r="H219" s="90">
        <v>219465774.65898901</v>
      </c>
      <c r="I219" s="90">
        <v>220207527.90482301</v>
      </c>
      <c r="J219" s="90">
        <v>220948129.033465</v>
      </c>
      <c r="K219" s="90">
        <v>222094755.658981</v>
      </c>
      <c r="L219" s="90">
        <v>220428140.59636199</v>
      </c>
      <c r="M219" s="90">
        <v>230255164.22237399</v>
      </c>
      <c r="N219" s="90">
        <v>230255164.22237399</v>
      </c>
      <c r="O219" s="90">
        <v>230013436.173691</v>
      </c>
      <c r="P219" s="90">
        <v>230207708.64489901</v>
      </c>
      <c r="Q219" s="90">
        <v>229228617.858495</v>
      </c>
      <c r="R219" s="90">
        <v>228808048.776034</v>
      </c>
      <c r="S219" s="90">
        <v>228111370.45041099</v>
      </c>
      <c r="T219" s="90">
        <v>227491376.239149</v>
      </c>
      <c r="U219" s="90">
        <v>227431250.22705701</v>
      </c>
      <c r="V219" s="90">
        <v>227715275.68180299</v>
      </c>
      <c r="W219" s="90">
        <v>228521740.70998299</v>
      </c>
      <c r="X219" s="90">
        <v>229329166.10931799</v>
      </c>
      <c r="Y219" s="90">
        <v>227480941.892279</v>
      </c>
      <c r="Z219" s="90">
        <v>227499686.964589</v>
      </c>
      <c r="AA219" s="90">
        <v>227499686.964589</v>
      </c>
      <c r="AB219" s="90">
        <v>226725246.41719601</v>
      </c>
      <c r="AC219" s="90">
        <v>227347666.29059899</v>
      </c>
      <c r="AD219" s="90">
        <v>227130334.554768</v>
      </c>
      <c r="AE219" s="90">
        <v>227114056.711923</v>
      </c>
      <c r="AF219" s="90">
        <v>226780894.89002699</v>
      </c>
      <c r="AG219" s="90">
        <v>226483106.38090101</v>
      </c>
      <c r="AH219" s="90">
        <v>226690032.415609</v>
      </c>
      <c r="AI219" s="90">
        <v>227104735.251212</v>
      </c>
      <c r="AJ219" s="90">
        <v>227921586.914085</v>
      </c>
      <c r="AK219" s="90">
        <v>228733814.68068901</v>
      </c>
      <c r="AL219" s="90">
        <v>226839190.29847899</v>
      </c>
      <c r="AM219" s="90">
        <v>225999576.284951</v>
      </c>
      <c r="AN219" s="90">
        <v>225999576.284951</v>
      </c>
      <c r="AO219" s="90">
        <v>225155634.700398</v>
      </c>
      <c r="AP219" s="90">
        <v>225618215.782792</v>
      </c>
      <c r="AQ219" s="90">
        <v>225286720.45345601</v>
      </c>
      <c r="AR219" s="90">
        <v>225158051.18845499</v>
      </c>
      <c r="AS219" s="90">
        <v>224763429.50944501</v>
      </c>
      <c r="AT219" s="90">
        <v>224494496.23888901</v>
      </c>
      <c r="AU219" s="90">
        <v>224745926.254453</v>
      </c>
      <c r="AV219" s="90">
        <v>225124675.049555</v>
      </c>
      <c r="AW219" s="90">
        <v>225864771.858888</v>
      </c>
      <c r="AX219" s="90">
        <v>226524289.80469999</v>
      </c>
      <c r="AY219" s="90">
        <v>224577266.96047899</v>
      </c>
      <c r="AZ219" s="90">
        <v>274562628.80923998</v>
      </c>
      <c r="BA219" s="90">
        <v>274562628.80923998</v>
      </c>
    </row>
    <row r="220" spans="1:66" x14ac:dyDescent="0.2">
      <c r="A220" s="82" t="s">
        <v>1035</v>
      </c>
      <c r="B220" s="90">
        <v>2785872384.1748199</v>
      </c>
      <c r="C220" s="90">
        <v>2801960679.22615</v>
      </c>
      <c r="D220" s="90">
        <v>2790976514.0006199</v>
      </c>
      <c r="E220" s="90">
        <v>2791489918.7591</v>
      </c>
      <c r="F220" s="90">
        <v>2779388692.8900099</v>
      </c>
      <c r="G220" s="90">
        <v>2758672077.9063201</v>
      </c>
      <c r="H220" s="90">
        <v>2756743218.5158901</v>
      </c>
      <c r="I220" s="90">
        <v>2743663596.1728301</v>
      </c>
      <c r="J220" s="90">
        <v>2750746672.4775701</v>
      </c>
      <c r="K220" s="90">
        <v>2766723722.8348098</v>
      </c>
      <c r="L220" s="90">
        <v>2752131141.6454701</v>
      </c>
      <c r="M220" s="90">
        <v>2716097649.1077099</v>
      </c>
      <c r="N220" s="90">
        <v>2716097649.1077099</v>
      </c>
      <c r="O220" s="90">
        <v>2655057844.9965901</v>
      </c>
      <c r="P220" s="90">
        <v>2747296067.3674202</v>
      </c>
      <c r="Q220" s="90">
        <v>2756528770.4506502</v>
      </c>
      <c r="R220" s="90">
        <v>2770267697.2225399</v>
      </c>
      <c r="S220" s="90">
        <v>2773865048.1161199</v>
      </c>
      <c r="T220" s="90">
        <v>2782556212.6031299</v>
      </c>
      <c r="U220" s="90">
        <v>2794467140.8012099</v>
      </c>
      <c r="V220" s="90">
        <v>2798329649.2143698</v>
      </c>
      <c r="W220" s="90">
        <v>2824089679.25144</v>
      </c>
      <c r="X220" s="90">
        <v>2851118727.50495</v>
      </c>
      <c r="Y220" s="90">
        <v>2847829314.52384</v>
      </c>
      <c r="Z220" s="90">
        <v>2840196764.1751499</v>
      </c>
      <c r="AA220" s="90">
        <v>2840196764.1751499</v>
      </c>
      <c r="AB220" s="90">
        <v>2624291570.1882901</v>
      </c>
      <c r="AC220" s="90">
        <v>2866755071.8193598</v>
      </c>
      <c r="AD220" s="90">
        <v>2883666322.2737999</v>
      </c>
      <c r="AE220" s="90">
        <v>2952915799.9190698</v>
      </c>
      <c r="AF220" s="90">
        <v>2959236364.9374499</v>
      </c>
      <c r="AG220" s="90">
        <v>3022136973.8122702</v>
      </c>
      <c r="AH220" s="90">
        <v>3036207762.6402302</v>
      </c>
      <c r="AI220" s="90">
        <v>3040851712.4011002</v>
      </c>
      <c r="AJ220" s="90">
        <v>2981923011.5008101</v>
      </c>
      <c r="AK220" s="90">
        <v>3008902966.1344399</v>
      </c>
      <c r="AL220" s="90">
        <v>3003475990.7502599</v>
      </c>
      <c r="AM220" s="90">
        <v>2969492507.97012</v>
      </c>
      <c r="AN220" s="90">
        <v>2969492507.97012</v>
      </c>
      <c r="AO220" s="90">
        <v>2575781633.1602702</v>
      </c>
      <c r="AP220" s="90">
        <v>2997153310.6729798</v>
      </c>
      <c r="AQ220" s="90">
        <v>3010425230.8690901</v>
      </c>
      <c r="AR220" s="90">
        <v>3080410019.10465</v>
      </c>
      <c r="AS220" s="90">
        <v>3087052964.7182298</v>
      </c>
      <c r="AT220" s="90">
        <v>3151361659.7069602</v>
      </c>
      <c r="AU220" s="90">
        <v>3167178800.8449898</v>
      </c>
      <c r="AV220" s="90">
        <v>3172421273.9793401</v>
      </c>
      <c r="AW220" s="90">
        <v>3251261095.50629</v>
      </c>
      <c r="AX220" s="90">
        <v>3278155987.6646399</v>
      </c>
      <c r="AY220" s="90">
        <v>3269570510.6090398</v>
      </c>
      <c r="AZ220" s="90">
        <v>3134531470.42309</v>
      </c>
      <c r="BA220" s="90">
        <v>3134531470.42309</v>
      </c>
    </row>
    <row r="221" spans="1:66" x14ac:dyDescent="0.2">
      <c r="A221" s="81" t="s">
        <v>1036</v>
      </c>
      <c r="B221" s="90">
        <v>0</v>
      </c>
      <c r="C221" s="90">
        <v>0</v>
      </c>
      <c r="D221" s="90">
        <v>0</v>
      </c>
      <c r="E221" s="90">
        <v>0</v>
      </c>
      <c r="F221" s="90">
        <v>0</v>
      </c>
      <c r="G221" s="90">
        <v>0</v>
      </c>
      <c r="H221" s="90">
        <v>0</v>
      </c>
      <c r="I221" s="90">
        <v>0</v>
      </c>
      <c r="J221" s="90">
        <v>0</v>
      </c>
      <c r="K221" s="90">
        <v>0</v>
      </c>
      <c r="L221" s="90">
        <v>0</v>
      </c>
      <c r="M221" s="90">
        <v>0</v>
      </c>
      <c r="N221" s="90">
        <v>0</v>
      </c>
      <c r="O221" s="90">
        <v>0</v>
      </c>
      <c r="P221" s="90">
        <v>0</v>
      </c>
      <c r="Q221" s="90">
        <v>0</v>
      </c>
      <c r="R221" s="90">
        <v>0</v>
      </c>
      <c r="S221" s="90">
        <v>0</v>
      </c>
      <c r="T221" s="90">
        <v>0</v>
      </c>
      <c r="U221" s="90">
        <v>0</v>
      </c>
      <c r="V221" s="90">
        <v>0</v>
      </c>
      <c r="W221" s="90">
        <v>0</v>
      </c>
      <c r="X221" s="90">
        <v>0</v>
      </c>
      <c r="Y221" s="90">
        <v>0</v>
      </c>
      <c r="Z221" s="90">
        <v>0</v>
      </c>
      <c r="AA221" s="90">
        <v>0</v>
      </c>
      <c r="AB221" s="90">
        <v>0</v>
      </c>
      <c r="AC221" s="90">
        <v>0</v>
      </c>
      <c r="AD221" s="90">
        <v>0</v>
      </c>
      <c r="AE221" s="90">
        <v>0</v>
      </c>
      <c r="AF221" s="90">
        <v>0</v>
      </c>
      <c r="AG221" s="90">
        <v>0</v>
      </c>
      <c r="AH221" s="90">
        <v>0</v>
      </c>
      <c r="AI221" s="90">
        <v>0</v>
      </c>
      <c r="AJ221" s="90">
        <v>0</v>
      </c>
      <c r="AK221" s="90">
        <v>0</v>
      </c>
      <c r="AL221" s="90">
        <v>0</v>
      </c>
      <c r="AM221" s="90">
        <v>0</v>
      </c>
      <c r="AN221" s="90">
        <v>0</v>
      </c>
      <c r="AO221" s="90">
        <v>0</v>
      </c>
      <c r="AP221" s="90">
        <v>0</v>
      </c>
      <c r="AQ221" s="90">
        <v>0</v>
      </c>
      <c r="AR221" s="90">
        <v>0</v>
      </c>
      <c r="AS221" s="90">
        <v>0</v>
      </c>
      <c r="AT221" s="90">
        <v>0</v>
      </c>
      <c r="AU221" s="90">
        <v>0</v>
      </c>
      <c r="AV221" s="90">
        <v>0</v>
      </c>
      <c r="AW221" s="90">
        <v>0</v>
      </c>
      <c r="AX221" s="90">
        <v>0</v>
      </c>
      <c r="AY221" s="90">
        <v>0</v>
      </c>
      <c r="AZ221" s="90">
        <v>0</v>
      </c>
      <c r="BA221" s="90">
        <v>0</v>
      </c>
    </row>
    <row r="222" spans="1:66" x14ac:dyDescent="0.2">
      <c r="A222" s="84" t="s">
        <v>1037</v>
      </c>
      <c r="B222" s="91">
        <v>21707336068.576099</v>
      </c>
      <c r="C222" s="91">
        <v>21564415052.057201</v>
      </c>
      <c r="D222" s="91">
        <v>21631526711.005402</v>
      </c>
      <c r="E222" s="91">
        <v>21703006592.2924</v>
      </c>
      <c r="F222" s="91">
        <v>21755662532.615101</v>
      </c>
      <c r="G222" s="91">
        <v>21830957187.858002</v>
      </c>
      <c r="H222" s="91">
        <v>21883861206.213699</v>
      </c>
      <c r="I222" s="91">
        <v>21943843734.536201</v>
      </c>
      <c r="J222" s="91">
        <v>22011732454.488701</v>
      </c>
      <c r="K222" s="91">
        <v>22050165601.749298</v>
      </c>
      <c r="L222" s="91">
        <v>22118556127.2705</v>
      </c>
      <c r="M222" s="91">
        <v>22211483253.822701</v>
      </c>
      <c r="N222" s="91">
        <v>22211483253.822701</v>
      </c>
      <c r="O222" s="91">
        <v>22166131281.413601</v>
      </c>
      <c r="P222" s="91">
        <v>22419221466.153301</v>
      </c>
      <c r="Q222" s="91">
        <v>22530108381.724201</v>
      </c>
      <c r="R222" s="91">
        <v>22632005493.018101</v>
      </c>
      <c r="S222" s="91">
        <v>22743950529.868301</v>
      </c>
      <c r="T222" s="91">
        <v>22871702322.516499</v>
      </c>
      <c r="U222" s="91">
        <v>22981513365.034401</v>
      </c>
      <c r="V222" s="91">
        <v>23103555702.978199</v>
      </c>
      <c r="W222" s="91">
        <v>23224976526.357601</v>
      </c>
      <c r="X222" s="91">
        <v>23347947013.549301</v>
      </c>
      <c r="Y222" s="91">
        <v>23501770802.900101</v>
      </c>
      <c r="Z222" s="91">
        <v>23655113491.856602</v>
      </c>
      <c r="AA222" s="91">
        <v>23655113491.856602</v>
      </c>
      <c r="AB222" s="91">
        <v>23399750875.898499</v>
      </c>
      <c r="AC222" s="91">
        <v>23865445793.226299</v>
      </c>
      <c r="AD222" s="91">
        <v>24001423028.845798</v>
      </c>
      <c r="AE222" s="91">
        <v>24122744082.585701</v>
      </c>
      <c r="AF222" s="91">
        <v>24247433045.251301</v>
      </c>
      <c r="AG222" s="91">
        <v>24378052926.241901</v>
      </c>
      <c r="AH222" s="91">
        <v>24492225665.530701</v>
      </c>
      <c r="AI222" s="91">
        <v>24627486812.614201</v>
      </c>
      <c r="AJ222" s="91">
        <v>24754540545.865398</v>
      </c>
      <c r="AK222" s="91">
        <v>24875635634.4342</v>
      </c>
      <c r="AL222" s="91">
        <v>25020621740.190399</v>
      </c>
      <c r="AM222" s="91">
        <v>25157468063.945702</v>
      </c>
      <c r="AN222" s="91">
        <v>25157468063.945702</v>
      </c>
      <c r="AO222" s="91">
        <v>24968065220.995399</v>
      </c>
      <c r="AP222" s="91">
        <v>25351166207.844601</v>
      </c>
      <c r="AQ222" s="91">
        <v>25481674465.523602</v>
      </c>
      <c r="AR222" s="91">
        <v>25596420342.209202</v>
      </c>
      <c r="AS222" s="91">
        <v>25716588326.029099</v>
      </c>
      <c r="AT222" s="91">
        <v>25841139950.663898</v>
      </c>
      <c r="AU222" s="91">
        <v>25951936911.084801</v>
      </c>
      <c r="AV222" s="91">
        <v>26076205607.8172</v>
      </c>
      <c r="AW222" s="91">
        <v>26188075196.801701</v>
      </c>
      <c r="AX222" s="91">
        <v>26308373408.733898</v>
      </c>
      <c r="AY222" s="91">
        <v>26450048909.876999</v>
      </c>
      <c r="AZ222" s="91">
        <v>26562917697.793301</v>
      </c>
      <c r="BA222" s="91">
        <v>26562917697.793301</v>
      </c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</row>
    <row r="223" spans="1:66" x14ac:dyDescent="0.2">
      <c r="A223" s="84" t="s">
        <v>1038</v>
      </c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</row>
    <row r="224" spans="1:66" x14ac:dyDescent="0.2">
      <c r="A224" s="84" t="s">
        <v>1039</v>
      </c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</row>
    <row r="225" spans="1:66" x14ac:dyDescent="0.2">
      <c r="A225" s="84" t="s">
        <v>1040</v>
      </c>
      <c r="B225" s="91">
        <v>0.45209534206504998</v>
      </c>
      <c r="C225" s="91">
        <v>0.451161630561697</v>
      </c>
      <c r="D225" s="91">
        <v>0.45169004340646401</v>
      </c>
      <c r="E225" s="91">
        <v>0.45194009262996798</v>
      </c>
      <c r="F225" s="91">
        <v>0.452440293803889</v>
      </c>
      <c r="G225" s="91">
        <v>0.45323996234871899</v>
      </c>
      <c r="H225" s="91">
        <v>0.453465935727208</v>
      </c>
      <c r="I225" s="91">
        <v>0.45397429678016099</v>
      </c>
      <c r="J225" s="91">
        <v>0.45402157499944701</v>
      </c>
      <c r="K225" s="91">
        <v>0.453743225374726</v>
      </c>
      <c r="L225" s="91">
        <v>0.45437205163333999</v>
      </c>
      <c r="M225" s="91">
        <v>0.45531707361135298</v>
      </c>
      <c r="N225" s="91">
        <v>0.45531707361135298</v>
      </c>
      <c r="O225" s="91">
        <v>0.45663157485294997</v>
      </c>
      <c r="P225" s="91">
        <v>0.45527633013438301</v>
      </c>
      <c r="Q225" s="91">
        <v>0.455452562423587</v>
      </c>
      <c r="R225" s="91">
        <v>0.455478444553853</v>
      </c>
      <c r="S225" s="91">
        <v>0.455779987238566</v>
      </c>
      <c r="T225" s="91">
        <v>0.45600977802217502</v>
      </c>
      <c r="U225" s="91">
        <v>0.45609181609076499</v>
      </c>
      <c r="V225" s="91">
        <v>0.456388608179297</v>
      </c>
      <c r="W225" s="91">
        <v>0.45616829516096202</v>
      </c>
      <c r="X225" s="91">
        <v>0.45592637258528501</v>
      </c>
      <c r="Y225" s="91">
        <v>0.45653014261133201</v>
      </c>
      <c r="Z225" s="91">
        <v>0.45717930442792398</v>
      </c>
      <c r="AA225" s="91">
        <v>0.45717930442792398</v>
      </c>
      <c r="AB225" s="91">
        <v>0.46129450680961198</v>
      </c>
      <c r="AC225" s="91">
        <v>0.45723787475977001</v>
      </c>
      <c r="AD225" s="91">
        <v>0.45728315922462598</v>
      </c>
      <c r="AE225" s="91">
        <v>0.45612930223520898</v>
      </c>
      <c r="AF225" s="91">
        <v>0.45638005348539001</v>
      </c>
      <c r="AG225" s="91">
        <v>0.45541519484659099</v>
      </c>
      <c r="AH225" s="91">
        <v>0.45545529289895298</v>
      </c>
      <c r="AI225" s="91">
        <v>0.45575708769866202</v>
      </c>
      <c r="AJ225" s="91">
        <v>0.457383314549137</v>
      </c>
      <c r="AK225" s="91">
        <v>0.45714566929672601</v>
      </c>
      <c r="AL225" s="91">
        <v>0.457725593013392</v>
      </c>
      <c r="AM225" s="91">
        <v>0.45885435564079102</v>
      </c>
      <c r="AN225" s="91">
        <v>0.45885435564079102</v>
      </c>
      <c r="AO225" s="91">
        <v>0.466691870284838</v>
      </c>
      <c r="AP225" s="91">
        <v>0.45883070401350901</v>
      </c>
      <c r="AQ225" s="91">
        <v>0.45892766381079703</v>
      </c>
      <c r="AR225" s="91">
        <v>0.457801313024297</v>
      </c>
      <c r="AS225" s="91">
        <v>0.45801153356674201</v>
      </c>
      <c r="AT225" s="91">
        <v>0.45704660491187399</v>
      </c>
      <c r="AU225" s="91">
        <v>0.457031162512536</v>
      </c>
      <c r="AV225" s="91">
        <v>0.45726583734353499</v>
      </c>
      <c r="AW225" s="91">
        <v>0.45596698356829302</v>
      </c>
      <c r="AX225" s="91">
        <v>0.45575145284351298</v>
      </c>
      <c r="AY225" s="91">
        <v>0.456362579759793</v>
      </c>
      <c r="AZ225" s="91">
        <v>0.45837444580377101</v>
      </c>
      <c r="BA225" s="91">
        <v>0.45837444580377101</v>
      </c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</row>
    <row r="226" spans="1:66" x14ac:dyDescent="0.2">
      <c r="A226" s="84" t="s">
        <v>1041</v>
      </c>
      <c r="B226" s="91">
        <v>0</v>
      </c>
      <c r="C226" s="91">
        <v>0</v>
      </c>
      <c r="D226" s="91">
        <v>0</v>
      </c>
      <c r="E226" s="91">
        <v>0</v>
      </c>
      <c r="F226" s="91">
        <v>0</v>
      </c>
      <c r="G226" s="91">
        <v>0</v>
      </c>
      <c r="H226" s="91">
        <v>0</v>
      </c>
      <c r="I226" s="91">
        <v>0</v>
      </c>
      <c r="J226" s="91">
        <v>0</v>
      </c>
      <c r="K226" s="91">
        <v>0</v>
      </c>
      <c r="L226" s="91">
        <v>0</v>
      </c>
      <c r="M226" s="91">
        <v>0</v>
      </c>
      <c r="N226" s="91">
        <v>0</v>
      </c>
      <c r="O226" s="91">
        <v>0</v>
      </c>
      <c r="P226" s="91">
        <v>0</v>
      </c>
      <c r="Q226" s="91">
        <v>0</v>
      </c>
      <c r="R226" s="91">
        <v>0</v>
      </c>
      <c r="S226" s="91">
        <v>0</v>
      </c>
      <c r="T226" s="91">
        <v>0</v>
      </c>
      <c r="U226" s="91">
        <v>0</v>
      </c>
      <c r="V226" s="91">
        <v>0</v>
      </c>
      <c r="W226" s="91">
        <v>0</v>
      </c>
      <c r="X226" s="91">
        <v>0</v>
      </c>
      <c r="Y226" s="91">
        <v>0</v>
      </c>
      <c r="Z226" s="91">
        <v>0</v>
      </c>
      <c r="AA226" s="91">
        <v>0</v>
      </c>
      <c r="AB226" s="91">
        <v>0</v>
      </c>
      <c r="AC226" s="91">
        <v>0</v>
      </c>
      <c r="AD226" s="91">
        <v>0</v>
      </c>
      <c r="AE226" s="91">
        <v>0</v>
      </c>
      <c r="AF226" s="91">
        <v>0</v>
      </c>
      <c r="AG226" s="91">
        <v>0</v>
      </c>
      <c r="AH226" s="91">
        <v>0</v>
      </c>
      <c r="AI226" s="91">
        <v>0</v>
      </c>
      <c r="AJ226" s="91">
        <v>0</v>
      </c>
      <c r="AK226" s="91">
        <v>0</v>
      </c>
      <c r="AL226" s="91">
        <v>0</v>
      </c>
      <c r="AM226" s="91">
        <v>0</v>
      </c>
      <c r="AN226" s="91">
        <v>0</v>
      </c>
      <c r="AO226" s="91">
        <v>0</v>
      </c>
      <c r="AP226" s="91">
        <v>0</v>
      </c>
      <c r="AQ226" s="91">
        <v>0</v>
      </c>
      <c r="AR226" s="91">
        <v>0</v>
      </c>
      <c r="AS226" s="91">
        <v>0</v>
      </c>
      <c r="AT226" s="91">
        <v>0</v>
      </c>
      <c r="AU226" s="91">
        <v>0</v>
      </c>
      <c r="AV226" s="91">
        <v>0</v>
      </c>
      <c r="AW226" s="91">
        <v>0</v>
      </c>
      <c r="AX226" s="91">
        <v>0</v>
      </c>
      <c r="AY226" s="91">
        <v>0</v>
      </c>
      <c r="AZ226" s="91">
        <v>0</v>
      </c>
      <c r="BA226" s="91">
        <v>0</v>
      </c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</row>
    <row r="227" spans="1:66" x14ac:dyDescent="0.2">
      <c r="A227" s="84" t="s">
        <v>1042</v>
      </c>
      <c r="B227" s="91">
        <v>0.38675407467789802</v>
      </c>
      <c r="C227" s="91">
        <v>0.39864281926665002</v>
      </c>
      <c r="D227" s="91">
        <v>0.395646485061039</v>
      </c>
      <c r="E227" s="91">
        <v>0.36077761830552502</v>
      </c>
      <c r="F227" s="91">
        <v>0.35969939773885101</v>
      </c>
      <c r="G227" s="91">
        <v>0.35686715364628402</v>
      </c>
      <c r="H227" s="91">
        <v>0.36001405672082298</v>
      </c>
      <c r="I227" s="91">
        <v>0.40886268902107498</v>
      </c>
      <c r="J227" s="91">
        <v>0.41337565900788897</v>
      </c>
      <c r="K227" s="91">
        <v>0.42005879481349101</v>
      </c>
      <c r="L227" s="91">
        <v>0.41163596501657101</v>
      </c>
      <c r="M227" s="91">
        <v>0.40389968579519497</v>
      </c>
      <c r="N227" s="91">
        <v>0.40389968579519497</v>
      </c>
      <c r="O227" s="91">
        <v>0.40870552507957603</v>
      </c>
      <c r="P227" s="91">
        <v>0.40294516602897701</v>
      </c>
      <c r="Q227" s="91">
        <v>0.39641195509842397</v>
      </c>
      <c r="R227" s="91">
        <v>0.393090913322656</v>
      </c>
      <c r="S227" s="91">
        <v>0.38927837309198599</v>
      </c>
      <c r="T227" s="91">
        <v>0.41416715213300698</v>
      </c>
      <c r="U227" s="91">
        <v>0.41398187852629598</v>
      </c>
      <c r="V227" s="91">
        <v>0.41645779147017298</v>
      </c>
      <c r="W227" s="91">
        <v>0.41881161158788699</v>
      </c>
      <c r="X227" s="91">
        <v>0.42039083271728001</v>
      </c>
      <c r="Y227" s="91">
        <v>0.40802655161877899</v>
      </c>
      <c r="Z227" s="91">
        <v>0.40058922926618601</v>
      </c>
      <c r="AA227" s="91">
        <v>0.40058922926618601</v>
      </c>
      <c r="AB227" s="91">
        <v>0.40785396791516298</v>
      </c>
      <c r="AC227" s="91">
        <v>0.39923290770514702</v>
      </c>
      <c r="AD227" s="91">
        <v>0.39504981324760702</v>
      </c>
      <c r="AE227" s="91">
        <v>0.39388335741374503</v>
      </c>
      <c r="AF227" s="91">
        <v>0.39115059303696698</v>
      </c>
      <c r="AG227" s="91">
        <v>0.41297829091945798</v>
      </c>
      <c r="AH227" s="91">
        <v>0.41389915631958801</v>
      </c>
      <c r="AI227" s="91">
        <v>0.416503022274546</v>
      </c>
      <c r="AJ227" s="91">
        <v>0.41696904087088099</v>
      </c>
      <c r="AK227" s="91">
        <v>0.418912935852018</v>
      </c>
      <c r="AL227" s="91">
        <v>0.40713890775801997</v>
      </c>
      <c r="AM227" s="91">
        <v>0.400531650860736</v>
      </c>
      <c r="AN227" s="91">
        <v>0.400531650860736</v>
      </c>
      <c r="AO227" s="91">
        <v>0.377039632973032</v>
      </c>
      <c r="AP227" s="91">
        <v>0.37575125226476502</v>
      </c>
      <c r="AQ227" s="91">
        <v>0.37197380248737999</v>
      </c>
      <c r="AR227" s="91">
        <v>0.37103621020718802</v>
      </c>
      <c r="AS227" s="91">
        <v>0.36874914929701302</v>
      </c>
      <c r="AT227" s="91">
        <v>0.40871057600219701</v>
      </c>
      <c r="AU227" s="91">
        <v>0.41019652503381199</v>
      </c>
      <c r="AV227" s="91">
        <v>0.413253153022761</v>
      </c>
      <c r="AW227" s="91">
        <v>0.41742647982486802</v>
      </c>
      <c r="AX227" s="91">
        <v>0.41917040755159302</v>
      </c>
      <c r="AY227" s="91">
        <v>0.40761377145823002</v>
      </c>
      <c r="AZ227" s="91">
        <v>0.40021108207415301</v>
      </c>
      <c r="BA227" s="91">
        <v>0.40021108207415301</v>
      </c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</row>
    <row r="228" spans="1:66" x14ac:dyDescent="0.2">
      <c r="A228" s="84" t="s">
        <v>1043</v>
      </c>
      <c r="B228" s="91">
        <v>1.45908532096859E-2</v>
      </c>
      <c r="C228" s="91">
        <v>1.8751473881832301E-3</v>
      </c>
      <c r="D228" s="91">
        <v>5.3341460209543204E-3</v>
      </c>
      <c r="E228" s="91">
        <v>4.04195393473867E-2</v>
      </c>
      <c r="F228" s="91">
        <v>4.1935638460480901E-2</v>
      </c>
      <c r="G228" s="91">
        <v>4.5470004179777597E-2</v>
      </c>
      <c r="H228" s="91">
        <v>4.25195517685939E-2</v>
      </c>
      <c r="I228" s="91">
        <v>-5.8815752938897198E-3</v>
      </c>
      <c r="J228" s="91">
        <v>-1.0356076653515499E-2</v>
      </c>
      <c r="K228" s="91">
        <v>-1.7288265618627899E-2</v>
      </c>
      <c r="L228" s="91">
        <v>-8.3155099125957199E-3</v>
      </c>
      <c r="M228" s="91">
        <v>2.5098651209169801E-4</v>
      </c>
      <c r="N228" s="91">
        <v>2.5098651209169801E-4</v>
      </c>
      <c r="O228" s="91">
        <v>-3.3922362637025501E-3</v>
      </c>
      <c r="P228" s="91">
        <v>1.1589566506751299E-3</v>
      </c>
      <c r="Q228" s="91">
        <v>7.8416885212253297E-3</v>
      </c>
      <c r="R228" s="91">
        <v>1.11800248373742E-2</v>
      </c>
      <c r="S228" s="91">
        <v>1.5253795677072701E-2</v>
      </c>
      <c r="T228" s="91">
        <v>-9.4374250124731503E-3</v>
      </c>
      <c r="U228" s="91">
        <v>-9.1844370241462407E-3</v>
      </c>
      <c r="V228" s="91">
        <v>-1.1401778781157199E-2</v>
      </c>
      <c r="W228" s="91">
        <v>-1.39547905821384E-2</v>
      </c>
      <c r="X228" s="91">
        <v>-1.57523721951843E-2</v>
      </c>
      <c r="Y228" s="91">
        <v>-2.8606236869942701E-3</v>
      </c>
      <c r="Z228" s="91">
        <v>5.1459500146190298E-3</v>
      </c>
      <c r="AA228" s="91">
        <v>5.1459500146190298E-3</v>
      </c>
      <c r="AB228" s="91">
        <v>1.5299001231231101E-3</v>
      </c>
      <c r="AC228" s="91">
        <v>6.5454058244348396E-3</v>
      </c>
      <c r="AD228" s="91">
        <v>1.07637427642142E-2</v>
      </c>
      <c r="AE228" s="91">
        <v>1.0902548008823299E-2</v>
      </c>
      <c r="AF228" s="91">
        <v>1.3852855460103499E-2</v>
      </c>
      <c r="AG228" s="91">
        <v>-8.8352628584164403E-3</v>
      </c>
      <c r="AH228" s="91">
        <v>-9.7244930367444797E-3</v>
      </c>
      <c r="AI228" s="91">
        <v>-1.2064608445573799E-2</v>
      </c>
      <c r="AJ228" s="91">
        <v>-1.1091778515481999E-2</v>
      </c>
      <c r="AK228" s="91">
        <v>-1.32496231306565E-2</v>
      </c>
      <c r="AL228" s="91">
        <v>-9.6792023195639196E-4</v>
      </c>
      <c r="AM228" s="91">
        <v>6.6351260501380897E-3</v>
      </c>
      <c r="AN228" s="91">
        <v>6.6351260501380897E-3</v>
      </c>
      <c r="AO228" s="91">
        <v>3.7075670372140102E-2</v>
      </c>
      <c r="AP228" s="91">
        <v>3.1386792716618699E-2</v>
      </c>
      <c r="AQ228" s="91">
        <v>3.5245911467074502E-2</v>
      </c>
      <c r="AR228" s="91">
        <v>3.5180764537705599E-2</v>
      </c>
      <c r="AS228" s="91">
        <v>3.7650049040428298E-2</v>
      </c>
      <c r="AT228" s="91">
        <v>-3.1711323707534502E-3</v>
      </c>
      <c r="AU228" s="91">
        <v>-4.6741422807494003E-3</v>
      </c>
      <c r="AV228" s="91">
        <v>-7.5259996521062199E-3</v>
      </c>
      <c r="AW228" s="91">
        <v>-1.28539939873009E-2</v>
      </c>
      <c r="AX228" s="91">
        <v>-1.4792053626731401E-2</v>
      </c>
      <c r="AY228" s="91">
        <v>-2.6991484760415401E-3</v>
      </c>
      <c r="AZ228" s="91">
        <v>6.48309391921817E-3</v>
      </c>
      <c r="BA228" s="91">
        <v>6.48309391921817E-3</v>
      </c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</row>
    <row r="229" spans="1:66" x14ac:dyDescent="0.2">
      <c r="A229" s="84" t="s">
        <v>1044</v>
      </c>
      <c r="B229" s="91">
        <v>7.9885684167865893E-3</v>
      </c>
      <c r="C229" s="91">
        <v>8.0415137118897296E-3</v>
      </c>
      <c r="D229" s="91">
        <v>8.0165649723546398E-3</v>
      </c>
      <c r="E229" s="91">
        <v>7.9901620355027105E-3</v>
      </c>
      <c r="F229" s="91">
        <v>7.9708231854594292E-3</v>
      </c>
      <c r="G229" s="91">
        <v>7.9433319317050999E-3</v>
      </c>
      <c r="H229" s="91">
        <v>7.9241290052032096E-3</v>
      </c>
      <c r="I229" s="91">
        <v>7.9024687483113098E-3</v>
      </c>
      <c r="J229" s="91">
        <v>7.8780959058330508E-3</v>
      </c>
      <c r="K229" s="91">
        <v>7.8643644887747294E-3</v>
      </c>
      <c r="L229" s="91">
        <v>7.8400478915618601E-3</v>
      </c>
      <c r="M229" s="91">
        <v>7.8072471499693501E-3</v>
      </c>
      <c r="N229" s="91">
        <v>7.8072471499693501E-3</v>
      </c>
      <c r="O229" s="91">
        <v>7.8232208015209907E-3</v>
      </c>
      <c r="P229" s="91">
        <v>7.7349046037035801E-3</v>
      </c>
      <c r="Q229" s="91">
        <v>7.6968355585304501E-3</v>
      </c>
      <c r="R229" s="91">
        <v>7.66218174449878E-3</v>
      </c>
      <c r="S229" s="91">
        <v>7.6244687176165596E-3</v>
      </c>
      <c r="T229" s="91">
        <v>7.5818816144385499E-3</v>
      </c>
      <c r="U229" s="91">
        <v>7.5456536119087002E-3</v>
      </c>
      <c r="V229" s="91">
        <v>7.5057944136125397E-3</v>
      </c>
      <c r="W229" s="91">
        <v>7.4665539116131703E-3</v>
      </c>
      <c r="X229" s="91">
        <v>7.4272285794278201E-3</v>
      </c>
      <c r="Y229" s="91">
        <v>7.3786158832167999E-3</v>
      </c>
      <c r="Z229" s="91">
        <v>7.3307844999220603E-3</v>
      </c>
      <c r="AA229" s="91">
        <v>7.3307844999220603E-3</v>
      </c>
      <c r="AB229" s="91">
        <v>7.4107857066380498E-3</v>
      </c>
      <c r="AC229" s="91">
        <v>7.2661764139020897E-3</v>
      </c>
      <c r="AD229" s="91">
        <v>7.22501074713729E-3</v>
      </c>
      <c r="AE229" s="91">
        <v>7.1886738397720302E-3</v>
      </c>
      <c r="AF229" s="91">
        <v>7.1517071108671698E-3</v>
      </c>
      <c r="AG229" s="91">
        <v>7.1133875972240104E-3</v>
      </c>
      <c r="AH229" s="91">
        <v>7.0802278934596801E-3</v>
      </c>
      <c r="AI229" s="91">
        <v>7.04134127243461E-3</v>
      </c>
      <c r="AJ229" s="91">
        <v>7.0052012885758403E-3</v>
      </c>
      <c r="AK229" s="91">
        <v>6.9710998295036703E-3</v>
      </c>
      <c r="AL229" s="91">
        <v>6.9307046455784798E-3</v>
      </c>
      <c r="AM229" s="91">
        <v>6.8930044505759302E-3</v>
      </c>
      <c r="AN229" s="91">
        <v>6.8930044505759302E-3</v>
      </c>
      <c r="AO229" s="91">
        <v>6.9452934296318804E-3</v>
      </c>
      <c r="AP229" s="91">
        <v>6.8403377544162102E-3</v>
      </c>
      <c r="AQ229" s="91">
        <v>6.8053039279118901E-3</v>
      </c>
      <c r="AR229" s="91">
        <v>6.77479651496583E-3</v>
      </c>
      <c r="AS229" s="91">
        <v>6.7431393749256396E-3</v>
      </c>
      <c r="AT229" s="91">
        <v>6.7106381398450796E-3</v>
      </c>
      <c r="AU229" s="91">
        <v>6.6819883203373199E-3</v>
      </c>
      <c r="AV229" s="91">
        <v>6.6501446544053296E-3</v>
      </c>
      <c r="AW229" s="91">
        <v>6.6217367266143204E-3</v>
      </c>
      <c r="AX229" s="91">
        <v>6.5914580364147702E-3</v>
      </c>
      <c r="AY229" s="91">
        <v>6.5561519345714503E-3</v>
      </c>
      <c r="AZ229" s="91">
        <v>6.5282941167417504E-3</v>
      </c>
      <c r="BA229" s="91">
        <v>6.5282941167417504E-3</v>
      </c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</row>
    <row r="230" spans="1:66" x14ac:dyDescent="0.2">
      <c r="A230" s="84" t="s">
        <v>1045</v>
      </c>
      <c r="B230" s="91">
        <v>7.6769230675540297E-5</v>
      </c>
      <c r="C230" s="91">
        <v>7.7278028918341396E-5</v>
      </c>
      <c r="D230" s="91">
        <v>7.7038274379041396E-5</v>
      </c>
      <c r="E230" s="91">
        <v>7.6784545169507603E-5</v>
      </c>
      <c r="F230" s="91">
        <v>7.6598701027914904E-5</v>
      </c>
      <c r="G230" s="91">
        <v>7.6334513217168895E-5</v>
      </c>
      <c r="H230" s="91">
        <v>7.6149975285294696E-5</v>
      </c>
      <c r="I230" s="91">
        <v>7.5941822688850593E-5</v>
      </c>
      <c r="J230" s="91">
        <v>7.5707602454534202E-5</v>
      </c>
      <c r="K230" s="91">
        <v>7.5575645103898395E-5</v>
      </c>
      <c r="L230" s="91">
        <v>7.5341965380162606E-5</v>
      </c>
      <c r="M230" s="91">
        <v>7.5026753997313E-5</v>
      </c>
      <c r="N230" s="91">
        <v>7.5026753997313E-5</v>
      </c>
      <c r="O230" s="91">
        <v>7.5180258965502398E-5</v>
      </c>
      <c r="P230" s="91">
        <v>7.4331550384827995E-5</v>
      </c>
      <c r="Q230" s="91">
        <v>7.3965711205889294E-5</v>
      </c>
      <c r="R230" s="91">
        <v>7.36326920084078E-5</v>
      </c>
      <c r="S230" s="91">
        <v>7.3270274124608898E-5</v>
      </c>
      <c r="T230" s="91">
        <v>7.2861016923931297E-5</v>
      </c>
      <c r="U230" s="91">
        <v>7.2512869954658997E-5</v>
      </c>
      <c r="V230" s="91">
        <v>7.2129827608534804E-5</v>
      </c>
      <c r="W230" s="91">
        <v>7.1752730863205094E-5</v>
      </c>
      <c r="X230" s="91">
        <v>7.1374818909470696E-5</v>
      </c>
      <c r="Y230" s="91">
        <v>7.0907656447502995E-5</v>
      </c>
      <c r="Z230" s="91">
        <v>7.0448002313482102E-5</v>
      </c>
      <c r="AA230" s="91">
        <v>7.0448002313482102E-5</v>
      </c>
      <c r="AB230" s="91">
        <v>7.1216804778739394E-5</v>
      </c>
      <c r="AC230" s="91">
        <v>6.9827125981153306E-5</v>
      </c>
      <c r="AD230" s="91">
        <v>6.9431528622164901E-5</v>
      </c>
      <c r="AE230" s="91">
        <v>6.90823350898546E-5</v>
      </c>
      <c r="AF230" s="91">
        <v>6.8727089044436302E-5</v>
      </c>
      <c r="AG230" s="91">
        <v>6.8358842892088807E-5</v>
      </c>
      <c r="AH230" s="91">
        <v>6.8040181923739696E-5</v>
      </c>
      <c r="AI230" s="91">
        <v>6.7666485934181307E-5</v>
      </c>
      <c r="AJ230" s="91">
        <v>6.7319184814291797E-5</v>
      </c>
      <c r="AK230" s="91">
        <v>6.6991473684925603E-5</v>
      </c>
      <c r="AL230" s="91">
        <v>6.6603280578083498E-5</v>
      </c>
      <c r="AM230" s="91">
        <v>6.6240986007183605E-5</v>
      </c>
      <c r="AN230" s="91">
        <v>6.6240986007183605E-5</v>
      </c>
      <c r="AO230" s="91">
        <v>6.6743477127682694E-5</v>
      </c>
      <c r="AP230" s="91">
        <v>6.5734865068429695E-5</v>
      </c>
      <c r="AQ230" s="91">
        <v>6.5398193994460307E-5</v>
      </c>
      <c r="AR230" s="91">
        <v>6.5105021238144104E-5</v>
      </c>
      <c r="AS230" s="91">
        <v>6.4800799735682303E-5</v>
      </c>
      <c r="AT230" s="91">
        <v>6.44884665762271E-5</v>
      </c>
      <c r="AU230" s="91">
        <v>6.4213145080828498E-5</v>
      </c>
      <c r="AV230" s="91">
        <v>6.3907131085836504E-5</v>
      </c>
      <c r="AW230" s="91">
        <v>6.3634134142226496E-5</v>
      </c>
      <c r="AX230" s="91">
        <v>6.3343159385397993E-5</v>
      </c>
      <c r="AY230" s="91">
        <v>6.3003871776498097E-5</v>
      </c>
      <c r="AZ230" s="91">
        <v>6.2736161326827199E-5</v>
      </c>
      <c r="BA230" s="91">
        <v>6.2736161326827199E-5</v>
      </c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</row>
    <row r="231" spans="1:66" x14ac:dyDescent="0.2">
      <c r="A231" s="84" t="s">
        <v>1046</v>
      </c>
      <c r="B231" s="91">
        <v>1.01565634109413E-2</v>
      </c>
      <c r="C231" s="91">
        <v>1.02671485282764E-2</v>
      </c>
      <c r="D231" s="91">
        <v>1.02121655234024E-2</v>
      </c>
      <c r="E231" s="91">
        <v>1.0173535669115E-2</v>
      </c>
      <c r="F231" s="91">
        <v>1.01225227038242E-2</v>
      </c>
      <c r="G231" s="91">
        <v>1.0038068042524899E-2</v>
      </c>
      <c r="H231" s="91">
        <v>1.0028658680976899E-2</v>
      </c>
      <c r="I231" s="91">
        <v>1.00350481241465E-2</v>
      </c>
      <c r="J231" s="91">
        <v>1.0037743711918E-2</v>
      </c>
      <c r="K231" s="91">
        <v>1.00722488742379E-2</v>
      </c>
      <c r="L231" s="91">
        <v>9.9657563236956008E-3</v>
      </c>
      <c r="M231" s="91">
        <v>1.03664920343734E-2</v>
      </c>
      <c r="N231" s="91">
        <v>1.03664920343734E-2</v>
      </c>
      <c r="O231" s="91">
        <v>1.03767966206425E-2</v>
      </c>
      <c r="P231" s="91">
        <v>1.0268318594044199E-2</v>
      </c>
      <c r="Q231" s="91">
        <v>1.0174323797058999E-2</v>
      </c>
      <c r="R231" s="91">
        <v>1.0109932539854699E-2</v>
      </c>
      <c r="S231" s="91">
        <v>1.00295403892496E-2</v>
      </c>
      <c r="T231" s="91">
        <v>9.9464120786142696E-3</v>
      </c>
      <c r="U231" s="91">
        <v>9.8962695195298402E-3</v>
      </c>
      <c r="V231" s="91">
        <v>9.8562869979554601E-3</v>
      </c>
      <c r="W231" s="91">
        <v>9.8394820959511898E-3</v>
      </c>
      <c r="X231" s="91">
        <v>9.8222411579156794E-3</v>
      </c>
      <c r="Y231" s="91">
        <v>9.6793107123744095E-3</v>
      </c>
      <c r="Z231" s="91">
        <v>9.6173576610785409E-3</v>
      </c>
      <c r="AA231" s="91">
        <v>9.6173576610785409E-3</v>
      </c>
      <c r="AB231" s="91">
        <v>9.6892162493371296E-3</v>
      </c>
      <c r="AC231" s="91">
        <v>9.5262275115400204E-3</v>
      </c>
      <c r="AD231" s="91">
        <v>9.4632028393397197E-3</v>
      </c>
      <c r="AE231" s="91">
        <v>9.4149345503307495E-3</v>
      </c>
      <c r="AF231" s="91">
        <v>9.3527795072905796E-3</v>
      </c>
      <c r="AG231" s="91">
        <v>9.2904510079680098E-3</v>
      </c>
      <c r="AH231" s="91">
        <v>9.2555913664736002E-3</v>
      </c>
      <c r="AI231" s="91">
        <v>9.2215960556271195E-3</v>
      </c>
      <c r="AJ231" s="91">
        <v>9.2072638751581806E-3</v>
      </c>
      <c r="AK231" s="91">
        <v>9.1950942698350007E-3</v>
      </c>
      <c r="AL231" s="91">
        <v>9.06608927044005E-3</v>
      </c>
      <c r="AM231" s="91">
        <v>8.9833991127605296E-3</v>
      </c>
      <c r="AN231" s="91">
        <v>8.9833991127605296E-3</v>
      </c>
      <c r="AO231" s="91">
        <v>9.0177445752211201E-3</v>
      </c>
      <c r="AP231" s="91">
        <v>8.8997174304737605E-3</v>
      </c>
      <c r="AQ231" s="91">
        <v>8.8411270129938307E-3</v>
      </c>
      <c r="AR231" s="91">
        <v>8.7964663878082397E-3</v>
      </c>
      <c r="AS231" s="91">
        <v>8.7400174027730902E-3</v>
      </c>
      <c r="AT231" s="91">
        <v>8.6874842467280899E-3</v>
      </c>
      <c r="AU231" s="91">
        <v>8.6600829458111702E-3</v>
      </c>
      <c r="AV231" s="91">
        <v>8.6333371670480503E-3</v>
      </c>
      <c r="AW231" s="91">
        <v>8.6247183178423201E-3</v>
      </c>
      <c r="AX231" s="91">
        <v>8.6103494992015705E-3</v>
      </c>
      <c r="AY231" s="91">
        <v>8.4906182111677293E-3</v>
      </c>
      <c r="AZ231" s="91">
        <v>1.03363128980386E-2</v>
      </c>
      <c r="BA231" s="91">
        <v>1.03363128980386E-2</v>
      </c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</row>
    <row r="232" spans="1:66" s="77" customFormat="1" x14ac:dyDescent="0.2">
      <c r="A232" s="82" t="s">
        <v>1047</v>
      </c>
      <c r="B232" s="90">
        <v>0.12833782898896001</v>
      </c>
      <c r="C232" s="90">
        <v>0.12993446251438401</v>
      </c>
      <c r="D232" s="90">
        <v>0.12902355674140401</v>
      </c>
      <c r="E232" s="90">
        <v>0.12862226746733199</v>
      </c>
      <c r="F232" s="90">
        <v>0.12775472540646701</v>
      </c>
      <c r="G232" s="90">
        <v>0.12636514533776999</v>
      </c>
      <c r="H232" s="90">
        <v>0.12597151812190799</v>
      </c>
      <c r="I232" s="90">
        <v>0.125031130797505</v>
      </c>
      <c r="J232" s="90">
        <v>0.124967295425973</v>
      </c>
      <c r="K232" s="90">
        <v>0.12547405642229301</v>
      </c>
      <c r="L232" s="90">
        <v>0.124426347082046</v>
      </c>
      <c r="M232" s="90">
        <v>0.122283488143019</v>
      </c>
      <c r="N232" s="90">
        <v>0.122283488143019</v>
      </c>
      <c r="O232" s="90">
        <v>0.11977993865004601</v>
      </c>
      <c r="P232" s="90">
        <v>0.12254199243783</v>
      </c>
      <c r="Q232" s="90">
        <v>0.122348668889967</v>
      </c>
      <c r="R232" s="90">
        <v>0.122404870309754</v>
      </c>
      <c r="S232" s="90">
        <v>0.12196056461138299</v>
      </c>
      <c r="T232" s="90">
        <v>0.121659340147312</v>
      </c>
      <c r="U232" s="90">
        <v>0.121596306405691</v>
      </c>
      <c r="V232" s="90">
        <v>0.121121167892509</v>
      </c>
      <c r="W232" s="90">
        <v>0.121597095094861</v>
      </c>
      <c r="X232" s="90">
        <v>0.122114322336365</v>
      </c>
      <c r="Y232" s="90">
        <v>0.121175095204843</v>
      </c>
      <c r="Z232" s="90">
        <v>0.120066926127955</v>
      </c>
      <c r="AA232" s="90">
        <v>0.120066926127955</v>
      </c>
      <c r="AB232" s="90">
        <v>0.11215040639134601</v>
      </c>
      <c r="AC232" s="90">
        <v>0.120121580659223</v>
      </c>
      <c r="AD232" s="90">
        <v>0.120145639648453</v>
      </c>
      <c r="AE232" s="90">
        <v>0.12241210161702901</v>
      </c>
      <c r="AF232" s="90">
        <v>0.12204328431033599</v>
      </c>
      <c r="AG232" s="90">
        <v>0.123969579644282</v>
      </c>
      <c r="AH232" s="90">
        <v>0.123966184376345</v>
      </c>
      <c r="AI232" s="90">
        <v>0.123473894658369</v>
      </c>
      <c r="AJ232" s="90">
        <v>0.120459638746914</v>
      </c>
      <c r="AK232" s="90">
        <v>0.12095783240888699</v>
      </c>
      <c r="AL232" s="90">
        <v>0.120040022263947</v>
      </c>
      <c r="AM232" s="90">
        <v>0.11803622289899</v>
      </c>
      <c r="AN232" s="90">
        <v>0.11803622289899</v>
      </c>
      <c r="AO232" s="90">
        <v>0.103163044888008</v>
      </c>
      <c r="AP232" s="90">
        <v>0.11822546095514699</v>
      </c>
      <c r="AQ232" s="90">
        <v>0.118140793099847</v>
      </c>
      <c r="AR232" s="90">
        <v>0.120345344306795</v>
      </c>
      <c r="AS232" s="90">
        <v>0.120041310518381</v>
      </c>
      <c r="AT232" s="90">
        <v>0.12195134060353199</v>
      </c>
      <c r="AU232" s="90">
        <v>0.12204017032317099</v>
      </c>
      <c r="AV232" s="90">
        <v>0.12165962033327</v>
      </c>
      <c r="AW232" s="90">
        <v>0.12415044141554001</v>
      </c>
      <c r="AX232" s="90">
        <v>0.124605042536622</v>
      </c>
      <c r="AY232" s="90">
        <v>0.123613023240502</v>
      </c>
      <c r="AZ232" s="90">
        <v>0.11800403502675</v>
      </c>
      <c r="BA232" s="90">
        <v>0.11800403502675</v>
      </c>
      <c r="BB232" s="90"/>
      <c r="BC232" s="90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</row>
    <row r="233" spans="1:66" s="77" customFormat="1" x14ac:dyDescent="0.2">
      <c r="A233" s="81" t="s">
        <v>1048</v>
      </c>
      <c r="B233" s="90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v>0</v>
      </c>
      <c r="H233" s="90">
        <v>0</v>
      </c>
      <c r="I233" s="90">
        <v>0</v>
      </c>
      <c r="J233" s="90">
        <v>0</v>
      </c>
      <c r="K233" s="90">
        <v>0</v>
      </c>
      <c r="L233" s="90">
        <v>0</v>
      </c>
      <c r="M233" s="90">
        <v>0</v>
      </c>
      <c r="N233" s="90">
        <v>0</v>
      </c>
      <c r="O233" s="90">
        <v>0</v>
      </c>
      <c r="P233" s="90">
        <v>0</v>
      </c>
      <c r="Q233" s="90">
        <v>0</v>
      </c>
      <c r="R233" s="90">
        <v>0</v>
      </c>
      <c r="S233" s="90">
        <v>0</v>
      </c>
      <c r="T233" s="90">
        <v>0</v>
      </c>
      <c r="U233" s="90">
        <v>0</v>
      </c>
      <c r="V233" s="90">
        <v>0</v>
      </c>
      <c r="W233" s="90">
        <v>0</v>
      </c>
      <c r="X233" s="90">
        <v>0</v>
      </c>
      <c r="Y233" s="90">
        <v>0</v>
      </c>
      <c r="Z233" s="90">
        <v>0</v>
      </c>
      <c r="AA233" s="90">
        <v>0</v>
      </c>
      <c r="AB233" s="90">
        <v>0</v>
      </c>
      <c r="AC233" s="90">
        <v>0</v>
      </c>
      <c r="AD233" s="90">
        <v>0</v>
      </c>
      <c r="AE233" s="90">
        <v>0</v>
      </c>
      <c r="AF233" s="90">
        <v>0</v>
      </c>
      <c r="AG233" s="90">
        <v>0</v>
      </c>
      <c r="AH233" s="90">
        <v>0</v>
      </c>
      <c r="AI233" s="90">
        <v>0</v>
      </c>
      <c r="AJ233" s="90">
        <v>0</v>
      </c>
      <c r="AK233" s="90">
        <v>0</v>
      </c>
      <c r="AL233" s="90">
        <v>0</v>
      </c>
      <c r="AM233" s="90">
        <v>0</v>
      </c>
      <c r="AN233" s="90">
        <v>0</v>
      </c>
      <c r="AO233" s="90">
        <v>0</v>
      </c>
      <c r="AP233" s="90">
        <v>0</v>
      </c>
      <c r="AQ233" s="90">
        <v>0</v>
      </c>
      <c r="AR233" s="90">
        <v>0</v>
      </c>
      <c r="AS233" s="90">
        <v>0</v>
      </c>
      <c r="AT233" s="90">
        <v>0</v>
      </c>
      <c r="AU233" s="90">
        <v>0</v>
      </c>
      <c r="AV233" s="90">
        <v>0</v>
      </c>
      <c r="AW233" s="90">
        <v>0</v>
      </c>
      <c r="AX233" s="90">
        <v>0</v>
      </c>
      <c r="AY233" s="90">
        <v>0</v>
      </c>
      <c r="AZ233" s="90">
        <v>0</v>
      </c>
      <c r="BA233" s="90">
        <v>0</v>
      </c>
      <c r="BB233" s="90"/>
      <c r="BC233" s="90"/>
      <c r="BD233" s="90"/>
      <c r="BE233" s="90"/>
      <c r="BF233" s="90"/>
      <c r="BG233" s="90"/>
      <c r="BH233" s="90"/>
      <c r="BI233" s="90"/>
      <c r="BJ233" s="90"/>
      <c r="BK233" s="90"/>
      <c r="BL233" s="90"/>
      <c r="BM233" s="90"/>
      <c r="BN233" s="90"/>
    </row>
    <row r="234" spans="1:66" s="77" customFormat="1" x14ac:dyDescent="0.2">
      <c r="A234" s="82" t="s">
        <v>1049</v>
      </c>
      <c r="B234" s="90">
        <v>1</v>
      </c>
      <c r="C234" s="90">
        <v>1</v>
      </c>
      <c r="D234" s="90">
        <v>1</v>
      </c>
      <c r="E234" s="90">
        <v>1</v>
      </c>
      <c r="F234" s="90">
        <v>1</v>
      </c>
      <c r="G234" s="90">
        <v>1</v>
      </c>
      <c r="H234" s="90">
        <v>1</v>
      </c>
      <c r="I234" s="90">
        <v>1</v>
      </c>
      <c r="J234" s="90">
        <v>1</v>
      </c>
      <c r="K234" s="90">
        <v>0.999999999999999</v>
      </c>
      <c r="L234" s="90">
        <v>0.999999999999999</v>
      </c>
      <c r="M234" s="90">
        <v>1</v>
      </c>
      <c r="N234" s="90">
        <v>1</v>
      </c>
      <c r="O234" s="90">
        <v>1</v>
      </c>
      <c r="P234" s="90">
        <v>1</v>
      </c>
      <c r="Q234" s="90">
        <v>1</v>
      </c>
      <c r="R234" s="90">
        <v>1</v>
      </c>
      <c r="S234" s="90">
        <v>0.999999999999999</v>
      </c>
      <c r="T234" s="90">
        <v>0.999999999999999</v>
      </c>
      <c r="U234" s="90">
        <v>1</v>
      </c>
      <c r="V234" s="90">
        <v>0.999999999999999</v>
      </c>
      <c r="W234" s="90">
        <v>1</v>
      </c>
      <c r="X234" s="90">
        <v>1</v>
      </c>
      <c r="Y234" s="90">
        <v>0.999999999999999</v>
      </c>
      <c r="Z234" s="90">
        <v>1</v>
      </c>
      <c r="AA234" s="90">
        <v>1</v>
      </c>
      <c r="AB234" s="90">
        <v>1</v>
      </c>
      <c r="AC234" s="90">
        <v>1</v>
      </c>
      <c r="AD234" s="90">
        <v>1</v>
      </c>
      <c r="AE234" s="90">
        <v>1</v>
      </c>
      <c r="AF234" s="90">
        <v>1</v>
      </c>
      <c r="AG234" s="90">
        <v>1</v>
      </c>
      <c r="AH234" s="90">
        <v>0.999999999999999</v>
      </c>
      <c r="AI234" s="90">
        <v>1</v>
      </c>
      <c r="AJ234" s="90">
        <v>1</v>
      </c>
      <c r="AK234" s="90">
        <v>1</v>
      </c>
      <c r="AL234" s="90">
        <v>0.999999999999999</v>
      </c>
      <c r="AM234" s="90">
        <v>1</v>
      </c>
      <c r="AN234" s="90">
        <v>1</v>
      </c>
      <c r="AO234" s="90">
        <v>1</v>
      </c>
      <c r="AP234" s="90">
        <v>1</v>
      </c>
      <c r="AQ234" s="90">
        <v>1</v>
      </c>
      <c r="AR234" s="90">
        <v>1</v>
      </c>
      <c r="AS234" s="90">
        <v>1</v>
      </c>
      <c r="AT234" s="90">
        <v>0.999999999999999</v>
      </c>
      <c r="AU234" s="90">
        <v>1</v>
      </c>
      <c r="AV234" s="90">
        <v>1</v>
      </c>
      <c r="AW234" s="90">
        <v>1</v>
      </c>
      <c r="AX234" s="90">
        <v>1</v>
      </c>
      <c r="AY234" s="90">
        <v>1</v>
      </c>
      <c r="AZ234" s="90">
        <v>0.999999999999999</v>
      </c>
      <c r="BA234" s="90">
        <v>0.999999999999999</v>
      </c>
      <c r="BB234" s="90"/>
      <c r="BC234" s="90"/>
      <c r="BD234" s="90"/>
      <c r="BE234" s="90"/>
      <c r="BF234" s="90"/>
      <c r="BG234" s="90"/>
      <c r="BH234" s="90"/>
      <c r="BI234" s="90"/>
      <c r="BJ234" s="90"/>
      <c r="BK234" s="90"/>
      <c r="BL234" s="90"/>
      <c r="BM234" s="90"/>
      <c r="BN234" s="90"/>
    </row>
    <row r="235" spans="1:66" s="77" customFormat="1" x14ac:dyDescent="0.2">
      <c r="A235" s="82" t="s">
        <v>1050</v>
      </c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  <c r="BH235" s="90"/>
      <c r="BI235" s="90"/>
      <c r="BJ235" s="90"/>
      <c r="BK235" s="90"/>
      <c r="BL235" s="90"/>
      <c r="BM235" s="90"/>
      <c r="BN235" s="90"/>
    </row>
    <row r="236" spans="1:66" s="77" customFormat="1" x14ac:dyDescent="0.2">
      <c r="A236" s="82" t="s">
        <v>1051</v>
      </c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  <c r="BH236" s="90"/>
      <c r="BI236" s="90"/>
      <c r="BJ236" s="90"/>
      <c r="BK236" s="90"/>
      <c r="BL236" s="90"/>
      <c r="BM236" s="90"/>
      <c r="BN236" s="90"/>
    </row>
    <row r="237" spans="1:66" s="77" customFormat="1" x14ac:dyDescent="0.2">
      <c r="A237" s="82" t="s">
        <v>1052</v>
      </c>
      <c r="B237" s="90">
        <v>-1326924463.3227301</v>
      </c>
      <c r="C237" s="90">
        <v>-1169958028.7214999</v>
      </c>
      <c r="D237" s="90">
        <v>-1168052376.2313399</v>
      </c>
      <c r="E237" s="90">
        <v>-1162653784.70193</v>
      </c>
      <c r="F237" s="90">
        <v>-1158778698.55673</v>
      </c>
      <c r="G237" s="90">
        <v>-1157679461.97509</v>
      </c>
      <c r="H237" s="90">
        <v>-1154674921.67168</v>
      </c>
      <c r="I237" s="90">
        <v>-1151728563.9289899</v>
      </c>
      <c r="J237" s="90">
        <v>-1149469567.4061201</v>
      </c>
      <c r="K237" s="90">
        <v>-1105038768.6018801</v>
      </c>
      <c r="L237" s="90">
        <v>-1106834662.3519101</v>
      </c>
      <c r="M237" s="90">
        <v>-1055348525.0409</v>
      </c>
      <c r="N237" s="90">
        <v>-1055348525.0409</v>
      </c>
      <c r="O237" s="90">
        <v>-940457300.14333606</v>
      </c>
      <c r="P237" s="90">
        <v>-1023351707.01653</v>
      </c>
      <c r="Q237" s="90">
        <v>-1035238657.5301501</v>
      </c>
      <c r="R237" s="90">
        <v>-1044858240.87576</v>
      </c>
      <c r="S237" s="90">
        <v>-1055817536.07575</v>
      </c>
      <c r="T237" s="90">
        <v>-1069411170.23979</v>
      </c>
      <c r="U237" s="90">
        <v>-1085286062.63465</v>
      </c>
      <c r="V237" s="90">
        <v>-1101893797.7026999</v>
      </c>
      <c r="W237" s="90">
        <v>-1120993022.6902599</v>
      </c>
      <c r="X237" s="90">
        <v>-1144230136.5390999</v>
      </c>
      <c r="Y237" s="90">
        <v>-1172916875.1934099</v>
      </c>
      <c r="Z237" s="90">
        <v>-1160936407.54794</v>
      </c>
      <c r="AA237" s="90">
        <v>-1160936407.54794</v>
      </c>
      <c r="AB237" s="90">
        <v>-1034402300.29491</v>
      </c>
      <c r="AC237" s="90">
        <v>-1218095025.8052499</v>
      </c>
      <c r="AD237" s="90">
        <v>-1251622203.9807</v>
      </c>
      <c r="AE237" s="90">
        <v>-1279692214.95558</v>
      </c>
      <c r="AF237" s="90">
        <v>-1311307536.7871499</v>
      </c>
      <c r="AG237" s="90">
        <v>-1340145248.4172499</v>
      </c>
      <c r="AH237" s="90">
        <v>-1372727953.4349999</v>
      </c>
      <c r="AI237" s="90">
        <v>-1406211336.00933</v>
      </c>
      <c r="AJ237" s="90">
        <v>-1442942055.7604899</v>
      </c>
      <c r="AK237" s="90">
        <v>-1474858795.15942</v>
      </c>
      <c r="AL237" s="90">
        <v>-1508076764.8627701</v>
      </c>
      <c r="AM237" s="90">
        <v>-1543761659.8401301</v>
      </c>
      <c r="AN237" s="90">
        <v>-1543761659.8401301</v>
      </c>
      <c r="AO237" s="90">
        <v>-1466849924.2133999</v>
      </c>
      <c r="AP237" s="90">
        <v>-1599129592.3157201</v>
      </c>
      <c r="AQ237" s="90">
        <v>-1575446205.5981901</v>
      </c>
      <c r="AR237" s="90">
        <v>-1599570613.3738</v>
      </c>
      <c r="AS237" s="90">
        <v>-1627948503.68942</v>
      </c>
      <c r="AT237" s="90">
        <v>-1652773444.8233099</v>
      </c>
      <c r="AU237" s="90">
        <v>-1681758339.2128</v>
      </c>
      <c r="AV237" s="90">
        <v>-1711753607.3594401</v>
      </c>
      <c r="AW237" s="90">
        <v>-1734821963.43417</v>
      </c>
      <c r="AX237" s="90">
        <v>-1762959812.6166201</v>
      </c>
      <c r="AY237" s="90">
        <v>-1793041718.04282</v>
      </c>
      <c r="AZ237" s="90">
        <v>-1829463603.2969501</v>
      </c>
      <c r="BA237" s="90">
        <v>-1829463603.2969501</v>
      </c>
      <c r="BB237" s="90"/>
      <c r="BC237" s="90"/>
      <c r="BD237" s="90"/>
      <c r="BE237" s="90"/>
      <c r="BF237" s="90"/>
      <c r="BG237" s="90"/>
      <c r="BH237" s="90"/>
      <c r="BI237" s="90"/>
      <c r="BJ237" s="90"/>
      <c r="BK237" s="90"/>
      <c r="BL237" s="90"/>
      <c r="BM237" s="90"/>
      <c r="BN237" s="90"/>
    </row>
    <row r="238" spans="1:66" s="77" customFormat="1" x14ac:dyDescent="0.2">
      <c r="A238" s="82" t="s">
        <v>1053</v>
      </c>
      <c r="B238" s="90">
        <v>0</v>
      </c>
      <c r="C238" s="90">
        <v>0</v>
      </c>
      <c r="D238" s="90">
        <v>0</v>
      </c>
      <c r="E238" s="90">
        <v>0</v>
      </c>
      <c r="F238" s="90">
        <v>0</v>
      </c>
      <c r="G238" s="90">
        <v>0</v>
      </c>
      <c r="H238" s="90">
        <v>0</v>
      </c>
      <c r="I238" s="90">
        <v>0</v>
      </c>
      <c r="J238" s="90">
        <v>0</v>
      </c>
      <c r="K238" s="90">
        <v>0</v>
      </c>
      <c r="L238" s="90">
        <v>0</v>
      </c>
      <c r="M238" s="90">
        <v>0</v>
      </c>
      <c r="N238" s="90">
        <v>0</v>
      </c>
      <c r="O238" s="90">
        <v>0</v>
      </c>
      <c r="P238" s="90">
        <v>0</v>
      </c>
      <c r="Q238" s="90">
        <v>0</v>
      </c>
      <c r="R238" s="90">
        <v>0</v>
      </c>
      <c r="S238" s="90">
        <v>0</v>
      </c>
      <c r="T238" s="90">
        <v>0</v>
      </c>
      <c r="U238" s="90">
        <v>0</v>
      </c>
      <c r="V238" s="90">
        <v>0</v>
      </c>
      <c r="W238" s="90">
        <v>0</v>
      </c>
      <c r="X238" s="90">
        <v>0</v>
      </c>
      <c r="Y238" s="90">
        <v>0</v>
      </c>
      <c r="Z238" s="90">
        <v>0</v>
      </c>
      <c r="AA238" s="90">
        <v>0</v>
      </c>
      <c r="AB238" s="90">
        <v>0</v>
      </c>
      <c r="AC238" s="90">
        <v>0</v>
      </c>
      <c r="AD238" s="90">
        <v>0</v>
      </c>
      <c r="AE238" s="90">
        <v>0</v>
      </c>
      <c r="AF238" s="90">
        <v>0</v>
      </c>
      <c r="AG238" s="90">
        <v>0</v>
      </c>
      <c r="AH238" s="90">
        <v>0</v>
      </c>
      <c r="AI238" s="90">
        <v>0</v>
      </c>
      <c r="AJ238" s="90">
        <v>0</v>
      </c>
      <c r="AK238" s="90">
        <v>0</v>
      </c>
      <c r="AL238" s="90">
        <v>0</v>
      </c>
      <c r="AM238" s="90">
        <v>0</v>
      </c>
      <c r="AN238" s="90">
        <v>0</v>
      </c>
      <c r="AO238" s="90">
        <v>0</v>
      </c>
      <c r="AP238" s="90">
        <v>0</v>
      </c>
      <c r="AQ238" s="90">
        <v>0</v>
      </c>
      <c r="AR238" s="90">
        <v>0</v>
      </c>
      <c r="AS238" s="90">
        <v>0</v>
      </c>
      <c r="AT238" s="90">
        <v>0</v>
      </c>
      <c r="AU238" s="90">
        <v>0</v>
      </c>
      <c r="AV238" s="90">
        <v>0</v>
      </c>
      <c r="AW238" s="90">
        <v>0</v>
      </c>
      <c r="AX238" s="90">
        <v>0</v>
      </c>
      <c r="AY238" s="90">
        <v>0</v>
      </c>
      <c r="AZ238" s="90">
        <v>0</v>
      </c>
      <c r="BA238" s="90">
        <v>0</v>
      </c>
      <c r="BB238" s="90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0"/>
      <c r="BN238" s="90"/>
    </row>
    <row r="239" spans="1:66" s="77" customFormat="1" x14ac:dyDescent="0.2">
      <c r="A239" s="82" t="s">
        <v>1054</v>
      </c>
      <c r="B239" s="90">
        <v>-1135144283.1410699</v>
      </c>
      <c r="C239" s="90">
        <v>-1033765585.10201</v>
      </c>
      <c r="D239" s="90">
        <v>-1023125977.1366301</v>
      </c>
      <c r="E239" s="90">
        <v>-928130675.27980602</v>
      </c>
      <c r="F239" s="90">
        <v>-921253048.61581397</v>
      </c>
      <c r="G239" s="90">
        <v>-911521067.75604498</v>
      </c>
      <c r="H239" s="90">
        <v>-916715391.37372899</v>
      </c>
      <c r="I239" s="90">
        <v>-1037280835.0830899</v>
      </c>
      <c r="J239" s="90">
        <v>-1046564229.76507</v>
      </c>
      <c r="K239" s="90">
        <v>-1023004261.8878599</v>
      </c>
      <c r="L239" s="90">
        <v>-1002731027.82888</v>
      </c>
      <c r="M239" s="90">
        <v>-936171653.49763596</v>
      </c>
      <c r="N239" s="90">
        <v>-936171653.49763596</v>
      </c>
      <c r="O239" s="90">
        <v>-841751021.69354498</v>
      </c>
      <c r="P239" s="90">
        <v>-905723834.50749302</v>
      </c>
      <c r="Q239" s="90">
        <v>-901040007.41865599</v>
      </c>
      <c r="R239" s="90">
        <v>-901742519.56284702</v>
      </c>
      <c r="S239" s="90">
        <v>-901766080.63843298</v>
      </c>
      <c r="T239" s="90">
        <v>-971283950.88032997</v>
      </c>
      <c r="U239" s="90">
        <v>-985084027.15669703</v>
      </c>
      <c r="V239" s="90">
        <v>-1005485783.82935</v>
      </c>
      <c r="W239" s="90">
        <v>-1029192294.5807101</v>
      </c>
      <c r="X239" s="90">
        <v>-1055047237.54469</v>
      </c>
      <c r="Y239" s="90">
        <v>-1048301488.22853</v>
      </c>
      <c r="Z239" s="90">
        <v>-1017234630.3134201</v>
      </c>
      <c r="AA239" s="90">
        <v>-1017234630.3134201</v>
      </c>
      <c r="AB239" s="90">
        <v>-914567757.40443897</v>
      </c>
      <c r="AC239" s="90">
        <v>-1063568102.85873</v>
      </c>
      <c r="AD239" s="90">
        <v>-1081284337.64658</v>
      </c>
      <c r="AE239" s="90">
        <v>-1105058288.5442801</v>
      </c>
      <c r="AF239" s="90">
        <v>-1123885053.1502399</v>
      </c>
      <c r="AG239" s="90">
        <v>-1215266641.3812101</v>
      </c>
      <c r="AH239" s="90">
        <v>-1247479062.47104</v>
      </c>
      <c r="AI239" s="90">
        <v>-1285095256.2516401</v>
      </c>
      <c r="AJ239" s="90">
        <v>-1315444061.65274</v>
      </c>
      <c r="AK239" s="90">
        <v>-1351511059.4788799</v>
      </c>
      <c r="AL239" s="90">
        <v>-1341407900.78896</v>
      </c>
      <c r="AM239" s="90">
        <v>-1347541760.3648601</v>
      </c>
      <c r="AN239" s="90">
        <v>-1347541760.3648601</v>
      </c>
      <c r="AO239" s="90">
        <v>-1185065762.37205</v>
      </c>
      <c r="AP239" s="90">
        <v>-1309578765.3055201</v>
      </c>
      <c r="AQ239" s="90">
        <v>-1276943540.17472</v>
      </c>
      <c r="AR239" s="90">
        <v>-1296410913.3376501</v>
      </c>
      <c r="AS239" s="90">
        <v>-1310675783.9916699</v>
      </c>
      <c r="AT239" s="90">
        <v>-1477980537.16014</v>
      </c>
      <c r="AU239" s="90">
        <v>-1509418795.207</v>
      </c>
      <c r="AV239" s="90">
        <v>-1546994150.1619899</v>
      </c>
      <c r="AW239" s="90">
        <v>-1588186538.5341699</v>
      </c>
      <c r="AX239" s="90">
        <v>-1621455243.9514101</v>
      </c>
      <c r="AY239" s="90">
        <v>-1601508382.78211</v>
      </c>
      <c r="AZ239" s="90">
        <v>-1597322047.4951899</v>
      </c>
      <c r="BA239" s="90">
        <v>-1597322047.4951899</v>
      </c>
      <c r="BB239" s="90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0"/>
      <c r="BN239" s="90"/>
    </row>
    <row r="240" spans="1:66" s="77" customFormat="1" x14ac:dyDescent="0.2">
      <c r="A240" s="82" t="s">
        <v>1055</v>
      </c>
      <c r="B240" s="90">
        <v>-42824949.215905599</v>
      </c>
      <c r="C240" s="90">
        <v>-4862655.8493234301</v>
      </c>
      <c r="D240" s="90">
        <v>-13793888.144959399</v>
      </c>
      <c r="E240" s="90">
        <v>-103982654.259941</v>
      </c>
      <c r="F240" s="90">
        <v>-107404502.260015</v>
      </c>
      <c r="G240" s="90">
        <v>-116140884.184324</v>
      </c>
      <c r="H240" s="90">
        <v>-108268904.54115801</v>
      </c>
      <c r="I240" s="90">
        <v>14921501.7566339</v>
      </c>
      <c r="J240" s="90">
        <v>26219007.215583701</v>
      </c>
      <c r="K240" s="90">
        <v>42103556.994583398</v>
      </c>
      <c r="L240" s="90">
        <v>20256295.635496099</v>
      </c>
      <c r="M240" s="90">
        <v>-581744.59226896602</v>
      </c>
      <c r="N240" s="90">
        <v>-581744.59226896602</v>
      </c>
      <c r="O240" s="90">
        <v>6986493.1242159102</v>
      </c>
      <c r="P240" s="90">
        <v>-2605055.84921685</v>
      </c>
      <c r="Q240" s="90">
        <v>-17824071.631707799</v>
      </c>
      <c r="R240" s="90">
        <v>-25646748.433876801</v>
      </c>
      <c r="S240" s="90">
        <v>-35335524.635793097</v>
      </c>
      <c r="T240" s="90">
        <v>22132173.9424376</v>
      </c>
      <c r="U240" s="90">
        <v>21854681.763173699</v>
      </c>
      <c r="V240" s="90">
        <v>27528183.4309058</v>
      </c>
      <c r="W240" s="90">
        <v>34292656.990028501</v>
      </c>
      <c r="X240" s="90">
        <v>39533442.396642402</v>
      </c>
      <c r="Y240" s="90">
        <v>7349512.0757231601</v>
      </c>
      <c r="Z240" s="90">
        <v>-13067347.2432629</v>
      </c>
      <c r="AA240" s="90">
        <v>-13067347.2432629</v>
      </c>
      <c r="AB240" s="90">
        <v>-3430633.1057897699</v>
      </c>
      <c r="AC240" s="90">
        <v>-17437151.900003299</v>
      </c>
      <c r="AD240" s="90">
        <v>-29461263.048634101</v>
      </c>
      <c r="AE240" s="90">
        <v>-30587611.323589802</v>
      </c>
      <c r="AF240" s="90">
        <v>-39803128.1869734</v>
      </c>
      <c r="AG240" s="90">
        <v>25999430.129275199</v>
      </c>
      <c r="AH240" s="90">
        <v>29309316.7049543</v>
      </c>
      <c r="AI240" s="90">
        <v>37224630.4415062</v>
      </c>
      <c r="AJ240" s="90">
        <v>34992080.349381298</v>
      </c>
      <c r="AK240" s="90">
        <v>42746381.556799702</v>
      </c>
      <c r="AL240" s="90">
        <v>3189024.2414548802</v>
      </c>
      <c r="AM240" s="90">
        <v>-22323103.351836301</v>
      </c>
      <c r="AN240" s="90">
        <v>-22323103.351836301</v>
      </c>
      <c r="AO240" s="90">
        <v>-116531801.255381</v>
      </c>
      <c r="AP240" s="90">
        <v>-109390127.125291</v>
      </c>
      <c r="AQ240" s="90">
        <v>-120995184.78046</v>
      </c>
      <c r="AR240" s="90">
        <v>-122922576.91176701</v>
      </c>
      <c r="AS240" s="90">
        <v>-133822702.065791</v>
      </c>
      <c r="AT240" s="90">
        <v>11467459.370826</v>
      </c>
      <c r="AU240" s="90">
        <v>17199653.774378698</v>
      </c>
      <c r="AV240" s="90">
        <v>28173233.164147899</v>
      </c>
      <c r="AW240" s="90">
        <v>48905714.428072497</v>
      </c>
      <c r="AX240" s="90">
        <v>57219337.266603298</v>
      </c>
      <c r="AY240" s="90">
        <v>10604913.8018317</v>
      </c>
      <c r="AZ240" s="90">
        <v>-25875317.593605399</v>
      </c>
      <c r="BA240" s="90">
        <v>-25875317.593605399</v>
      </c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</row>
    <row r="241" spans="1:66" s="77" customFormat="1" x14ac:dyDescent="0.2">
      <c r="A241" s="82" t="s">
        <v>1056</v>
      </c>
      <c r="B241" s="90">
        <v>-23446883.594824199</v>
      </c>
      <c r="C241" s="90">
        <v>-20853354.746914499</v>
      </c>
      <c r="D241" s="90">
        <v>-20730516.206542902</v>
      </c>
      <c r="E241" s="90">
        <v>-20555361.833244301</v>
      </c>
      <c r="F241" s="90">
        <v>-20414671.8224793</v>
      </c>
      <c r="G241" s="90">
        <v>-20289102.905517299</v>
      </c>
      <c r="H241" s="90">
        <v>-20177464.981412798</v>
      </c>
      <c r="I241" s="90">
        <v>-20048489.633750599</v>
      </c>
      <c r="J241" s="90">
        <v>-19945377.029435001</v>
      </c>
      <c r="K241" s="90">
        <v>-19152743.5882596</v>
      </c>
      <c r="L241" s="90">
        <v>-19098086.534341201</v>
      </c>
      <c r="M241" s="90">
        <v>-18095887.990756299</v>
      </c>
      <c r="N241" s="90">
        <v>-18095887.990756299</v>
      </c>
      <c r="O241" s="90">
        <v>-16112344.2149022</v>
      </c>
      <c r="P241" s="90">
        <v>-17386205.488595501</v>
      </c>
      <c r="Q241" s="90">
        <v>-17494822.443073198</v>
      </c>
      <c r="R241" s="90">
        <v>-17576888.290881202</v>
      </c>
      <c r="S241" s="90">
        <v>-17662135.242254399</v>
      </c>
      <c r="T241" s="90">
        <v>-17780646.9963939</v>
      </c>
      <c r="U241" s="90">
        <v>-17955140.630814701</v>
      </c>
      <c r="V241" s="90">
        <v>-18121811.462791901</v>
      </c>
      <c r="W241" s="90">
        <v>-18348392.308820199</v>
      </c>
      <c r="X241" s="90">
        <v>-18639980.6691508</v>
      </c>
      <c r="Y241" s="90">
        <v>-18957133.9922744</v>
      </c>
      <c r="Z241" s="90">
        <v>-18615397.808737401</v>
      </c>
      <c r="AA241" s="90">
        <v>-18615397.808737401</v>
      </c>
      <c r="AB241" s="90">
        <v>-16617873.546677399</v>
      </c>
      <c r="AC241" s="90">
        <v>-19357305.759169199</v>
      </c>
      <c r="AD241" s="90">
        <v>-19775457.925128099</v>
      </c>
      <c r="AE241" s="90">
        <v>-20168162.631804299</v>
      </c>
      <c r="AF241" s="90">
        <v>-20548854.7620642</v>
      </c>
      <c r="AG241" s="90">
        <v>-20932486.874490801</v>
      </c>
      <c r="AH241" s="90">
        <v>-21339584.5817925</v>
      </c>
      <c r="AI241" s="90">
        <v>-21725638.9099859</v>
      </c>
      <c r="AJ241" s="90">
        <v>-22099843.231748998</v>
      </c>
      <c r="AK241" s="90">
        <v>-22490397.669729002</v>
      </c>
      <c r="AL241" s="90">
        <v>-22834717.5680377</v>
      </c>
      <c r="AM241" s="90">
        <v>-23190704.9831664</v>
      </c>
      <c r="AN241" s="90">
        <v>-23190704.9831664</v>
      </c>
      <c r="AO241" s="90">
        <v>-21829613.4763982</v>
      </c>
      <c r="AP241" s="90">
        <v>-23840136.3048262</v>
      </c>
      <c r="AQ241" s="90">
        <v>-23361830.407311</v>
      </c>
      <c r="AR241" s="90">
        <v>-23671328.824588701</v>
      </c>
      <c r="AS241" s="90">
        <v>-23967701.359161802</v>
      </c>
      <c r="AT241" s="90">
        <v>-24267031.843487799</v>
      </c>
      <c r="AU241" s="90">
        <v>-24588016.0960394</v>
      </c>
      <c r="AV241" s="90">
        <v>-24894510.308865</v>
      </c>
      <c r="AW241" s="90">
        <v>-25193785.3471548</v>
      </c>
      <c r="AX241" s="90">
        <v>-25497396.7767868</v>
      </c>
      <c r="AY241" s="90">
        <v>-25759022.430588499</v>
      </c>
      <c r="AZ241" s="90">
        <v>-26055720.574156001</v>
      </c>
      <c r="BA241" s="90">
        <v>-26055720.574156001</v>
      </c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</row>
    <row r="242" spans="1:66" x14ac:dyDescent="0.2">
      <c r="A242" s="82" t="s">
        <v>1057</v>
      </c>
      <c r="B242" s="90">
        <v>-225321.875134876</v>
      </c>
      <c r="C242" s="90">
        <v>-200398.35893008599</v>
      </c>
      <c r="D242" s="90">
        <v>-199217.894577823</v>
      </c>
      <c r="E242" s="90">
        <v>-197534.68104242501</v>
      </c>
      <c r="F242" s="90">
        <v>-196182.66609723601</v>
      </c>
      <c r="G242" s="90">
        <v>-194975.96313758101</v>
      </c>
      <c r="H242" s="90">
        <v>-193903.13542921399</v>
      </c>
      <c r="I242" s="90">
        <v>-192663.69705933999</v>
      </c>
      <c r="J242" s="90">
        <v>-191672.79670106899</v>
      </c>
      <c r="K242" s="90">
        <v>-184055.679802017</v>
      </c>
      <c r="L242" s="90">
        <v>-183530.43175238001</v>
      </c>
      <c r="M242" s="90">
        <v>-173899.41813879</v>
      </c>
      <c r="N242" s="90">
        <v>-173899.41813879</v>
      </c>
      <c r="O242" s="90">
        <v>-154837.788853173</v>
      </c>
      <c r="P242" s="90">
        <v>-167079.450295705</v>
      </c>
      <c r="Q242" s="90">
        <v>-168123.24683076999</v>
      </c>
      <c r="R242" s="90">
        <v>-168911.89026126399</v>
      </c>
      <c r="S242" s="90">
        <v>-169731.10373393199</v>
      </c>
      <c r="T242" s="90">
        <v>-170869.988164362</v>
      </c>
      <c r="U242" s="90">
        <v>-172546.85207456001</v>
      </c>
      <c r="V242" s="90">
        <v>-174148.53974616501</v>
      </c>
      <c r="W242" s="90">
        <v>-176325.955814713</v>
      </c>
      <c r="X242" s="90">
        <v>-179128.08667579299</v>
      </c>
      <c r="Y242" s="90">
        <v>-182175.89391134499</v>
      </c>
      <c r="Z242" s="90">
        <v>-178891.84819309099</v>
      </c>
      <c r="AA242" s="90">
        <v>-178891.84819309099</v>
      </c>
      <c r="AB242" s="90">
        <v>-159695.86803075901</v>
      </c>
      <c r="AC242" s="90">
        <v>-186021.49891587</v>
      </c>
      <c r="AD242" s="90">
        <v>-190039.893503131</v>
      </c>
      <c r="AE242" s="90">
        <v>-193813.74091124101</v>
      </c>
      <c r="AF242" s="90">
        <v>-197472.148831097</v>
      </c>
      <c r="AG242" s="90">
        <v>-201158.80964400701</v>
      </c>
      <c r="AH242" s="90">
        <v>-205070.97214532099</v>
      </c>
      <c r="AI242" s="90">
        <v>-208780.91017528001</v>
      </c>
      <c r="AJ242" s="90">
        <v>-212376.970995996</v>
      </c>
      <c r="AK242" s="90">
        <v>-216130.15456736501</v>
      </c>
      <c r="AL242" s="90">
        <v>-219439.02948967199</v>
      </c>
      <c r="AM242" s="90">
        <v>-222860.027916897</v>
      </c>
      <c r="AN242" s="90">
        <v>-222860.027916897</v>
      </c>
      <c r="AO242" s="90">
        <v>-209780.09389091501</v>
      </c>
      <c r="AP242" s="90">
        <v>-229100.98879239699</v>
      </c>
      <c r="AQ242" s="90">
        <v>-224504.52371078701</v>
      </c>
      <c r="AR242" s="90">
        <v>-227478.768174886</v>
      </c>
      <c r="AS242" s="90">
        <v>-230326.87440437399</v>
      </c>
      <c r="AT242" s="90">
        <v>-233203.40619336799</v>
      </c>
      <c r="AU242" s="90">
        <v>-236288.028223464</v>
      </c>
      <c r="AV242" s="90">
        <v>-239233.402625677</v>
      </c>
      <c r="AW242" s="90">
        <v>-242109.40158459201</v>
      </c>
      <c r="AX242" s="90">
        <v>-245027.07276935299</v>
      </c>
      <c r="AY242" s="90">
        <v>-247541.26544061201</v>
      </c>
      <c r="AZ242" s="90">
        <v>-250392.50073537201</v>
      </c>
      <c r="BA242" s="90">
        <v>-250392.50073537201</v>
      </c>
    </row>
    <row r="243" spans="1:66" x14ac:dyDescent="0.2">
      <c r="A243" s="82" t="s">
        <v>1058</v>
      </c>
      <c r="B243" s="90">
        <v>-29810067.0352129</v>
      </c>
      <c r="C243" s="90">
        <v>-26624899.014080599</v>
      </c>
      <c r="D243" s="90">
        <v>-26408251.366621401</v>
      </c>
      <c r="E243" s="90">
        <v>-26172273.587555502</v>
      </c>
      <c r="F243" s="90">
        <v>-25925550.499117799</v>
      </c>
      <c r="G243" s="90">
        <v>-25639542.353060901</v>
      </c>
      <c r="H243" s="90">
        <v>-25536296.697477099</v>
      </c>
      <c r="I243" s="90">
        <v>-25458823.6535745</v>
      </c>
      <c r="J243" s="90">
        <v>-25413067.478755798</v>
      </c>
      <c r="K243" s="90">
        <v>-24529788.811387099</v>
      </c>
      <c r="L243" s="90">
        <v>-24276239.033557799</v>
      </c>
      <c r="M243" s="90">
        <v>-24027787.9139289</v>
      </c>
      <c r="N243" s="90">
        <v>-24027787.9139289</v>
      </c>
      <c r="O243" s="90">
        <v>-21371571.024471201</v>
      </c>
      <c r="P243" s="90">
        <v>-23080710.913091101</v>
      </c>
      <c r="Q243" s="90">
        <v>-23126125.919450801</v>
      </c>
      <c r="R243" s="90">
        <v>-23191978.5782887</v>
      </c>
      <c r="S243" s="90">
        <v>-23233500.632415999</v>
      </c>
      <c r="T243" s="90">
        <v>-23325824.781241398</v>
      </c>
      <c r="U243" s="90">
        <v>-23548511.511735801</v>
      </c>
      <c r="V243" s="90">
        <v>-23796784.838148698</v>
      </c>
      <c r="W243" s="90">
        <v>-24179652.3201048</v>
      </c>
      <c r="X243" s="90">
        <v>-24650700.238094799</v>
      </c>
      <c r="Y243" s="90">
        <v>-24868077.296814501</v>
      </c>
      <c r="Z243" s="90">
        <v>-24421798.067012899</v>
      </c>
      <c r="AA243" s="90">
        <v>-24421798.067012899</v>
      </c>
      <c r="AB243" s="90">
        <v>-21727003.960412901</v>
      </c>
      <c r="AC243" s="90">
        <v>-25378147.758631401</v>
      </c>
      <c r="AD243" s="90">
        <v>-25901576.639240898</v>
      </c>
      <c r="AE243" s="90">
        <v>-26414041.784497801</v>
      </c>
      <c r="AF243" s="90">
        <v>-26873151.366180699</v>
      </c>
      <c r="AG243" s="90">
        <v>-27338907.254018199</v>
      </c>
      <c r="AH243" s="90">
        <v>-27896061.792279501</v>
      </c>
      <c r="AI243" s="90">
        <v>-28452685.124439999</v>
      </c>
      <c r="AJ243" s="90">
        <v>-29046858.163259</v>
      </c>
      <c r="AK243" s="90">
        <v>-29665523.632869799</v>
      </c>
      <c r="AL243" s="90">
        <v>-29870207.7961419</v>
      </c>
      <c r="AM243" s="90">
        <v>-30223592.638571601</v>
      </c>
      <c r="AN243" s="90">
        <v>-30223592.638571601</v>
      </c>
      <c r="AO243" s="90">
        <v>-28343493.403186198</v>
      </c>
      <c r="AP243" s="90">
        <v>-31017543.9041664</v>
      </c>
      <c r="AQ243" s="90">
        <v>-30350578.324638199</v>
      </c>
      <c r="AR243" s="90">
        <v>-30735099.998985201</v>
      </c>
      <c r="AS243" s="90">
        <v>-31065371.088500202</v>
      </c>
      <c r="AT243" s="90">
        <v>-31415709.275603399</v>
      </c>
      <c r="AU243" s="90">
        <v>-31866900.7870837</v>
      </c>
      <c r="AV243" s="90">
        <v>-32318500.164144799</v>
      </c>
      <c r="AW243" s="90">
        <v>-32814548.652479101</v>
      </c>
      <c r="AX243" s="90">
        <v>-33306970.378190201</v>
      </c>
      <c r="AY243" s="90">
        <v>-33359511.361801401</v>
      </c>
      <c r="AZ243" s="90">
        <v>-41254281.106555998</v>
      </c>
      <c r="BA243" s="90">
        <v>-41254281.106555998</v>
      </c>
    </row>
    <row r="244" spans="1:66" x14ac:dyDescent="0.2">
      <c r="A244" s="82" t="s">
        <v>1059</v>
      </c>
      <c r="B244" s="90">
        <v>-376678521.12194097</v>
      </c>
      <c r="C244" s="90">
        <v>-336947686.43568802</v>
      </c>
      <c r="D244" s="90">
        <v>-333649754.38699299</v>
      </c>
      <c r="E244" s="90">
        <v>-330891568.38819999</v>
      </c>
      <c r="F244" s="90">
        <v>-327202188.81554103</v>
      </c>
      <c r="G244" s="90">
        <v>-322765743.57862997</v>
      </c>
      <c r="H244" s="90">
        <v>-320765335.078619</v>
      </c>
      <c r="I244" s="90">
        <v>-317202814.65530199</v>
      </c>
      <c r="J244" s="90">
        <v>-316386072.651685</v>
      </c>
      <c r="K244" s="90">
        <v>-305577447.874547</v>
      </c>
      <c r="L244" s="90">
        <v>-303098294.371705</v>
      </c>
      <c r="M244" s="90">
        <v>-283432593.08292001</v>
      </c>
      <c r="N244" s="90">
        <v>-283432593.08292001</v>
      </c>
      <c r="O244" s="90">
        <v>-246693229.11021501</v>
      </c>
      <c r="P244" s="90">
        <v>-275444930.56655401</v>
      </c>
      <c r="Q244" s="90">
        <v>-278097176.70322901</v>
      </c>
      <c r="R244" s="90">
        <v>-280794270.27935803</v>
      </c>
      <c r="S244" s="90">
        <v>-282522503.03170401</v>
      </c>
      <c r="T244" s="90">
        <v>-285309358.67610198</v>
      </c>
      <c r="U244" s="90">
        <v>-289342566.46185398</v>
      </c>
      <c r="V244" s="90">
        <v>-292432066.18082702</v>
      </c>
      <c r="W244" s="90">
        <v>-298814048.73314601</v>
      </c>
      <c r="X244" s="90">
        <v>-306468096.87277299</v>
      </c>
      <c r="Y244" s="90">
        <v>-311322957.13479602</v>
      </c>
      <c r="Z244" s="90">
        <v>-304891460.60260499</v>
      </c>
      <c r="AA244" s="90">
        <v>-304891460.60260499</v>
      </c>
      <c r="AB244" s="90">
        <v>-251484976.81568599</v>
      </c>
      <c r="AC244" s="90">
        <v>-320007392.14733702</v>
      </c>
      <c r="AD244" s="90">
        <v>-328848651.567334</v>
      </c>
      <c r="AE244" s="90">
        <v>-343432909.67719001</v>
      </c>
      <c r="AF244" s="90">
        <v>-350664489.62481701</v>
      </c>
      <c r="AG244" s="90">
        <v>-364803908.58397299</v>
      </c>
      <c r="AH244" s="90">
        <v>-373630187.69844502</v>
      </c>
      <c r="AI244" s="90">
        <v>-380971344.28904802</v>
      </c>
      <c r="AJ244" s="90">
        <v>-380023217.37726301</v>
      </c>
      <c r="AK244" s="90">
        <v>-390238243.41617602</v>
      </c>
      <c r="AL244" s="90">
        <v>-395498025.87633002</v>
      </c>
      <c r="AM244" s="90">
        <v>-397119027.29861599</v>
      </c>
      <c r="AN244" s="90">
        <v>-397119027.29861599</v>
      </c>
      <c r="AO244" s="90">
        <v>-324249712.09213501</v>
      </c>
      <c r="AP244" s="90">
        <v>-412042680.50242901</v>
      </c>
      <c r="AQ244" s="90">
        <v>-405563836.945445</v>
      </c>
      <c r="AR244" s="90">
        <v>-420490004.57822299</v>
      </c>
      <c r="AS244" s="90">
        <v>-426672818.29669899</v>
      </c>
      <c r="AT244" s="90">
        <v>-441000841.36711699</v>
      </c>
      <c r="AU244" s="90">
        <v>-449076761.04977798</v>
      </c>
      <c r="AV244" s="90">
        <v>-455427186.91884398</v>
      </c>
      <c r="AW244" s="90">
        <v>-472356377.32412201</v>
      </c>
      <c r="AX244" s="90">
        <v>-482003252.14734501</v>
      </c>
      <c r="AY244" s="90">
        <v>-485673710.75928003</v>
      </c>
      <c r="AZ244" s="90">
        <v>-470977579.79300201</v>
      </c>
      <c r="BA244" s="90">
        <v>-470977579.79300201</v>
      </c>
    </row>
    <row r="245" spans="1:66" x14ac:dyDescent="0.2">
      <c r="A245" s="81" t="s">
        <v>1060</v>
      </c>
      <c r="B245" s="90">
        <v>0</v>
      </c>
      <c r="C245" s="90">
        <v>0</v>
      </c>
      <c r="D245" s="90">
        <v>0</v>
      </c>
      <c r="E245" s="90">
        <v>0</v>
      </c>
      <c r="F245" s="90">
        <v>0</v>
      </c>
      <c r="G245" s="90">
        <v>0</v>
      </c>
      <c r="H245" s="90">
        <v>0</v>
      </c>
      <c r="I245" s="90">
        <v>0</v>
      </c>
      <c r="J245" s="90">
        <v>0</v>
      </c>
      <c r="K245" s="90">
        <v>0</v>
      </c>
      <c r="L245" s="90">
        <v>0</v>
      </c>
      <c r="M245" s="90">
        <v>0</v>
      </c>
      <c r="N245" s="90">
        <v>0</v>
      </c>
      <c r="O245" s="90">
        <v>0</v>
      </c>
      <c r="P245" s="90">
        <v>0</v>
      </c>
      <c r="Q245" s="90">
        <v>0</v>
      </c>
      <c r="R245" s="90">
        <v>0</v>
      </c>
      <c r="S245" s="90">
        <v>0</v>
      </c>
      <c r="T245" s="90">
        <v>0</v>
      </c>
      <c r="U245" s="90">
        <v>0</v>
      </c>
      <c r="V245" s="90">
        <v>0</v>
      </c>
      <c r="W245" s="90">
        <v>0</v>
      </c>
      <c r="X245" s="90">
        <v>0</v>
      </c>
      <c r="Y245" s="90">
        <v>0</v>
      </c>
      <c r="Z245" s="90">
        <v>0</v>
      </c>
      <c r="AA245" s="90">
        <v>0</v>
      </c>
      <c r="AB245" s="90">
        <v>0</v>
      </c>
      <c r="AC245" s="90">
        <v>0</v>
      </c>
      <c r="AD245" s="90">
        <v>0</v>
      </c>
      <c r="AE245" s="90">
        <v>0</v>
      </c>
      <c r="AF245" s="90">
        <v>0</v>
      </c>
      <c r="AG245" s="90">
        <v>0</v>
      </c>
      <c r="AH245" s="90">
        <v>0</v>
      </c>
      <c r="AI245" s="90">
        <v>0</v>
      </c>
      <c r="AJ245" s="90">
        <v>0</v>
      </c>
      <c r="AK245" s="90">
        <v>0</v>
      </c>
      <c r="AL245" s="90">
        <v>0</v>
      </c>
      <c r="AM245" s="90">
        <v>0</v>
      </c>
      <c r="AN245" s="90">
        <v>0</v>
      </c>
      <c r="AO245" s="90">
        <v>0</v>
      </c>
      <c r="AP245" s="90">
        <v>0</v>
      </c>
      <c r="AQ245" s="90">
        <v>0</v>
      </c>
      <c r="AR245" s="90">
        <v>0</v>
      </c>
      <c r="AS245" s="90">
        <v>0</v>
      </c>
      <c r="AT245" s="90">
        <v>0</v>
      </c>
      <c r="AU245" s="90">
        <v>0</v>
      </c>
      <c r="AV245" s="90">
        <v>0</v>
      </c>
      <c r="AW245" s="90">
        <v>0</v>
      </c>
      <c r="AX245" s="90">
        <v>0</v>
      </c>
      <c r="AY245" s="90">
        <v>0</v>
      </c>
      <c r="AZ245" s="90">
        <v>0</v>
      </c>
      <c r="BA245" s="90">
        <v>0</v>
      </c>
    </row>
    <row r="246" spans="1:66" x14ac:dyDescent="0.2">
      <c r="A246" s="82" t="s">
        <v>558</v>
      </c>
      <c r="B246" s="90">
        <v>-2935054489.3068299</v>
      </c>
      <c r="C246" s="90">
        <v>-2593212608.2284598</v>
      </c>
      <c r="D246" s="90">
        <v>-2585959981.3676701</v>
      </c>
      <c r="E246" s="90">
        <v>-2572583852.73172</v>
      </c>
      <c r="F246" s="90">
        <v>-2561174843.2357998</v>
      </c>
      <c r="G246" s="90">
        <v>-2554230778.7158098</v>
      </c>
      <c r="H246" s="90">
        <v>-2546332217.4795098</v>
      </c>
      <c r="I246" s="90">
        <v>-2536990688.8951402</v>
      </c>
      <c r="J246" s="90">
        <v>-2531750979.91219</v>
      </c>
      <c r="K246" s="90">
        <v>-2435383509.4491601</v>
      </c>
      <c r="L246" s="90">
        <v>-2435965544.9166598</v>
      </c>
      <c r="M246" s="90">
        <v>-2317832091.53655</v>
      </c>
      <c r="N246" s="90">
        <v>-2317832091.53655</v>
      </c>
      <c r="O246" s="90">
        <v>-2059553810.8511</v>
      </c>
      <c r="P246" s="90">
        <v>-2247759523.79177</v>
      </c>
      <c r="Q246" s="90">
        <v>-2272988984.8930998</v>
      </c>
      <c r="R246" s="90">
        <v>-2293979557.9112701</v>
      </c>
      <c r="S246" s="90">
        <v>-2316507011.3600798</v>
      </c>
      <c r="T246" s="90">
        <v>-2345149647.6195798</v>
      </c>
      <c r="U246" s="90">
        <v>-2379534173.4846601</v>
      </c>
      <c r="V246" s="90">
        <v>-2414376209.1226602</v>
      </c>
      <c r="W246" s="90">
        <v>-2457411079.5988302</v>
      </c>
      <c r="X246" s="90">
        <v>-2509681837.5538402</v>
      </c>
      <c r="Y246" s="90">
        <v>-2569199195.6640201</v>
      </c>
      <c r="Z246" s="90">
        <v>-2539345933.43117</v>
      </c>
      <c r="AA246" s="90">
        <v>-2539345933.43117</v>
      </c>
      <c r="AB246" s="90">
        <v>-2242390240.9959502</v>
      </c>
      <c r="AC246" s="90">
        <v>-2664029147.7280402</v>
      </c>
      <c r="AD246" s="90">
        <v>-2737083530.7011199</v>
      </c>
      <c r="AE246" s="90">
        <v>-2805547042.6578598</v>
      </c>
      <c r="AF246" s="90">
        <v>-2873279686.0262599</v>
      </c>
      <c r="AG246" s="90">
        <v>-2942688921.1913199</v>
      </c>
      <c r="AH246" s="90">
        <v>-3013968604.24575</v>
      </c>
      <c r="AI246" s="90">
        <v>-3085440411.0531201</v>
      </c>
      <c r="AJ246" s="90">
        <v>-3154776332.8071198</v>
      </c>
      <c r="AK246" s="90">
        <v>-3226233767.9548402</v>
      </c>
      <c r="AL246" s="90">
        <v>-3294718031.6802702</v>
      </c>
      <c r="AM246" s="90">
        <v>-3364382708.5050998</v>
      </c>
      <c r="AN246" s="90">
        <v>-3364382708.5050998</v>
      </c>
      <c r="AO246" s="90">
        <v>-3143080086.9064498</v>
      </c>
      <c r="AP246" s="90">
        <v>-3485227946.4467502</v>
      </c>
      <c r="AQ246" s="90">
        <v>-3432885680.7544899</v>
      </c>
      <c r="AR246" s="90">
        <v>-3494028015.79319</v>
      </c>
      <c r="AS246" s="90">
        <v>-3554383207.3656502</v>
      </c>
      <c r="AT246" s="90">
        <v>-3616203308.5050302</v>
      </c>
      <c r="AU246" s="90">
        <v>-3679745446.6065502</v>
      </c>
      <c r="AV246" s="90">
        <v>-3743453955.1517701</v>
      </c>
      <c r="AW246" s="90">
        <v>-3804709608.2656102</v>
      </c>
      <c r="AX246" s="90">
        <v>-3868248365.6765199</v>
      </c>
      <c r="AY246" s="90">
        <v>-3928984972.84021</v>
      </c>
      <c r="AZ246" s="90">
        <v>-3991198942.3601999</v>
      </c>
      <c r="BA246" s="90">
        <v>-3991198942.3601999</v>
      </c>
    </row>
    <row r="247" spans="1:66" x14ac:dyDescent="0.2">
      <c r="A247" s="82" t="s">
        <v>559</v>
      </c>
    </row>
    <row r="248" spans="1:66" x14ac:dyDescent="0.2">
      <c r="A248" s="82" t="s">
        <v>1061</v>
      </c>
    </row>
    <row r="249" spans="1:66" x14ac:dyDescent="0.2">
      <c r="A249" s="81" t="s">
        <v>1062</v>
      </c>
      <c r="B249" s="90">
        <v>-378288927.42661899</v>
      </c>
      <c r="C249" s="90">
        <v>-336861075.82476997</v>
      </c>
      <c r="D249" s="90">
        <v>-333561708.98004901</v>
      </c>
      <c r="E249" s="90">
        <v>-330804155.60264897</v>
      </c>
      <c r="F249" s="90">
        <v>-327112982.28745198</v>
      </c>
      <c r="G249" s="90">
        <v>-322672269.36596602</v>
      </c>
      <c r="H249" s="90">
        <v>-320675074.00331599</v>
      </c>
      <c r="I249" s="90">
        <v>-317118433.07074398</v>
      </c>
      <c r="J249" s="90">
        <v>-316306852.444754</v>
      </c>
      <c r="K249" s="90">
        <v>-305505216.80988598</v>
      </c>
      <c r="L249" s="90">
        <v>-303018478.84384501</v>
      </c>
      <c r="M249" s="90">
        <v>-283346909.64938998</v>
      </c>
      <c r="N249" s="90">
        <v>-283346909.64938998</v>
      </c>
      <c r="O249" s="90">
        <v>-245640391.74860001</v>
      </c>
      <c r="P249" s="90">
        <v>-275361229.47873199</v>
      </c>
      <c r="Q249" s="90">
        <v>-278009993.66213298</v>
      </c>
      <c r="R249" s="90">
        <v>-280706229.72424901</v>
      </c>
      <c r="S249" s="90">
        <v>-282432674.10457599</v>
      </c>
      <c r="T249" s="90">
        <v>-285218069.02392399</v>
      </c>
      <c r="U249" s="90">
        <v>-289252319.12616801</v>
      </c>
      <c r="V249" s="90">
        <v>-292344743.67821002</v>
      </c>
      <c r="W249" s="90">
        <v>-298731336.82086098</v>
      </c>
      <c r="X249" s="90">
        <v>-306389931.80603099</v>
      </c>
      <c r="Y249" s="90">
        <v>-311238235.71169001</v>
      </c>
      <c r="Z249" s="90">
        <v>-304804595.76075202</v>
      </c>
      <c r="AA249" s="90">
        <v>-304804595.76075202</v>
      </c>
      <c r="AB249" s="90">
        <v>-249937301.17707601</v>
      </c>
      <c r="AC249" s="90">
        <v>-319922524.855717</v>
      </c>
      <c r="AD249" s="90">
        <v>-328764178.00679898</v>
      </c>
      <c r="AE249" s="90">
        <v>-343348136.32923198</v>
      </c>
      <c r="AF249" s="90">
        <v>-350579905.59132397</v>
      </c>
      <c r="AG249" s="90">
        <v>-364718092.74669099</v>
      </c>
      <c r="AH249" s="90">
        <v>-373546630.58026701</v>
      </c>
      <c r="AI249" s="90">
        <v>-380891206.32952601</v>
      </c>
      <c r="AJ249" s="90">
        <v>-379949624.335657</v>
      </c>
      <c r="AK249" s="90">
        <v>-390168856.605932</v>
      </c>
      <c r="AL249" s="90">
        <v>-395422919.45372599</v>
      </c>
      <c r="AM249" s="90">
        <v>-397043215.97599298</v>
      </c>
      <c r="AN249" s="90">
        <v>-397043215.97599298</v>
      </c>
      <c r="AO249" s="90">
        <v>-325221982.826024</v>
      </c>
      <c r="AP249" s="90">
        <v>-411968467.30116498</v>
      </c>
      <c r="AQ249" s="90">
        <v>-405490013.78433502</v>
      </c>
      <c r="AR249" s="90">
        <v>-420415916.47106802</v>
      </c>
      <c r="AS249" s="90">
        <v>-426599041.59785599</v>
      </c>
      <c r="AT249" s="90">
        <v>-440926499.431499</v>
      </c>
      <c r="AU249" s="90">
        <v>-449004887.42956001</v>
      </c>
      <c r="AV249" s="90">
        <v>-455358474.89658099</v>
      </c>
      <c r="AW249" s="90">
        <v>-472290523.76998401</v>
      </c>
      <c r="AX249" s="90">
        <v>-481941067.28362203</v>
      </c>
      <c r="AY249" s="90">
        <v>-485606595.37143499</v>
      </c>
      <c r="AZ249" s="90">
        <v>-470911266.79861802</v>
      </c>
      <c r="BA249" s="90">
        <v>-470911266.79861802</v>
      </c>
    </row>
    <row r="250" spans="1:66" x14ac:dyDescent="0.2">
      <c r="A250" s="82" t="s">
        <v>1063</v>
      </c>
      <c r="B250" s="90">
        <v>-2947602670.2863898</v>
      </c>
      <c r="C250" s="90">
        <v>-2592546036.7181501</v>
      </c>
      <c r="D250" s="90">
        <v>-2585277583.4461699</v>
      </c>
      <c r="E250" s="90">
        <v>-2571904244.2372398</v>
      </c>
      <c r="F250" s="90">
        <v>-2560476579.2161598</v>
      </c>
      <c r="G250" s="90">
        <v>-2553491063.5640302</v>
      </c>
      <c r="H250" s="90">
        <v>-2545615697.77212</v>
      </c>
      <c r="I250" s="90">
        <v>-2536315804.2962399</v>
      </c>
      <c r="J250" s="90">
        <v>-2531117052.3981099</v>
      </c>
      <c r="K250" s="90">
        <v>-2434807844.1146698</v>
      </c>
      <c r="L250" s="90">
        <v>-2435324076.85356</v>
      </c>
      <c r="M250" s="90">
        <v>-2317131396.4972501</v>
      </c>
      <c r="N250" s="90">
        <v>-2317131396.4972501</v>
      </c>
      <c r="O250" s="90">
        <v>-2050764047.1103599</v>
      </c>
      <c r="P250" s="90">
        <v>-2247076483.7484598</v>
      </c>
      <c r="Q250" s="90">
        <v>-2272276406.3102102</v>
      </c>
      <c r="R250" s="90">
        <v>-2293260300.9496398</v>
      </c>
      <c r="S250" s="90">
        <v>-2315770470.5986099</v>
      </c>
      <c r="T250" s="90">
        <v>-2344399276.5254502</v>
      </c>
      <c r="U250" s="90">
        <v>-2378791985.3512001</v>
      </c>
      <c r="V250" s="90">
        <v>-2413655257.49928</v>
      </c>
      <c r="W250" s="90">
        <v>-2456730866.7021298</v>
      </c>
      <c r="X250" s="90">
        <v>-2509041740.1005201</v>
      </c>
      <c r="Y250" s="90">
        <v>-2568500030.3531699</v>
      </c>
      <c r="Z250" s="90">
        <v>-2538622463.24122</v>
      </c>
      <c r="AA250" s="90">
        <v>-2538622463.24122</v>
      </c>
      <c r="AB250" s="90">
        <v>-2228590240.7248001</v>
      </c>
      <c r="AC250" s="90">
        <v>-2663322636.1157699</v>
      </c>
      <c r="AD250" s="90">
        <v>-2736380437.6818399</v>
      </c>
      <c r="AE250" s="90">
        <v>-2804854518.4152598</v>
      </c>
      <c r="AF250" s="90">
        <v>-2872586620.1687598</v>
      </c>
      <c r="AG250" s="90">
        <v>-2941996688.16505</v>
      </c>
      <c r="AH250" s="90">
        <v>-3013294572.7056298</v>
      </c>
      <c r="AI250" s="90">
        <v>-3084791383.5016398</v>
      </c>
      <c r="AJ250" s="90">
        <v>-3154165397.5397501</v>
      </c>
      <c r="AK250" s="90">
        <v>-3225660123.3312402</v>
      </c>
      <c r="AL250" s="90">
        <v>-3294092353.50072</v>
      </c>
      <c r="AM250" s="90">
        <v>-3363740436.8298402</v>
      </c>
      <c r="AN250" s="90">
        <v>-3363740436.8298402</v>
      </c>
      <c r="AO250" s="90">
        <v>-3152504689.8245101</v>
      </c>
      <c r="AP250" s="90">
        <v>-3484600220.3997202</v>
      </c>
      <c r="AQ250" s="90">
        <v>-3432260806.3214202</v>
      </c>
      <c r="AR250" s="90">
        <v>-3493412386.6005402</v>
      </c>
      <c r="AS250" s="90">
        <v>-3553768613.11868</v>
      </c>
      <c r="AT250" s="90">
        <v>-3615593705.2382598</v>
      </c>
      <c r="AU250" s="90">
        <v>-3679156512.48733</v>
      </c>
      <c r="AV250" s="90">
        <v>-3742889166.0946002</v>
      </c>
      <c r="AW250" s="90">
        <v>-3804179174.7577901</v>
      </c>
      <c r="AX250" s="90">
        <v>-3867749309.9203701</v>
      </c>
      <c r="AY250" s="90">
        <v>-3928442025.2924099</v>
      </c>
      <c r="AZ250" s="90">
        <v>-3990636987.0476599</v>
      </c>
      <c r="BA250" s="90">
        <v>-3990636987.0476599</v>
      </c>
    </row>
    <row r="251" spans="1:66" x14ac:dyDescent="0.2">
      <c r="A251" s="82" t="s">
        <v>1064</v>
      </c>
    </row>
    <row r="252" spans="1:66" x14ac:dyDescent="0.2">
      <c r="A252" s="82" t="s">
        <v>1065</v>
      </c>
    </row>
    <row r="253" spans="1:66" x14ac:dyDescent="0.2">
      <c r="A253" s="82" t="s">
        <v>1066</v>
      </c>
      <c r="B253" s="90">
        <v>-11249257.3793325</v>
      </c>
      <c r="C253" s="90">
        <v>-11153115.446750101</v>
      </c>
      <c r="D253" s="90">
        <v>-11056973.514167801</v>
      </c>
      <c r="E253" s="90">
        <v>-10960831.5815854</v>
      </c>
      <c r="F253" s="90">
        <v>-10864689.649003001</v>
      </c>
      <c r="G253" s="90">
        <v>-10768547.716420701</v>
      </c>
      <c r="H253" s="90">
        <v>-10672405.7838383</v>
      </c>
      <c r="I253" s="90">
        <v>-10576263.851255899</v>
      </c>
      <c r="J253" s="90">
        <v>-10480121.918673599</v>
      </c>
      <c r="K253" s="90">
        <v>-10383979.9860912</v>
      </c>
      <c r="L253" s="90">
        <v>-10287838.0535088</v>
      </c>
      <c r="M253" s="90">
        <v>-10191696.120926499</v>
      </c>
      <c r="N253" s="90">
        <v>-10191696.120926499</v>
      </c>
      <c r="O253" s="90">
        <v>-10095554.1883441</v>
      </c>
      <c r="P253" s="90">
        <v>-9999412.2557618003</v>
      </c>
      <c r="Q253" s="90">
        <v>-9903270.3231794294</v>
      </c>
      <c r="R253" s="90">
        <v>-9807128.3905970696</v>
      </c>
      <c r="S253" s="90">
        <v>-9710986.4580147006</v>
      </c>
      <c r="T253" s="90">
        <v>-9614844.5254323408</v>
      </c>
      <c r="U253" s="90">
        <v>-9518702.5928499792</v>
      </c>
      <c r="V253" s="90">
        <v>-9423661.9505901895</v>
      </c>
      <c r="W253" s="90">
        <v>-9328621.3083304092</v>
      </c>
      <c r="X253" s="90">
        <v>-9233580.6660706196</v>
      </c>
      <c r="Y253" s="90">
        <v>-9138540.0238108393</v>
      </c>
      <c r="Z253" s="90">
        <v>-9046644.5616939105</v>
      </c>
      <c r="AA253" s="90">
        <v>-9046644.5616939105</v>
      </c>
      <c r="AB253" s="90">
        <v>-8956681.5633269809</v>
      </c>
      <c r="AC253" s="90">
        <v>-8866718.5649600606</v>
      </c>
      <c r="AD253" s="90">
        <v>-8776755.5665931292</v>
      </c>
      <c r="AE253" s="90">
        <v>-8686792.5682261996</v>
      </c>
      <c r="AF253" s="90">
        <v>-8596829.5698592793</v>
      </c>
      <c r="AG253" s="90">
        <v>-8506866.5714923497</v>
      </c>
      <c r="AH253" s="90">
        <v>-8416903.5731254201</v>
      </c>
      <c r="AI253" s="90">
        <v>-8326940.5747584896</v>
      </c>
      <c r="AJ253" s="90">
        <v>-8236977.57639156</v>
      </c>
      <c r="AK253" s="90">
        <v>-8147014.5780246397</v>
      </c>
      <c r="AL253" s="90">
        <v>-8057051.5796577102</v>
      </c>
      <c r="AM253" s="90">
        <v>-7967088.5812907796</v>
      </c>
      <c r="AN253" s="90">
        <v>-7967088.5812907796</v>
      </c>
      <c r="AO253" s="90">
        <v>-7877125.5829238603</v>
      </c>
      <c r="AP253" s="90">
        <v>-7787162.5845569298</v>
      </c>
      <c r="AQ253" s="90">
        <v>-7697199.5861900002</v>
      </c>
      <c r="AR253" s="90">
        <v>-7607236.5878230697</v>
      </c>
      <c r="AS253" s="90">
        <v>-7517273.5894561503</v>
      </c>
      <c r="AT253" s="90">
        <v>-7427310.5910892198</v>
      </c>
      <c r="AU253" s="90">
        <v>-7337347.5927222902</v>
      </c>
      <c r="AV253" s="90">
        <v>-7247384.5943553597</v>
      </c>
      <c r="AW253" s="90">
        <v>-7157421.5959884403</v>
      </c>
      <c r="AX253" s="90">
        <v>-7067458.5976215098</v>
      </c>
      <c r="AY253" s="90">
        <v>-6977495.5992545802</v>
      </c>
      <c r="AZ253" s="90">
        <v>-6887532.6008876497</v>
      </c>
      <c r="BA253" s="90">
        <v>-6887532.6008876497</v>
      </c>
    </row>
    <row r="254" spans="1:66" x14ac:dyDescent="0.2">
      <c r="A254" s="82" t="s">
        <v>1067</v>
      </c>
      <c r="B254" s="90">
        <v>0</v>
      </c>
      <c r="C254" s="90">
        <v>0</v>
      </c>
      <c r="D254" s="90">
        <v>0</v>
      </c>
      <c r="E254" s="90">
        <v>0</v>
      </c>
      <c r="F254" s="90">
        <v>0</v>
      </c>
      <c r="G254" s="90">
        <v>0</v>
      </c>
      <c r="H254" s="90">
        <v>0</v>
      </c>
      <c r="I254" s="90">
        <v>0</v>
      </c>
      <c r="J254" s="90">
        <v>0</v>
      </c>
      <c r="K254" s="90">
        <v>0</v>
      </c>
      <c r="L254" s="90">
        <v>0</v>
      </c>
      <c r="M254" s="90">
        <v>0</v>
      </c>
      <c r="N254" s="90">
        <v>0</v>
      </c>
      <c r="O254" s="90">
        <v>0</v>
      </c>
      <c r="P254" s="90">
        <v>0</v>
      </c>
      <c r="Q254" s="90">
        <v>0</v>
      </c>
      <c r="R254" s="90">
        <v>0</v>
      </c>
      <c r="S254" s="90">
        <v>0</v>
      </c>
      <c r="T254" s="90">
        <v>0</v>
      </c>
      <c r="U254" s="90">
        <v>0</v>
      </c>
      <c r="V254" s="90">
        <v>0</v>
      </c>
      <c r="W254" s="90">
        <v>0</v>
      </c>
      <c r="X254" s="90">
        <v>0</v>
      </c>
      <c r="Y254" s="90">
        <v>0</v>
      </c>
      <c r="Z254" s="90">
        <v>0</v>
      </c>
      <c r="AA254" s="90">
        <v>0</v>
      </c>
      <c r="AB254" s="90">
        <v>0</v>
      </c>
      <c r="AC254" s="90">
        <v>0</v>
      </c>
      <c r="AD254" s="90">
        <v>0</v>
      </c>
      <c r="AE254" s="90">
        <v>0</v>
      </c>
      <c r="AF254" s="90">
        <v>0</v>
      </c>
      <c r="AG254" s="90">
        <v>0</v>
      </c>
      <c r="AH254" s="90">
        <v>0</v>
      </c>
      <c r="AI254" s="90">
        <v>0</v>
      </c>
      <c r="AJ254" s="90">
        <v>0</v>
      </c>
      <c r="AK254" s="90">
        <v>0</v>
      </c>
      <c r="AL254" s="90">
        <v>0</v>
      </c>
      <c r="AM254" s="90">
        <v>0</v>
      </c>
      <c r="AN254" s="90">
        <v>0</v>
      </c>
      <c r="AO254" s="90">
        <v>0</v>
      </c>
      <c r="AP254" s="90">
        <v>0</v>
      </c>
      <c r="AQ254" s="90">
        <v>0</v>
      </c>
      <c r="AR254" s="90">
        <v>0</v>
      </c>
      <c r="AS254" s="90">
        <v>0</v>
      </c>
      <c r="AT254" s="90">
        <v>0</v>
      </c>
      <c r="AU254" s="90">
        <v>0</v>
      </c>
      <c r="AV254" s="90">
        <v>0</v>
      </c>
      <c r="AW254" s="90">
        <v>0</v>
      </c>
      <c r="AX254" s="90">
        <v>0</v>
      </c>
      <c r="AY254" s="90">
        <v>0</v>
      </c>
      <c r="AZ254" s="90">
        <v>0</v>
      </c>
      <c r="BA254" s="90">
        <v>0</v>
      </c>
    </row>
    <row r="255" spans="1:66" x14ac:dyDescent="0.2">
      <c r="A255" s="82" t="s">
        <v>1068</v>
      </c>
      <c r="B255" s="90">
        <v>0</v>
      </c>
      <c r="C255" s="90">
        <v>0</v>
      </c>
      <c r="D255" s="90">
        <v>0</v>
      </c>
      <c r="E255" s="90">
        <v>0</v>
      </c>
      <c r="F255" s="90">
        <v>0</v>
      </c>
      <c r="G255" s="90">
        <v>0</v>
      </c>
      <c r="H255" s="90">
        <v>0</v>
      </c>
      <c r="I255" s="90">
        <v>0</v>
      </c>
      <c r="J255" s="90">
        <v>0</v>
      </c>
      <c r="K255" s="90">
        <v>0</v>
      </c>
      <c r="L255" s="90">
        <v>0</v>
      </c>
      <c r="M255" s="90">
        <v>0</v>
      </c>
      <c r="N255" s="90">
        <v>0</v>
      </c>
      <c r="O255" s="90">
        <v>0</v>
      </c>
      <c r="P255" s="90">
        <v>0</v>
      </c>
      <c r="Q255" s="90">
        <v>0</v>
      </c>
      <c r="R255" s="90">
        <v>0</v>
      </c>
      <c r="S255" s="90">
        <v>0</v>
      </c>
      <c r="T255" s="90">
        <v>0</v>
      </c>
      <c r="U255" s="90">
        <v>0</v>
      </c>
      <c r="V255" s="90">
        <v>0</v>
      </c>
      <c r="W255" s="90">
        <v>0</v>
      </c>
      <c r="X255" s="90">
        <v>0</v>
      </c>
      <c r="Y255" s="90">
        <v>0</v>
      </c>
      <c r="Z255" s="90">
        <v>0</v>
      </c>
      <c r="AA255" s="90">
        <v>0</v>
      </c>
      <c r="AB255" s="90">
        <v>0</v>
      </c>
      <c r="AC255" s="90">
        <v>0</v>
      </c>
      <c r="AD255" s="90">
        <v>0</v>
      </c>
      <c r="AE255" s="90">
        <v>0</v>
      </c>
      <c r="AF255" s="90">
        <v>0</v>
      </c>
      <c r="AG255" s="90">
        <v>0</v>
      </c>
      <c r="AH255" s="90">
        <v>0</v>
      </c>
      <c r="AI255" s="90">
        <v>0</v>
      </c>
      <c r="AJ255" s="90">
        <v>0</v>
      </c>
      <c r="AK255" s="90">
        <v>0</v>
      </c>
      <c r="AL255" s="90">
        <v>0</v>
      </c>
      <c r="AM255" s="90">
        <v>0</v>
      </c>
      <c r="AN255" s="90">
        <v>0</v>
      </c>
      <c r="AO255" s="90">
        <v>0</v>
      </c>
      <c r="AP255" s="90">
        <v>0</v>
      </c>
      <c r="AQ255" s="90">
        <v>0</v>
      </c>
      <c r="AR255" s="90">
        <v>0</v>
      </c>
      <c r="AS255" s="90">
        <v>0</v>
      </c>
      <c r="AT255" s="90">
        <v>0</v>
      </c>
      <c r="AU255" s="90">
        <v>0</v>
      </c>
      <c r="AV255" s="90">
        <v>0</v>
      </c>
      <c r="AW255" s="90">
        <v>0</v>
      </c>
      <c r="AX255" s="90">
        <v>0</v>
      </c>
      <c r="AY255" s="90">
        <v>0</v>
      </c>
      <c r="AZ255" s="90">
        <v>0</v>
      </c>
      <c r="BA255" s="90">
        <v>0</v>
      </c>
    </row>
    <row r="256" spans="1:66" x14ac:dyDescent="0.2">
      <c r="A256" s="82" t="s">
        <v>1069</v>
      </c>
      <c r="B256" s="90">
        <v>207617071</v>
      </c>
      <c r="C256" s="90">
        <v>0</v>
      </c>
      <c r="D256" s="90">
        <v>0</v>
      </c>
      <c r="E256" s="90">
        <v>0</v>
      </c>
      <c r="F256" s="90">
        <v>0</v>
      </c>
      <c r="G256" s="90">
        <v>0</v>
      </c>
      <c r="H256" s="90">
        <v>0</v>
      </c>
      <c r="I256" s="90">
        <v>0</v>
      </c>
      <c r="J256" s="90">
        <v>0</v>
      </c>
      <c r="K256" s="90">
        <v>0</v>
      </c>
      <c r="L256" s="90">
        <v>0</v>
      </c>
      <c r="M256" s="90">
        <v>0</v>
      </c>
      <c r="N256" s="90">
        <v>0</v>
      </c>
      <c r="O256" s="90">
        <v>-116536476</v>
      </c>
      <c r="P256" s="90">
        <v>0</v>
      </c>
      <c r="Q256" s="90">
        <v>0</v>
      </c>
      <c r="R256" s="90">
        <v>0</v>
      </c>
      <c r="S256" s="90">
        <v>0</v>
      </c>
      <c r="T256" s="90">
        <v>0</v>
      </c>
      <c r="U256" s="90">
        <v>0</v>
      </c>
      <c r="V256" s="90">
        <v>0</v>
      </c>
      <c r="W256" s="90">
        <v>0</v>
      </c>
      <c r="X256" s="90">
        <v>0</v>
      </c>
      <c r="Y256" s="90">
        <v>0</v>
      </c>
      <c r="Z256" s="90">
        <v>0</v>
      </c>
      <c r="AA256" s="90">
        <v>0</v>
      </c>
      <c r="AB256" s="90">
        <v>-158008075</v>
      </c>
      <c r="AC256" s="90">
        <v>0</v>
      </c>
      <c r="AD256" s="90">
        <v>0</v>
      </c>
      <c r="AE256" s="90">
        <v>0</v>
      </c>
      <c r="AF256" s="90">
        <v>0</v>
      </c>
      <c r="AG256" s="90">
        <v>0</v>
      </c>
      <c r="AH256" s="90">
        <v>0</v>
      </c>
      <c r="AI256" s="90">
        <v>0</v>
      </c>
      <c r="AJ256" s="90">
        <v>0</v>
      </c>
      <c r="AK256" s="90">
        <v>0</v>
      </c>
      <c r="AL256" s="90">
        <v>0</v>
      </c>
      <c r="AM256" s="90">
        <v>0</v>
      </c>
      <c r="AN256" s="90">
        <v>0</v>
      </c>
      <c r="AO256" s="90">
        <v>121054626</v>
      </c>
      <c r="AP256" s="90">
        <v>0</v>
      </c>
      <c r="AQ256" s="90">
        <v>0</v>
      </c>
      <c r="AR256" s="90">
        <v>0</v>
      </c>
      <c r="AS256" s="90">
        <v>0</v>
      </c>
      <c r="AT256" s="90">
        <v>0</v>
      </c>
      <c r="AU256" s="90">
        <v>0</v>
      </c>
      <c r="AV256" s="90">
        <v>0</v>
      </c>
      <c r="AW256" s="90">
        <v>0</v>
      </c>
      <c r="AX256" s="90">
        <v>0</v>
      </c>
      <c r="AY256" s="90">
        <v>0</v>
      </c>
      <c r="AZ256" s="90">
        <v>0</v>
      </c>
      <c r="BA256" s="90">
        <v>0</v>
      </c>
    </row>
    <row r="257" spans="1:53" x14ac:dyDescent="0.2">
      <c r="A257" s="82" t="s">
        <v>1070</v>
      </c>
      <c r="B257" s="90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v>0</v>
      </c>
      <c r="H257" s="90">
        <v>0</v>
      </c>
      <c r="I257" s="90">
        <v>0</v>
      </c>
      <c r="J257" s="90">
        <v>0</v>
      </c>
      <c r="K257" s="90">
        <v>0</v>
      </c>
      <c r="L257" s="90">
        <v>0</v>
      </c>
      <c r="M257" s="90">
        <v>0</v>
      </c>
      <c r="N257" s="90">
        <v>0</v>
      </c>
      <c r="O257" s="90">
        <v>0</v>
      </c>
      <c r="P257" s="90">
        <v>0</v>
      </c>
      <c r="Q257" s="90">
        <v>0</v>
      </c>
      <c r="R257" s="90">
        <v>0</v>
      </c>
      <c r="S257" s="90">
        <v>0</v>
      </c>
      <c r="T257" s="90">
        <v>0</v>
      </c>
      <c r="U257" s="90">
        <v>0</v>
      </c>
      <c r="V257" s="90">
        <v>0</v>
      </c>
      <c r="W257" s="90">
        <v>0</v>
      </c>
      <c r="X257" s="90">
        <v>0</v>
      </c>
      <c r="Y257" s="90">
        <v>0</v>
      </c>
      <c r="Z257" s="90">
        <v>0</v>
      </c>
      <c r="AA257" s="90">
        <v>0</v>
      </c>
      <c r="AB257" s="90">
        <v>0</v>
      </c>
      <c r="AC257" s="90">
        <v>0</v>
      </c>
      <c r="AD257" s="90">
        <v>0</v>
      </c>
      <c r="AE257" s="90">
        <v>0</v>
      </c>
      <c r="AF257" s="90">
        <v>0</v>
      </c>
      <c r="AG257" s="90">
        <v>0</v>
      </c>
      <c r="AH257" s="90">
        <v>0</v>
      </c>
      <c r="AI257" s="90">
        <v>0</v>
      </c>
      <c r="AJ257" s="90">
        <v>0</v>
      </c>
      <c r="AK257" s="90">
        <v>0</v>
      </c>
      <c r="AL257" s="90">
        <v>0</v>
      </c>
      <c r="AM257" s="90">
        <v>0</v>
      </c>
      <c r="AN257" s="90">
        <v>0</v>
      </c>
      <c r="AO257" s="90">
        <v>0</v>
      </c>
      <c r="AP257" s="90">
        <v>0</v>
      </c>
      <c r="AQ257" s="90">
        <v>0</v>
      </c>
      <c r="AR257" s="90">
        <v>0</v>
      </c>
      <c r="AS257" s="90">
        <v>0</v>
      </c>
      <c r="AT257" s="90">
        <v>0</v>
      </c>
      <c r="AU257" s="90">
        <v>0</v>
      </c>
      <c r="AV257" s="90">
        <v>0</v>
      </c>
      <c r="AW257" s="90">
        <v>0</v>
      </c>
      <c r="AX257" s="90">
        <v>0</v>
      </c>
      <c r="AY257" s="90">
        <v>0</v>
      </c>
      <c r="AZ257" s="90">
        <v>0</v>
      </c>
      <c r="BA257" s="90">
        <v>0</v>
      </c>
    </row>
    <row r="258" spans="1:53" x14ac:dyDescent="0.2">
      <c r="A258" s="82" t="s">
        <v>1071</v>
      </c>
      <c r="B258" s="90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v>0</v>
      </c>
      <c r="H258" s="90">
        <v>0</v>
      </c>
      <c r="I258" s="90">
        <v>0</v>
      </c>
      <c r="J258" s="90">
        <v>0</v>
      </c>
      <c r="K258" s="90">
        <v>0</v>
      </c>
      <c r="L258" s="90">
        <v>0</v>
      </c>
      <c r="M258" s="90">
        <v>0</v>
      </c>
      <c r="N258" s="90">
        <v>0</v>
      </c>
      <c r="O258" s="90">
        <v>0</v>
      </c>
      <c r="P258" s="90">
        <v>0</v>
      </c>
      <c r="Q258" s="90">
        <v>0</v>
      </c>
      <c r="R258" s="90">
        <v>0</v>
      </c>
      <c r="S258" s="90">
        <v>0</v>
      </c>
      <c r="T258" s="90">
        <v>0</v>
      </c>
      <c r="U258" s="90">
        <v>0</v>
      </c>
      <c r="V258" s="90">
        <v>0</v>
      </c>
      <c r="W258" s="90">
        <v>0</v>
      </c>
      <c r="X258" s="90">
        <v>0</v>
      </c>
      <c r="Y258" s="90">
        <v>0</v>
      </c>
      <c r="Z258" s="90">
        <v>0</v>
      </c>
      <c r="AA258" s="90">
        <v>0</v>
      </c>
      <c r="AB258" s="90">
        <v>0</v>
      </c>
      <c r="AC258" s="90">
        <v>0</v>
      </c>
      <c r="AD258" s="90">
        <v>0</v>
      </c>
      <c r="AE258" s="90">
        <v>0</v>
      </c>
      <c r="AF258" s="90">
        <v>0</v>
      </c>
      <c r="AG258" s="90">
        <v>0</v>
      </c>
      <c r="AH258" s="90">
        <v>0</v>
      </c>
      <c r="AI258" s="90">
        <v>0</v>
      </c>
      <c r="AJ258" s="90">
        <v>0</v>
      </c>
      <c r="AK258" s="90">
        <v>0</v>
      </c>
      <c r="AL258" s="90">
        <v>0</v>
      </c>
      <c r="AM258" s="90">
        <v>0</v>
      </c>
      <c r="AN258" s="90">
        <v>0</v>
      </c>
      <c r="AO258" s="90">
        <v>0</v>
      </c>
      <c r="AP258" s="90">
        <v>0</v>
      </c>
      <c r="AQ258" s="90">
        <v>0</v>
      </c>
      <c r="AR258" s="90">
        <v>0</v>
      </c>
      <c r="AS258" s="90">
        <v>0</v>
      </c>
      <c r="AT258" s="90">
        <v>0</v>
      </c>
      <c r="AU258" s="90">
        <v>0</v>
      </c>
      <c r="AV258" s="90">
        <v>0</v>
      </c>
      <c r="AW258" s="90">
        <v>0</v>
      </c>
      <c r="AX258" s="90">
        <v>0</v>
      </c>
      <c r="AY258" s="90">
        <v>0</v>
      </c>
      <c r="AZ258" s="90">
        <v>0</v>
      </c>
      <c r="BA258" s="90">
        <v>0</v>
      </c>
    </row>
    <row r="259" spans="1:53" x14ac:dyDescent="0.2">
      <c r="A259" s="82" t="s">
        <v>1072</v>
      </c>
      <c r="B259" s="90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v>0</v>
      </c>
      <c r="H259" s="90">
        <v>0</v>
      </c>
      <c r="I259" s="90">
        <v>0</v>
      </c>
      <c r="J259" s="90">
        <v>0</v>
      </c>
      <c r="K259" s="90">
        <v>0</v>
      </c>
      <c r="L259" s="90">
        <v>0</v>
      </c>
      <c r="M259" s="90">
        <v>0</v>
      </c>
      <c r="N259" s="90">
        <v>0</v>
      </c>
      <c r="O259" s="90">
        <v>0</v>
      </c>
      <c r="P259" s="90">
        <v>0</v>
      </c>
      <c r="Q259" s="90">
        <v>0</v>
      </c>
      <c r="R259" s="90">
        <v>0</v>
      </c>
      <c r="S259" s="90">
        <v>0</v>
      </c>
      <c r="T259" s="90">
        <v>0</v>
      </c>
      <c r="U259" s="90">
        <v>0</v>
      </c>
      <c r="V259" s="90">
        <v>0</v>
      </c>
      <c r="W259" s="90">
        <v>0</v>
      </c>
      <c r="X259" s="90">
        <v>0</v>
      </c>
      <c r="Y259" s="90">
        <v>0</v>
      </c>
      <c r="Z259" s="90">
        <v>0</v>
      </c>
      <c r="AA259" s="90">
        <v>0</v>
      </c>
      <c r="AB259" s="90">
        <v>0</v>
      </c>
      <c r="AC259" s="90">
        <v>0</v>
      </c>
      <c r="AD259" s="90">
        <v>0</v>
      </c>
      <c r="AE259" s="90">
        <v>0</v>
      </c>
      <c r="AF259" s="90">
        <v>0</v>
      </c>
      <c r="AG259" s="90">
        <v>0</v>
      </c>
      <c r="AH259" s="90">
        <v>0</v>
      </c>
      <c r="AI259" s="90">
        <v>0</v>
      </c>
      <c r="AJ259" s="90">
        <v>0</v>
      </c>
      <c r="AK259" s="90">
        <v>0</v>
      </c>
      <c r="AL259" s="90">
        <v>0</v>
      </c>
      <c r="AM259" s="90">
        <v>0</v>
      </c>
      <c r="AN259" s="90">
        <v>0</v>
      </c>
      <c r="AO259" s="90">
        <v>0</v>
      </c>
      <c r="AP259" s="90">
        <v>0</v>
      </c>
      <c r="AQ259" s="90">
        <v>0</v>
      </c>
      <c r="AR259" s="90">
        <v>0</v>
      </c>
      <c r="AS259" s="90">
        <v>0</v>
      </c>
      <c r="AT259" s="90">
        <v>0</v>
      </c>
      <c r="AU259" s="90">
        <v>0</v>
      </c>
      <c r="AV259" s="90">
        <v>0</v>
      </c>
      <c r="AW259" s="90">
        <v>0</v>
      </c>
      <c r="AX259" s="90">
        <v>0</v>
      </c>
      <c r="AY259" s="90">
        <v>0</v>
      </c>
      <c r="AZ259" s="90">
        <v>0</v>
      </c>
      <c r="BA259" s="90">
        <v>0</v>
      </c>
    </row>
    <row r="260" spans="1:53" x14ac:dyDescent="0.2">
      <c r="A260" s="82" t="s">
        <v>1073</v>
      </c>
      <c r="B260" s="90">
        <v>-215234580.36474901</v>
      </c>
      <c r="C260" s="90">
        <v>-212847834.65497899</v>
      </c>
      <c r="D260" s="90">
        <v>-210646174.24766099</v>
      </c>
      <c r="E260" s="90">
        <v>-209472309.54358301</v>
      </c>
      <c r="F260" s="90">
        <v>-209145806.60848701</v>
      </c>
      <c r="G260" s="90">
        <v>-206715095.69983301</v>
      </c>
      <c r="H260" s="90">
        <v>-205534473.38647899</v>
      </c>
      <c r="I260" s="90">
        <v>-204532817.17423999</v>
      </c>
      <c r="J260" s="90">
        <v>-204242319.93074399</v>
      </c>
      <c r="K260" s="90">
        <v>-202899034.98672801</v>
      </c>
      <c r="L260" s="90">
        <v>-201805738.904551</v>
      </c>
      <c r="M260" s="90">
        <v>-200869603.46339199</v>
      </c>
      <c r="N260" s="90">
        <v>-200869603.46339199</v>
      </c>
      <c r="O260" s="90">
        <v>-265722999.39252099</v>
      </c>
      <c r="P260" s="90">
        <v>-197831361.32405701</v>
      </c>
      <c r="Q260" s="90">
        <v>-195613430.64471501</v>
      </c>
      <c r="R260" s="90">
        <v>-194411955.14467299</v>
      </c>
      <c r="S260" s="90">
        <v>-194044619.08394799</v>
      </c>
      <c r="T260" s="90">
        <v>-191590104.00418401</v>
      </c>
      <c r="U260" s="90">
        <v>-190383813.568275</v>
      </c>
      <c r="V260" s="90">
        <v>-189355379.74133</v>
      </c>
      <c r="W260" s="90">
        <v>-189018420.84468901</v>
      </c>
      <c r="X260" s="90">
        <v>-187647063.62937701</v>
      </c>
      <c r="Y260" s="90">
        <v>-186519483.979828</v>
      </c>
      <c r="Z260" s="90">
        <v>-185540734.954624</v>
      </c>
      <c r="AA260" s="90">
        <v>-185540734.954624</v>
      </c>
      <c r="AB260" s="90">
        <v>-396201382.32200402</v>
      </c>
      <c r="AC260" s="90">
        <v>-182444143.63349801</v>
      </c>
      <c r="AD260" s="90">
        <v>-180196161.390838</v>
      </c>
      <c r="AE260" s="90">
        <v>-178956876.731814</v>
      </c>
      <c r="AF260" s="90">
        <v>-178547983.06208399</v>
      </c>
      <c r="AG260" s="90">
        <v>-176062570.190929</v>
      </c>
      <c r="AH260" s="90">
        <v>-174819718.19651401</v>
      </c>
      <c r="AI260" s="90">
        <v>-173756498.79412299</v>
      </c>
      <c r="AJ260" s="90">
        <v>-173385092.44786099</v>
      </c>
      <c r="AK260" s="90">
        <v>-171980951.129058</v>
      </c>
      <c r="AL260" s="90">
        <v>-170820859.445961</v>
      </c>
      <c r="AM260" s="90">
        <v>-169808357.770298</v>
      </c>
      <c r="AN260" s="90">
        <v>-169808357.770298</v>
      </c>
      <c r="AO260" s="90">
        <v>-558957472.11469102</v>
      </c>
      <c r="AP260" s="90">
        <v>-166647874.52913499</v>
      </c>
      <c r="AQ260" s="90">
        <v>-164368601.773965</v>
      </c>
      <c r="AR260" s="90">
        <v>-163096964.00233299</v>
      </c>
      <c r="AS260" s="90">
        <v>-162654043.67138499</v>
      </c>
      <c r="AT260" s="90">
        <v>-160135761.43294799</v>
      </c>
      <c r="AU260" s="90">
        <v>-158858186.33133799</v>
      </c>
      <c r="AV260" s="90">
        <v>-157761444.833289</v>
      </c>
      <c r="AW260" s="90">
        <v>-157356749.34077501</v>
      </c>
      <c r="AX260" s="90">
        <v>-155920053.07888699</v>
      </c>
      <c r="AY260" s="90">
        <v>-154726629.54569</v>
      </c>
      <c r="AZ260" s="90">
        <v>-153682325.98521599</v>
      </c>
      <c r="BA260" s="90">
        <v>-153682325.98521599</v>
      </c>
    </row>
    <row r="261" spans="1:53" x14ac:dyDescent="0.2">
      <c r="A261" s="81" t="s">
        <v>1074</v>
      </c>
      <c r="B261" s="90">
        <v>0</v>
      </c>
      <c r="C261" s="90">
        <v>0</v>
      </c>
      <c r="D261" s="90">
        <v>0</v>
      </c>
      <c r="E261" s="90">
        <v>0</v>
      </c>
      <c r="F261" s="90">
        <v>0</v>
      </c>
      <c r="G261" s="90">
        <v>0</v>
      </c>
      <c r="H261" s="90">
        <v>0</v>
      </c>
      <c r="I261" s="90">
        <v>0</v>
      </c>
      <c r="J261" s="90">
        <v>0</v>
      </c>
      <c r="K261" s="90">
        <v>0</v>
      </c>
      <c r="L261" s="90">
        <v>0</v>
      </c>
      <c r="M261" s="90">
        <v>0</v>
      </c>
      <c r="N261" s="90">
        <v>0</v>
      </c>
      <c r="O261" s="90">
        <v>0</v>
      </c>
      <c r="P261" s="90">
        <v>0</v>
      </c>
      <c r="Q261" s="90">
        <v>0</v>
      </c>
      <c r="R261" s="90">
        <v>0</v>
      </c>
      <c r="S261" s="90">
        <v>0</v>
      </c>
      <c r="T261" s="90">
        <v>0</v>
      </c>
      <c r="U261" s="90">
        <v>0</v>
      </c>
      <c r="V261" s="90">
        <v>0</v>
      </c>
      <c r="W261" s="90">
        <v>0</v>
      </c>
      <c r="X261" s="90">
        <v>0</v>
      </c>
      <c r="Y261" s="90">
        <v>0</v>
      </c>
      <c r="Z261" s="90">
        <v>0</v>
      </c>
      <c r="AA261" s="90">
        <v>0</v>
      </c>
      <c r="AB261" s="90">
        <v>0</v>
      </c>
      <c r="AC261" s="90">
        <v>0</v>
      </c>
      <c r="AD261" s="90">
        <v>0</v>
      </c>
      <c r="AE261" s="90">
        <v>0</v>
      </c>
      <c r="AF261" s="90">
        <v>0</v>
      </c>
      <c r="AG261" s="90">
        <v>0</v>
      </c>
      <c r="AH261" s="90">
        <v>0</v>
      </c>
      <c r="AI261" s="90">
        <v>0</v>
      </c>
      <c r="AJ261" s="90">
        <v>0</v>
      </c>
      <c r="AK261" s="90">
        <v>0</v>
      </c>
      <c r="AL261" s="90">
        <v>0</v>
      </c>
      <c r="AM261" s="90">
        <v>0</v>
      </c>
      <c r="AN261" s="90">
        <v>0</v>
      </c>
      <c r="AO261" s="90">
        <v>0</v>
      </c>
      <c r="AP261" s="90">
        <v>0</v>
      </c>
      <c r="AQ261" s="90">
        <v>0</v>
      </c>
      <c r="AR261" s="90">
        <v>0</v>
      </c>
      <c r="AS261" s="90">
        <v>0</v>
      </c>
      <c r="AT261" s="90">
        <v>0</v>
      </c>
      <c r="AU261" s="90">
        <v>0</v>
      </c>
      <c r="AV261" s="90">
        <v>0</v>
      </c>
      <c r="AW261" s="90">
        <v>0</v>
      </c>
      <c r="AX261" s="90">
        <v>0</v>
      </c>
      <c r="AY261" s="90">
        <v>0</v>
      </c>
      <c r="AZ261" s="90">
        <v>0</v>
      </c>
      <c r="BA261" s="90">
        <v>0</v>
      </c>
    </row>
    <row r="262" spans="1:53" x14ac:dyDescent="0.2">
      <c r="A262" s="82" t="s">
        <v>1075</v>
      </c>
      <c r="B262" s="90">
        <v>-18866766.744082201</v>
      </c>
      <c r="C262" s="90">
        <v>-224000950.10172901</v>
      </c>
      <c r="D262" s="90">
        <v>-221703147.76182801</v>
      </c>
      <c r="E262" s="90">
        <v>-220433141.125168</v>
      </c>
      <c r="F262" s="90">
        <v>-220010496.25749001</v>
      </c>
      <c r="G262" s="90">
        <v>-217483643.41625401</v>
      </c>
      <c r="H262" s="90">
        <v>-216206879.17031699</v>
      </c>
      <c r="I262" s="90">
        <v>-215109081.02549601</v>
      </c>
      <c r="J262" s="90">
        <v>-214722441.84941801</v>
      </c>
      <c r="K262" s="90">
        <v>-213283014.972819</v>
      </c>
      <c r="L262" s="90">
        <v>-212093576.95806</v>
      </c>
      <c r="M262" s="90">
        <v>-211061299.584319</v>
      </c>
      <c r="N262" s="90">
        <v>-211061299.584319</v>
      </c>
      <c r="O262" s="90">
        <v>-392355029.58086503</v>
      </c>
      <c r="P262" s="90">
        <v>-207830773.57981801</v>
      </c>
      <c r="Q262" s="90">
        <v>-205516700.96789399</v>
      </c>
      <c r="R262" s="90">
        <v>-204219083.53527001</v>
      </c>
      <c r="S262" s="90">
        <v>-203755605.54196301</v>
      </c>
      <c r="T262" s="90">
        <v>-201204948.52961701</v>
      </c>
      <c r="U262" s="90">
        <v>-199902516.161125</v>
      </c>
      <c r="V262" s="90">
        <v>-198779041.69192001</v>
      </c>
      <c r="W262" s="90">
        <v>-198347042.15301999</v>
      </c>
      <c r="X262" s="90">
        <v>-196880644.29544801</v>
      </c>
      <c r="Y262" s="90">
        <v>-195658024.003638</v>
      </c>
      <c r="Z262" s="90">
        <v>-194587379.51631799</v>
      </c>
      <c r="AA262" s="90">
        <v>-194587379.51631799</v>
      </c>
      <c r="AB262" s="90">
        <v>-563166138.88533103</v>
      </c>
      <c r="AC262" s="90">
        <v>-191310862.19845799</v>
      </c>
      <c r="AD262" s="90">
        <v>-188972916.95743099</v>
      </c>
      <c r="AE262" s="90">
        <v>-187643669.30004001</v>
      </c>
      <c r="AF262" s="90">
        <v>-187144812.631944</v>
      </c>
      <c r="AG262" s="90">
        <v>-184569436.762422</v>
      </c>
      <c r="AH262" s="90">
        <v>-183236621.76963899</v>
      </c>
      <c r="AI262" s="90">
        <v>-182083439.368882</v>
      </c>
      <c r="AJ262" s="90">
        <v>-181622070.024252</v>
      </c>
      <c r="AK262" s="90">
        <v>-180127965.707082</v>
      </c>
      <c r="AL262" s="90">
        <v>-178877911.025619</v>
      </c>
      <c r="AM262" s="90">
        <v>-177775446.35158899</v>
      </c>
      <c r="AN262" s="90">
        <v>-177775446.35158899</v>
      </c>
      <c r="AO262" s="90">
        <v>-445779971.69761503</v>
      </c>
      <c r="AP262" s="90">
        <v>-174435037.11369199</v>
      </c>
      <c r="AQ262" s="90">
        <v>-172065801.36015499</v>
      </c>
      <c r="AR262" s="90">
        <v>-170704200.59015599</v>
      </c>
      <c r="AS262" s="90">
        <v>-170171317.26084101</v>
      </c>
      <c r="AT262" s="90">
        <v>-167563072.024037</v>
      </c>
      <c r="AU262" s="90">
        <v>-166195533.92405999</v>
      </c>
      <c r="AV262" s="90">
        <v>-165008829.427645</v>
      </c>
      <c r="AW262" s="90">
        <v>-164514170.93676299</v>
      </c>
      <c r="AX262" s="90">
        <v>-162987511.67650899</v>
      </c>
      <c r="AY262" s="90">
        <v>-161704125.144945</v>
      </c>
      <c r="AZ262" s="90">
        <v>-160569858.58610401</v>
      </c>
      <c r="BA262" s="90">
        <v>-160569858.58610401</v>
      </c>
    </row>
    <row r="263" spans="1:53" x14ac:dyDescent="0.2">
      <c r="A263" s="82" t="s">
        <v>1076</v>
      </c>
    </row>
    <row r="264" spans="1:53" x14ac:dyDescent="0.2">
      <c r="A264" s="82" t="s">
        <v>1077</v>
      </c>
    </row>
    <row r="265" spans="1:53" x14ac:dyDescent="0.2">
      <c r="A265" s="82" t="s">
        <v>1078</v>
      </c>
      <c r="B265" s="90">
        <v>8760296352.66329</v>
      </c>
      <c r="C265" s="90">
        <v>8968246170.4822197</v>
      </c>
      <c r="D265" s="90">
        <v>9012456082.0599995</v>
      </c>
      <c r="E265" s="90">
        <v>9066971760.5551395</v>
      </c>
      <c r="F265" s="90">
        <v>9148829563.1910191</v>
      </c>
      <c r="G265" s="90">
        <v>9255152868.2297192</v>
      </c>
      <c r="H265" s="90">
        <v>9362071310.3794594</v>
      </c>
      <c r="I265" s="90">
        <v>9517964222.0211391</v>
      </c>
      <c r="J265" s="90">
        <v>9614411360.32864</v>
      </c>
      <c r="K265" s="90">
        <v>9727296772.8374996</v>
      </c>
      <c r="L265" s="90">
        <v>9762348276.3535004</v>
      </c>
      <c r="M265" s="90">
        <v>9881171768.2642593</v>
      </c>
      <c r="N265" s="90">
        <v>9881171768.2642593</v>
      </c>
      <c r="O265" s="90">
        <v>10112351650.774401</v>
      </c>
      <c r="P265" s="90">
        <v>10070109459.0893</v>
      </c>
      <c r="Q265" s="90">
        <v>10088463666.100201</v>
      </c>
      <c r="R265" s="90">
        <v>10122217137.9592</v>
      </c>
      <c r="S265" s="90">
        <v>10182816149.9519</v>
      </c>
      <c r="T265" s="90">
        <v>10257216445.6511</v>
      </c>
      <c r="U265" s="90">
        <v>10339129693.4706</v>
      </c>
      <c r="V265" s="90">
        <v>10468739573.705799</v>
      </c>
      <c r="W265" s="90">
        <v>10528900126.863899</v>
      </c>
      <c r="X265" s="90">
        <v>10566555441.1586</v>
      </c>
      <c r="Y265" s="90">
        <v>10564706245.5949</v>
      </c>
      <c r="Z265" s="90">
        <v>10629734614.980301</v>
      </c>
      <c r="AA265" s="90">
        <v>10629734614.980301</v>
      </c>
      <c r="AB265" s="90">
        <v>10871643012.898399</v>
      </c>
      <c r="AC265" s="90">
        <v>10727693387.027</v>
      </c>
      <c r="AD265" s="90">
        <v>10722825185.325701</v>
      </c>
      <c r="AE265" s="90">
        <v>10737107989.8409</v>
      </c>
      <c r="AF265" s="90">
        <v>10776527905.5306</v>
      </c>
      <c r="AG265" s="90">
        <v>10786886730.2309</v>
      </c>
      <c r="AH265" s="90">
        <v>10853130804.3069</v>
      </c>
      <c r="AI265" s="90">
        <v>10966894138.576599</v>
      </c>
      <c r="AJ265" s="90">
        <v>11010057350.4937</v>
      </c>
      <c r="AK265" s="90">
        <v>11039453219.3256</v>
      </c>
      <c r="AL265" s="90">
        <v>11032638507.565901</v>
      </c>
      <c r="AM265" s="90">
        <v>11051580340.357201</v>
      </c>
      <c r="AN265" s="90">
        <v>11051580340.357201</v>
      </c>
      <c r="AO265" s="90">
        <v>11241210452.686399</v>
      </c>
      <c r="AP265" s="90">
        <v>11148732871.541401</v>
      </c>
      <c r="AQ265" s="90">
        <v>11199988390.3748</v>
      </c>
      <c r="AR265" s="90">
        <v>11216712550.3617</v>
      </c>
      <c r="AS265" s="90">
        <v>11258666941.037001</v>
      </c>
      <c r="AT265" s="90">
        <v>11195900588.841801</v>
      </c>
      <c r="AU265" s="90">
        <v>11263451763.42</v>
      </c>
      <c r="AV265" s="90">
        <v>11378501079.6521</v>
      </c>
      <c r="AW265" s="90">
        <v>11434066410.7833</v>
      </c>
      <c r="AX265" s="90">
        <v>11465423329.7987</v>
      </c>
      <c r="AY265" s="90">
        <v>11459532199.7939</v>
      </c>
      <c r="AZ265" s="90">
        <v>11476560192.000299</v>
      </c>
      <c r="BA265" s="90">
        <v>11476560192.000299</v>
      </c>
    </row>
    <row r="266" spans="1:53" x14ac:dyDescent="0.2">
      <c r="A266" s="82" t="s">
        <v>1079</v>
      </c>
      <c r="B266" s="90">
        <v>0</v>
      </c>
      <c r="C266" s="90">
        <v>0</v>
      </c>
      <c r="D266" s="90">
        <v>0</v>
      </c>
      <c r="E266" s="90">
        <v>0</v>
      </c>
      <c r="F266" s="90">
        <v>0</v>
      </c>
      <c r="G266" s="90">
        <v>0</v>
      </c>
      <c r="H266" s="90">
        <v>0</v>
      </c>
      <c r="I266" s="90">
        <v>0</v>
      </c>
      <c r="J266" s="90">
        <v>0</v>
      </c>
      <c r="K266" s="90">
        <v>0</v>
      </c>
      <c r="L266" s="90">
        <v>0</v>
      </c>
      <c r="M266" s="90">
        <v>0</v>
      </c>
      <c r="N266" s="90">
        <v>0</v>
      </c>
      <c r="O266" s="90">
        <v>0</v>
      </c>
      <c r="P266" s="90">
        <v>0</v>
      </c>
      <c r="Q266" s="90">
        <v>0</v>
      </c>
      <c r="R266" s="90">
        <v>0</v>
      </c>
      <c r="S266" s="90">
        <v>0</v>
      </c>
      <c r="T266" s="90">
        <v>0</v>
      </c>
      <c r="U266" s="90">
        <v>0</v>
      </c>
      <c r="V266" s="90">
        <v>0</v>
      </c>
      <c r="W266" s="90">
        <v>0</v>
      </c>
      <c r="X266" s="90">
        <v>0</v>
      </c>
      <c r="Y266" s="90">
        <v>0</v>
      </c>
      <c r="Z266" s="90">
        <v>0</v>
      </c>
      <c r="AA266" s="90">
        <v>0</v>
      </c>
      <c r="AB266" s="90">
        <v>0</v>
      </c>
      <c r="AC266" s="90">
        <v>0</v>
      </c>
      <c r="AD266" s="90">
        <v>0</v>
      </c>
      <c r="AE266" s="90">
        <v>0</v>
      </c>
      <c r="AF266" s="90">
        <v>0</v>
      </c>
      <c r="AG266" s="90">
        <v>0</v>
      </c>
      <c r="AH266" s="90">
        <v>0</v>
      </c>
      <c r="AI266" s="90">
        <v>0</v>
      </c>
      <c r="AJ266" s="90">
        <v>0</v>
      </c>
      <c r="AK266" s="90">
        <v>0</v>
      </c>
      <c r="AL266" s="90">
        <v>0</v>
      </c>
      <c r="AM266" s="90">
        <v>0</v>
      </c>
      <c r="AN266" s="90">
        <v>0</v>
      </c>
      <c r="AO266" s="90">
        <v>0</v>
      </c>
      <c r="AP266" s="90">
        <v>0</v>
      </c>
      <c r="AQ266" s="90">
        <v>0</v>
      </c>
      <c r="AR266" s="90">
        <v>0</v>
      </c>
      <c r="AS266" s="90">
        <v>0</v>
      </c>
      <c r="AT266" s="90">
        <v>0</v>
      </c>
      <c r="AU266" s="90">
        <v>0</v>
      </c>
      <c r="AV266" s="90">
        <v>0</v>
      </c>
      <c r="AW266" s="90">
        <v>0</v>
      </c>
      <c r="AX266" s="90">
        <v>0</v>
      </c>
      <c r="AY266" s="90">
        <v>0</v>
      </c>
      <c r="AZ266" s="90">
        <v>0</v>
      </c>
      <c r="BA266" s="90">
        <v>0</v>
      </c>
    </row>
    <row r="267" spans="1:53" x14ac:dyDescent="0.2">
      <c r="A267" s="82" t="s">
        <v>1080</v>
      </c>
      <c r="B267" s="90">
        <v>8215430522.3743095</v>
      </c>
      <c r="C267" s="90">
        <v>8317439206.1678896</v>
      </c>
      <c r="D267" s="90">
        <v>8328069910.9989004</v>
      </c>
      <c r="E267" s="90">
        <v>7623705846.7583904</v>
      </c>
      <c r="F267" s="90">
        <v>7631224107.3250504</v>
      </c>
      <c r="G267" s="90">
        <v>7641596722.0874796</v>
      </c>
      <c r="H267" s="90">
        <v>7637043032.3724699</v>
      </c>
      <c r="I267" s="90">
        <v>8517118222.5657597</v>
      </c>
      <c r="J267" s="90">
        <v>8508475461.7864504</v>
      </c>
      <c r="K267" s="90">
        <v>8532676063.5663204</v>
      </c>
      <c r="L267" s="90">
        <v>8553589931.5279703</v>
      </c>
      <c r="M267" s="90">
        <v>8620789939.7618904</v>
      </c>
      <c r="N267" s="90">
        <v>8620789939.7618904</v>
      </c>
      <c r="O267" s="90">
        <v>8715851205.4686394</v>
      </c>
      <c r="P267" s="90">
        <v>8652519026.5573597</v>
      </c>
      <c r="Q267" s="90">
        <v>8657204598.6599693</v>
      </c>
      <c r="R267" s="90">
        <v>8657153368.5666008</v>
      </c>
      <c r="S267" s="90">
        <v>8657781089.5418205</v>
      </c>
      <c r="T267" s="90">
        <v>9288914501.3507404</v>
      </c>
      <c r="U267" s="90">
        <v>9275765707.1251907</v>
      </c>
      <c r="V267" s="90">
        <v>9256015232.5033398</v>
      </c>
      <c r="W267" s="90">
        <v>9232960003.8027992</v>
      </c>
      <c r="X267" s="90">
        <v>9207756342.8896294</v>
      </c>
      <c r="Y267" s="90">
        <v>9215153374.2565994</v>
      </c>
      <c r="Z267" s="90">
        <v>9246871514.2225304</v>
      </c>
      <c r="AA267" s="90">
        <v>9246871514.2225304</v>
      </c>
      <c r="AB267" s="90">
        <v>9350187204.9935493</v>
      </c>
      <c r="AC267" s="90">
        <v>9201835677.4012909</v>
      </c>
      <c r="AD267" s="90">
        <v>9184129371.5865993</v>
      </c>
      <c r="AE267" s="90">
        <v>9160677386.6990795</v>
      </c>
      <c r="AF267" s="90">
        <v>9142510088.1033096</v>
      </c>
      <c r="AG267" s="90">
        <v>9701787965.8825207</v>
      </c>
      <c r="AH267" s="90">
        <v>9670235010.8028793</v>
      </c>
      <c r="AI267" s="90">
        <v>9633278283.0324593</v>
      </c>
      <c r="AJ267" s="90">
        <v>9603588943.6415501</v>
      </c>
      <c r="AK267" s="90">
        <v>9568181411.8255997</v>
      </c>
      <c r="AL267" s="90">
        <v>9578944036.5257092</v>
      </c>
      <c r="AM267" s="90">
        <v>9573469642.9599895</v>
      </c>
      <c r="AN267" s="90">
        <v>9573469642.9599895</v>
      </c>
      <c r="AO267" s="90">
        <v>9086569884.7847195</v>
      </c>
      <c r="AP267" s="90">
        <v>8962654805.7965794</v>
      </c>
      <c r="AQ267" s="90">
        <v>8995249065.9838104</v>
      </c>
      <c r="AR267" s="90">
        <v>8976390264.91436</v>
      </c>
      <c r="AS267" s="90">
        <v>8962733966.3538094</v>
      </c>
      <c r="AT267" s="90">
        <v>10046037785.278799</v>
      </c>
      <c r="AU267" s="90">
        <v>10015161099.325399</v>
      </c>
      <c r="AV267" s="90">
        <v>9978147316.4638996</v>
      </c>
      <c r="AW267" s="90">
        <v>9937516500.1851997</v>
      </c>
      <c r="AX267" s="90">
        <v>9904809366.8614197</v>
      </c>
      <c r="AY267" s="90">
        <v>9925317800.1242008</v>
      </c>
      <c r="AZ267" s="90">
        <v>9930065707.5045891</v>
      </c>
      <c r="BA267" s="90">
        <v>9930065707.5045891</v>
      </c>
    </row>
    <row r="268" spans="1:53" x14ac:dyDescent="0.2">
      <c r="A268" s="82" t="s">
        <v>1081</v>
      </c>
      <c r="B268" s="90">
        <v>309938921.538625</v>
      </c>
      <c r="C268" s="90">
        <v>39123806.199519597</v>
      </c>
      <c r="D268" s="90">
        <v>112279882.812887</v>
      </c>
      <c r="E268" s="90">
        <v>854118057.24876797</v>
      </c>
      <c r="F268" s="90">
        <v>889688048.37429905</v>
      </c>
      <c r="G268" s="90">
        <v>973649245.505759</v>
      </c>
      <c r="H268" s="90">
        <v>901974910.456761</v>
      </c>
      <c r="I268" s="90">
        <v>-122520526.959598</v>
      </c>
      <c r="J268" s="90">
        <v>-213158230.69576201</v>
      </c>
      <c r="K268" s="90">
        <v>-351177435.26865202</v>
      </c>
      <c r="L268" s="90">
        <v>-172792146.237845</v>
      </c>
      <c r="M268" s="90">
        <v>5357028.1794009097</v>
      </c>
      <c r="N268" s="90">
        <v>5357028.1794009097</v>
      </c>
      <c r="O268" s="90">
        <v>-72341147.143703595</v>
      </c>
      <c r="P268" s="90">
        <v>24886498.998726401</v>
      </c>
      <c r="Q268" s="90">
        <v>171253921.71978101</v>
      </c>
      <c r="R268" s="90">
        <v>246220877.667777</v>
      </c>
      <c r="S268" s="90">
        <v>339253431.18274897</v>
      </c>
      <c r="T268" s="90">
        <v>-211661966.91914201</v>
      </c>
      <c r="U268" s="90">
        <v>-205788442.458152</v>
      </c>
      <c r="V268" s="90">
        <v>-253411126.499679</v>
      </c>
      <c r="W268" s="90">
        <v>-307641955.813564</v>
      </c>
      <c r="X268" s="90">
        <v>-345021807.583781</v>
      </c>
      <c r="Y268" s="90">
        <v>-64606300.538777001</v>
      </c>
      <c r="Z268" s="90">
        <v>118784867.708399</v>
      </c>
      <c r="AA268" s="90">
        <v>118784867.708399</v>
      </c>
      <c r="AB268" s="90">
        <v>35073466.6853095</v>
      </c>
      <c r="AC268" s="90">
        <v>150863688.02753401</v>
      </c>
      <c r="AD268" s="90">
        <v>250235800.02824101</v>
      </c>
      <c r="AE268" s="90">
        <v>253564216.72042999</v>
      </c>
      <c r="AF268" s="90">
        <v>323788006.58257902</v>
      </c>
      <c r="AG268" s="90">
        <v>-207560176.30939001</v>
      </c>
      <c r="AH268" s="90">
        <v>-227200591.23199701</v>
      </c>
      <c r="AI268" s="90">
        <v>-279041745.95743102</v>
      </c>
      <c r="AJ268" s="90">
        <v>-255464725.376553</v>
      </c>
      <c r="AK268" s="90">
        <v>-302628032.94578999</v>
      </c>
      <c r="AL268" s="90">
        <v>-22772703.7555492</v>
      </c>
      <c r="AM268" s="90">
        <v>158592155.40570599</v>
      </c>
      <c r="AN268" s="90">
        <v>158592155.40570599</v>
      </c>
      <c r="AO268" s="90">
        <v>893515271.07440603</v>
      </c>
      <c r="AP268" s="90">
        <v>748657487.85828602</v>
      </c>
      <c r="AQ268" s="90">
        <v>852333551.67453396</v>
      </c>
      <c r="AR268" s="90">
        <v>851119819.63205898</v>
      </c>
      <c r="AS268" s="90">
        <v>915113632.16117704</v>
      </c>
      <c r="AT268" s="90">
        <v>-77945904.728774697</v>
      </c>
      <c r="AU268" s="90">
        <v>-114121610.218455</v>
      </c>
      <c r="AV268" s="90">
        <v>-181717992.18731099</v>
      </c>
      <c r="AW268" s="90">
        <v>-306010240.16415203</v>
      </c>
      <c r="AX268" s="90">
        <v>-349529615.34893698</v>
      </c>
      <c r="AY268" s="90">
        <v>-65723751.968911201</v>
      </c>
      <c r="AZ268" s="90">
        <v>160858985.39369199</v>
      </c>
      <c r="BA268" s="90">
        <v>160858985.39369199</v>
      </c>
    </row>
    <row r="269" spans="1:53" x14ac:dyDescent="0.2">
      <c r="A269" s="82" t="s">
        <v>1082</v>
      </c>
      <c r="B269" s="90">
        <v>149963655.73517501</v>
      </c>
      <c r="C269" s="90">
        <v>152557184.583085</v>
      </c>
      <c r="D269" s="90">
        <v>152680023.12345701</v>
      </c>
      <c r="E269" s="90">
        <v>152855177.496755</v>
      </c>
      <c r="F269" s="90">
        <v>152995867.50751999</v>
      </c>
      <c r="G269" s="90">
        <v>153121436.42448199</v>
      </c>
      <c r="H269" s="90">
        <v>153233074.34858701</v>
      </c>
      <c r="I269" s="90">
        <v>153362049.69624901</v>
      </c>
      <c r="J269" s="90">
        <v>153465162.30056399</v>
      </c>
      <c r="K269" s="90">
        <v>154257795.74173999</v>
      </c>
      <c r="L269" s="90">
        <v>154312452.79565799</v>
      </c>
      <c r="M269" s="90">
        <v>155314651.33924299</v>
      </c>
      <c r="N269" s="90">
        <v>155314651.33924299</v>
      </c>
      <c r="O269" s="90">
        <v>157298195.11509699</v>
      </c>
      <c r="P269" s="90">
        <v>156024333.84140399</v>
      </c>
      <c r="Q269" s="90">
        <v>155915716.886926</v>
      </c>
      <c r="R269" s="90">
        <v>155833651.03911799</v>
      </c>
      <c r="S269" s="90">
        <v>155748404.08774501</v>
      </c>
      <c r="T269" s="90">
        <v>155629892.333606</v>
      </c>
      <c r="U269" s="90">
        <v>155455398.69918501</v>
      </c>
      <c r="V269" s="90">
        <v>155288727.867208</v>
      </c>
      <c r="W269" s="90">
        <v>155062147.02117899</v>
      </c>
      <c r="X269" s="90">
        <v>154770558.660849</v>
      </c>
      <c r="Y269" s="90">
        <v>154453405.33772501</v>
      </c>
      <c r="Z269" s="90">
        <v>154795141.52126199</v>
      </c>
      <c r="AA269" s="90">
        <v>154795141.52126199</v>
      </c>
      <c r="AB269" s="90">
        <v>156792665.78332201</v>
      </c>
      <c r="AC269" s="90">
        <v>154053233.57082999</v>
      </c>
      <c r="AD269" s="90">
        <v>153635081.40487099</v>
      </c>
      <c r="AE269" s="90">
        <v>153242376.69819501</v>
      </c>
      <c r="AF269" s="90">
        <v>152861684.56793499</v>
      </c>
      <c r="AG269" s="90">
        <v>152478052.45550901</v>
      </c>
      <c r="AH269" s="90">
        <v>152070954.748207</v>
      </c>
      <c r="AI269" s="90">
        <v>151684900.42001399</v>
      </c>
      <c r="AJ269" s="90">
        <v>151310696.09825</v>
      </c>
      <c r="AK269" s="90">
        <v>150920141.66027001</v>
      </c>
      <c r="AL269" s="90">
        <v>150575821.761962</v>
      </c>
      <c r="AM269" s="90">
        <v>150219834.34683299</v>
      </c>
      <c r="AN269" s="90">
        <v>150219834.34683299</v>
      </c>
      <c r="AO269" s="90">
        <v>151580925.85360101</v>
      </c>
      <c r="AP269" s="90">
        <v>149570403.02517301</v>
      </c>
      <c r="AQ269" s="90">
        <v>150048708.92268801</v>
      </c>
      <c r="AR269" s="90">
        <v>149739210.505411</v>
      </c>
      <c r="AS269" s="90">
        <v>149442837.97083801</v>
      </c>
      <c r="AT269" s="90">
        <v>149143507.48651201</v>
      </c>
      <c r="AU269" s="90">
        <v>148822523.23396</v>
      </c>
      <c r="AV269" s="90">
        <v>148516029.02113399</v>
      </c>
      <c r="AW269" s="90">
        <v>148216753.98284501</v>
      </c>
      <c r="AX269" s="90">
        <v>147913142.553213</v>
      </c>
      <c r="AY269" s="90">
        <v>147651516.89941099</v>
      </c>
      <c r="AZ269" s="90">
        <v>147354818.75584301</v>
      </c>
      <c r="BA269" s="90">
        <v>147354818.75584301</v>
      </c>
    </row>
    <row r="270" spans="1:53" x14ac:dyDescent="0.2">
      <c r="A270" s="82" t="s">
        <v>1083</v>
      </c>
      <c r="B270" s="90">
        <v>1441133.61486512</v>
      </c>
      <c r="C270" s="90">
        <v>1466057.13106991</v>
      </c>
      <c r="D270" s="90">
        <v>1467237.5954221699</v>
      </c>
      <c r="E270" s="90">
        <v>1468920.80895757</v>
      </c>
      <c r="F270" s="90">
        <v>1470272.8239027599</v>
      </c>
      <c r="G270" s="90">
        <v>1471479.5268624099</v>
      </c>
      <c r="H270" s="90">
        <v>1472552.3545707799</v>
      </c>
      <c r="I270" s="90">
        <v>1473791.7929406599</v>
      </c>
      <c r="J270" s="90">
        <v>1474782.6932989301</v>
      </c>
      <c r="K270" s="90">
        <v>1482399.8101979799</v>
      </c>
      <c r="L270" s="90">
        <v>1482925.05824762</v>
      </c>
      <c r="M270" s="90">
        <v>1492556.0718612</v>
      </c>
      <c r="N270" s="90">
        <v>1492556.0718612</v>
      </c>
      <c r="O270" s="90">
        <v>1511617.7011468201</v>
      </c>
      <c r="P270" s="90">
        <v>1499376.03970429</v>
      </c>
      <c r="Q270" s="90">
        <v>1498332.2431692199</v>
      </c>
      <c r="R270" s="90">
        <v>1497543.5997387299</v>
      </c>
      <c r="S270" s="90">
        <v>1496724.3862660599</v>
      </c>
      <c r="T270" s="90">
        <v>1495585.50183563</v>
      </c>
      <c r="U270" s="90">
        <v>1493908.63792543</v>
      </c>
      <c r="V270" s="90">
        <v>1492306.9502538301</v>
      </c>
      <c r="W270" s="90">
        <v>1490129.5341852801</v>
      </c>
      <c r="X270" s="90">
        <v>1487327.4033242001</v>
      </c>
      <c r="Y270" s="90">
        <v>1484279.5960886499</v>
      </c>
      <c r="Z270" s="90">
        <v>1487563.6418069</v>
      </c>
      <c r="AA270" s="90">
        <v>1487563.6418069</v>
      </c>
      <c r="AB270" s="90">
        <v>1506759.62196924</v>
      </c>
      <c r="AC270" s="90">
        <v>1480433.99108412</v>
      </c>
      <c r="AD270" s="90">
        <v>1476415.59649686</v>
      </c>
      <c r="AE270" s="90">
        <v>1472641.74908875</v>
      </c>
      <c r="AF270" s="90">
        <v>1468983.3411689</v>
      </c>
      <c r="AG270" s="90">
        <v>1465296.6803559901</v>
      </c>
      <c r="AH270" s="90">
        <v>1461384.5178546701</v>
      </c>
      <c r="AI270" s="90">
        <v>1457674.57982471</v>
      </c>
      <c r="AJ270" s="90">
        <v>1454078.5190039999</v>
      </c>
      <c r="AK270" s="90">
        <v>1450325.33543263</v>
      </c>
      <c r="AL270" s="90">
        <v>1447016.46051032</v>
      </c>
      <c r="AM270" s="90">
        <v>1443595.4620831001</v>
      </c>
      <c r="AN270" s="90">
        <v>1443595.4620831001</v>
      </c>
      <c r="AO270" s="90">
        <v>1456675.3961090799</v>
      </c>
      <c r="AP270" s="90">
        <v>1437354.5012076001</v>
      </c>
      <c r="AQ270" s="90">
        <v>1441950.9662892099</v>
      </c>
      <c r="AR270" s="90">
        <v>1438976.72182511</v>
      </c>
      <c r="AS270" s="90">
        <v>1436128.6155956199</v>
      </c>
      <c r="AT270" s="90">
        <v>1433252.08380663</v>
      </c>
      <c r="AU270" s="90">
        <v>1430167.4617765299</v>
      </c>
      <c r="AV270" s="90">
        <v>1427222.08737432</v>
      </c>
      <c r="AW270" s="90">
        <v>1424346.0884153999</v>
      </c>
      <c r="AX270" s="90">
        <v>1421428.4172306401</v>
      </c>
      <c r="AY270" s="90">
        <v>1418914.22455938</v>
      </c>
      <c r="AZ270" s="90">
        <v>1416062.98926462</v>
      </c>
      <c r="BA270" s="90">
        <v>1416062.98926462</v>
      </c>
    </row>
    <row r="271" spans="1:53" x14ac:dyDescent="0.2">
      <c r="A271" s="82" t="s">
        <v>1084</v>
      </c>
      <c r="B271" s="90">
        <v>205712065.559093</v>
      </c>
      <c r="C271" s="90">
        <v>208853646.00220799</v>
      </c>
      <c r="D271" s="90">
        <v>209026706.07164899</v>
      </c>
      <c r="E271" s="90">
        <v>209219096.27269799</v>
      </c>
      <c r="F271" s="90">
        <v>209422231.78311801</v>
      </c>
      <c r="G271" s="90">
        <v>209664652.35115701</v>
      </c>
      <c r="H271" s="90">
        <v>209724310.42872399</v>
      </c>
      <c r="I271" s="90">
        <v>209758195.894609</v>
      </c>
      <c r="J271" s="90">
        <v>209760364.49140999</v>
      </c>
      <c r="K271" s="90">
        <v>210600055.58076099</v>
      </c>
      <c r="L271" s="90">
        <v>210810017.78057301</v>
      </c>
      <c r="M271" s="90">
        <v>223226494.73183101</v>
      </c>
      <c r="N271" s="90">
        <v>223226494.73183101</v>
      </c>
      <c r="O271" s="90">
        <v>225798389.90142101</v>
      </c>
      <c r="P271" s="90">
        <v>224004928.292934</v>
      </c>
      <c r="Q271" s="90">
        <v>223875191.56670699</v>
      </c>
      <c r="R271" s="90">
        <v>223725017.18800199</v>
      </c>
      <c r="S271" s="90">
        <v>223599173.41400701</v>
      </c>
      <c r="T271" s="90">
        <v>223422527.545315</v>
      </c>
      <c r="U271" s="90">
        <v>223115519.094953</v>
      </c>
      <c r="V271" s="90">
        <v>222782924.048673</v>
      </c>
      <c r="W271" s="90">
        <v>222315734.84684899</v>
      </c>
      <c r="X271" s="90">
        <v>221760365.208992</v>
      </c>
      <c r="Y271" s="90">
        <v>221458666.43040499</v>
      </c>
      <c r="Z271" s="90">
        <v>222852704.898294</v>
      </c>
      <c r="AA271" s="90">
        <v>222852704.898294</v>
      </c>
      <c r="AB271" s="90">
        <v>225425973.59920701</v>
      </c>
      <c r="AC271" s="90">
        <v>221653304.39530301</v>
      </c>
      <c r="AD271" s="90">
        <v>221008350.109007</v>
      </c>
      <c r="AE271" s="90">
        <v>220374359.55806401</v>
      </c>
      <c r="AF271" s="90">
        <v>219793724.57069501</v>
      </c>
      <c r="AG271" s="90">
        <v>219206443.27717099</v>
      </c>
      <c r="AH271" s="90">
        <v>218527763.333224</v>
      </c>
      <c r="AI271" s="90">
        <v>217849614.595377</v>
      </c>
      <c r="AJ271" s="90">
        <v>217133916.15087199</v>
      </c>
      <c r="AK271" s="90">
        <v>216393725.27557501</v>
      </c>
      <c r="AL271" s="90">
        <v>216067515.706617</v>
      </c>
      <c r="AM271" s="90">
        <v>215592605.45850101</v>
      </c>
      <c r="AN271" s="90">
        <v>215592605.45850101</v>
      </c>
      <c r="AO271" s="90">
        <v>217264605.78704399</v>
      </c>
      <c r="AP271" s="90">
        <v>214382456.37922201</v>
      </c>
      <c r="AQ271" s="90">
        <v>214841323.051909</v>
      </c>
      <c r="AR271" s="90">
        <v>214248702.47071999</v>
      </c>
      <c r="AS271" s="90">
        <v>213710332.474363</v>
      </c>
      <c r="AT271" s="90">
        <v>213151895.380418</v>
      </c>
      <c r="AU271" s="90">
        <v>212492604.96209601</v>
      </c>
      <c r="AV271" s="90">
        <v>211832906.678193</v>
      </c>
      <c r="AW271" s="90">
        <v>211128759.28301701</v>
      </c>
      <c r="AX271" s="90">
        <v>210428238.650464</v>
      </c>
      <c r="AY271" s="90">
        <v>210167598.76001099</v>
      </c>
      <c r="AZ271" s="90">
        <v>257700102.13861001</v>
      </c>
      <c r="BA271" s="90">
        <v>257700102.13861001</v>
      </c>
    </row>
    <row r="272" spans="1:53" x14ac:dyDescent="0.2">
      <c r="A272" s="82" t="s">
        <v>1085</v>
      </c>
      <c r="B272" s="90">
        <v>2614060083.2112498</v>
      </c>
      <c r="C272" s="90">
        <v>2656647670.1972699</v>
      </c>
      <c r="D272" s="90">
        <v>2654761446.48492</v>
      </c>
      <c r="E272" s="90">
        <v>2658967688.7971201</v>
      </c>
      <c r="F272" s="90">
        <v>2657449020.96206</v>
      </c>
      <c r="G272" s="90">
        <v>2654629880.57129</v>
      </c>
      <c r="H272" s="90">
        <v>2649171398.1784902</v>
      </c>
      <c r="I272" s="90">
        <v>2627411810.9857001</v>
      </c>
      <c r="J272" s="90">
        <v>2624611650.04074</v>
      </c>
      <c r="K272" s="90">
        <v>2635438081.3443499</v>
      </c>
      <c r="L272" s="90">
        <v>2645464890.7411299</v>
      </c>
      <c r="M272" s="90">
        <v>2648016889.4182301</v>
      </c>
      <c r="N272" s="90">
        <v>2648016889.4182301</v>
      </c>
      <c r="O272" s="90">
        <v>2626223405.7297602</v>
      </c>
      <c r="P272" s="90">
        <v>2687776383.29988</v>
      </c>
      <c r="Q272" s="90">
        <v>2707318968.6676202</v>
      </c>
      <c r="R272" s="90">
        <v>2724112142.4735098</v>
      </c>
      <c r="S272" s="90">
        <v>2734921538.16785</v>
      </c>
      <c r="T272" s="90">
        <v>2749006131.3387098</v>
      </c>
      <c r="U272" s="90">
        <v>2757539239.4920502</v>
      </c>
      <c r="V272" s="90">
        <v>2753403967.91535</v>
      </c>
      <c r="W272" s="90">
        <v>2762262008.9674902</v>
      </c>
      <c r="X272" s="90">
        <v>2770997293.0992999</v>
      </c>
      <c r="Y272" s="90">
        <v>2787888893.7852998</v>
      </c>
      <c r="Z272" s="90">
        <v>2798309631.6667399</v>
      </c>
      <c r="AA272" s="90">
        <v>2798309631.6667399</v>
      </c>
      <c r="AB272" s="90">
        <v>2644950163.2948098</v>
      </c>
      <c r="AC272" s="90">
        <v>2810747681.91926</v>
      </c>
      <c r="AD272" s="90">
        <v>2821633420.2741599</v>
      </c>
      <c r="AE272" s="90">
        <v>2880789489.54176</v>
      </c>
      <c r="AF272" s="90">
        <v>2883718157.3822699</v>
      </c>
      <c r="AG272" s="90">
        <v>2940634813.9477901</v>
      </c>
      <c r="AH272" s="90">
        <v>2942103542.7021799</v>
      </c>
      <c r="AI272" s="90">
        <v>2931616879.05474</v>
      </c>
      <c r="AJ272" s="90">
        <v>2854676912.5831399</v>
      </c>
      <c r="AK272" s="90">
        <v>2859600655.9190798</v>
      </c>
      <c r="AL272" s="90">
        <v>2875235195.4871402</v>
      </c>
      <c r="AM272" s="90">
        <v>2847640979.1043501</v>
      </c>
      <c r="AN272" s="90">
        <v>2847640979.1043501</v>
      </c>
      <c r="AO272" s="90">
        <v>2536282246.4190302</v>
      </c>
      <c r="AP272" s="90">
        <v>2862506819.2648501</v>
      </c>
      <c r="AQ272" s="90">
        <v>2885369918.8161702</v>
      </c>
      <c r="AR272" s="90">
        <v>2945519229.7739201</v>
      </c>
      <c r="AS272" s="90">
        <v>2949724491.2161698</v>
      </c>
      <c r="AT272" s="90">
        <v>3006457372.4703398</v>
      </c>
      <c r="AU272" s="90">
        <v>3008365324.8192301</v>
      </c>
      <c r="AV272" s="90">
        <v>2998449211.4170799</v>
      </c>
      <c r="AW272" s="90">
        <v>3051735315.76618</v>
      </c>
      <c r="AX272" s="90">
        <v>3057067825.00774</v>
      </c>
      <c r="AY272" s="90">
        <v>3072839196.4777899</v>
      </c>
      <c r="AZ272" s="90">
        <v>2955674139.4879198</v>
      </c>
      <c r="BA272" s="90">
        <v>2955674139.4879198</v>
      </c>
    </row>
    <row r="273" spans="1:66" x14ac:dyDescent="0.2">
      <c r="A273" s="84" t="s">
        <v>1086</v>
      </c>
      <c r="B273" s="91">
        <v>0</v>
      </c>
      <c r="C273" s="91">
        <v>0</v>
      </c>
      <c r="D273" s="91">
        <v>0</v>
      </c>
      <c r="E273" s="91">
        <v>0</v>
      </c>
      <c r="F273" s="91">
        <v>0</v>
      </c>
      <c r="G273" s="91">
        <v>0</v>
      </c>
      <c r="H273" s="91">
        <v>0</v>
      </c>
      <c r="I273" s="91">
        <v>0</v>
      </c>
      <c r="J273" s="91">
        <v>0</v>
      </c>
      <c r="K273" s="91">
        <v>0</v>
      </c>
      <c r="L273" s="91">
        <v>0</v>
      </c>
      <c r="M273" s="91">
        <v>0</v>
      </c>
      <c r="N273" s="91">
        <v>0</v>
      </c>
      <c r="O273" s="91">
        <v>0</v>
      </c>
      <c r="P273" s="91">
        <v>0</v>
      </c>
      <c r="Q273" s="91">
        <v>0</v>
      </c>
      <c r="R273" s="91">
        <v>0</v>
      </c>
      <c r="S273" s="91">
        <v>0</v>
      </c>
      <c r="T273" s="91">
        <v>0</v>
      </c>
      <c r="U273" s="91">
        <v>0</v>
      </c>
      <c r="V273" s="91">
        <v>0</v>
      </c>
      <c r="W273" s="91">
        <v>0</v>
      </c>
      <c r="X273" s="91">
        <v>0</v>
      </c>
      <c r="Y273" s="91">
        <v>0</v>
      </c>
      <c r="Z273" s="91">
        <v>0</v>
      </c>
      <c r="AA273" s="91">
        <v>0</v>
      </c>
      <c r="AB273" s="91">
        <v>0</v>
      </c>
      <c r="AC273" s="91">
        <v>0</v>
      </c>
      <c r="AD273" s="91">
        <v>0</v>
      </c>
      <c r="AE273" s="91">
        <v>0</v>
      </c>
      <c r="AF273" s="91">
        <v>0</v>
      </c>
      <c r="AG273" s="91">
        <v>0</v>
      </c>
      <c r="AH273" s="91">
        <v>0</v>
      </c>
      <c r="AI273" s="91">
        <v>0</v>
      </c>
      <c r="AJ273" s="91">
        <v>0</v>
      </c>
      <c r="AK273" s="91">
        <v>0</v>
      </c>
      <c r="AL273" s="91">
        <v>0</v>
      </c>
      <c r="AM273" s="91">
        <v>0</v>
      </c>
      <c r="AN273" s="91">
        <v>0</v>
      </c>
      <c r="AO273" s="91">
        <v>0</v>
      </c>
      <c r="AP273" s="91">
        <v>0</v>
      </c>
      <c r="AQ273" s="91">
        <v>0</v>
      </c>
      <c r="AR273" s="91">
        <v>0</v>
      </c>
      <c r="AS273" s="91">
        <v>0</v>
      </c>
      <c r="AT273" s="91">
        <v>0</v>
      </c>
      <c r="AU273" s="91">
        <v>0</v>
      </c>
      <c r="AV273" s="91">
        <v>0</v>
      </c>
      <c r="AW273" s="91">
        <v>0</v>
      </c>
      <c r="AX273" s="91">
        <v>0</v>
      </c>
      <c r="AY273" s="91">
        <v>0</v>
      </c>
      <c r="AZ273" s="91">
        <v>0</v>
      </c>
      <c r="BA273" s="91">
        <v>0</v>
      </c>
      <c r="BB273" s="91"/>
      <c r="BC273" s="91"/>
      <c r="BD273" s="91"/>
      <c r="BE273" s="91"/>
      <c r="BF273" s="91"/>
      <c r="BG273" s="91"/>
      <c r="BH273" s="91"/>
      <c r="BI273" s="91"/>
      <c r="BJ273" s="91"/>
      <c r="BK273" s="91"/>
      <c r="BL273" s="91"/>
      <c r="BM273" s="91"/>
      <c r="BN273" s="91"/>
    </row>
    <row r="274" spans="1:66" x14ac:dyDescent="0.2">
      <c r="A274" s="82" t="s">
        <v>1087</v>
      </c>
      <c r="B274" s="90">
        <v>20256842734.696602</v>
      </c>
      <c r="C274" s="90">
        <v>20344333740.763199</v>
      </c>
      <c r="D274" s="90">
        <v>20470741289.147202</v>
      </c>
      <c r="E274" s="90">
        <v>20567306547.937801</v>
      </c>
      <c r="F274" s="90">
        <v>20691079111.9669</v>
      </c>
      <c r="G274" s="90">
        <v>20889286284.696701</v>
      </c>
      <c r="H274" s="90">
        <v>20914690588.519001</v>
      </c>
      <c r="I274" s="90">
        <v>20904567765.996799</v>
      </c>
      <c r="J274" s="90">
        <v>20899040550.945301</v>
      </c>
      <c r="K274" s="90">
        <v>20910573733.612202</v>
      </c>
      <c r="L274" s="90">
        <v>21155216348.019199</v>
      </c>
      <c r="M274" s="90">
        <v>21535369327.766701</v>
      </c>
      <c r="N274" s="90">
        <v>21535369327.766701</v>
      </c>
      <c r="O274" s="90">
        <v>21766693317.5467</v>
      </c>
      <c r="P274" s="90">
        <v>21816820006.119301</v>
      </c>
      <c r="Q274" s="90">
        <v>22005530395.844398</v>
      </c>
      <c r="R274" s="90">
        <v>22130759738.4939</v>
      </c>
      <c r="S274" s="90">
        <v>22295616510.732399</v>
      </c>
      <c r="T274" s="90">
        <v>22464023116.8022</v>
      </c>
      <c r="U274" s="90">
        <v>22546711024.061798</v>
      </c>
      <c r="V274" s="90">
        <v>22604311606.491001</v>
      </c>
      <c r="W274" s="90">
        <v>22595348195.2229</v>
      </c>
      <c r="X274" s="90">
        <v>22578305520.837002</v>
      </c>
      <c r="Y274" s="90">
        <v>22880538564.462299</v>
      </c>
      <c r="Z274" s="90">
        <v>23172836038.639301</v>
      </c>
      <c r="AA274" s="90">
        <v>23172836038.639301</v>
      </c>
      <c r="AB274" s="90">
        <v>23285579246.876598</v>
      </c>
      <c r="AC274" s="90">
        <v>23268327406.332401</v>
      </c>
      <c r="AD274" s="90">
        <v>23354943624.3251</v>
      </c>
      <c r="AE274" s="90">
        <v>23407228460.807499</v>
      </c>
      <c r="AF274" s="90">
        <v>23500668550.078602</v>
      </c>
      <c r="AG274" s="90">
        <v>23594899126.164902</v>
      </c>
      <c r="AH274" s="90">
        <v>23610328869.179298</v>
      </c>
      <c r="AI274" s="90">
        <v>23623739744.301601</v>
      </c>
      <c r="AJ274" s="90">
        <v>23582757172.110001</v>
      </c>
      <c r="AK274" s="90">
        <v>23533371446.395802</v>
      </c>
      <c r="AL274" s="90">
        <v>23832135389.7523</v>
      </c>
      <c r="AM274" s="90">
        <v>23998539153.094601</v>
      </c>
      <c r="AN274" s="90">
        <v>23998539153.094601</v>
      </c>
      <c r="AO274" s="90">
        <v>24127880062.001301</v>
      </c>
      <c r="AP274" s="90">
        <v>24087942198.366798</v>
      </c>
      <c r="AQ274" s="90">
        <v>24299272909.790298</v>
      </c>
      <c r="AR274" s="90">
        <v>24355168754.380001</v>
      </c>
      <c r="AS274" s="90">
        <v>24450828329.828899</v>
      </c>
      <c r="AT274" s="90">
        <v>24534178496.812901</v>
      </c>
      <c r="AU274" s="90">
        <v>24535601873.004002</v>
      </c>
      <c r="AV274" s="90">
        <v>24535155773.1325</v>
      </c>
      <c r="AW274" s="90">
        <v>24478077845.924801</v>
      </c>
      <c r="AX274" s="90">
        <v>24437533715.939899</v>
      </c>
      <c r="AY274" s="90">
        <v>24751203474.311001</v>
      </c>
      <c r="AZ274" s="90">
        <v>24929630008.270199</v>
      </c>
      <c r="BA274" s="90">
        <v>24929630008.270199</v>
      </c>
    </row>
    <row r="275" spans="1:66" x14ac:dyDescent="0.2">
      <c r="A275" s="81" t="s">
        <v>1088</v>
      </c>
    </row>
    <row r="276" spans="1:66" x14ac:dyDescent="0.2">
      <c r="A276" s="82" t="s">
        <v>1089</v>
      </c>
      <c r="B276" s="90">
        <v>0.86243209602985305</v>
      </c>
      <c r="C276" s="90">
        <v>0.86968076274775097</v>
      </c>
      <c r="D276" s="90">
        <v>0.87051161086311801</v>
      </c>
      <c r="E276" s="90">
        <v>0.87160299473476899</v>
      </c>
      <c r="F276" s="90">
        <v>0.87245412318878701</v>
      </c>
      <c r="G276" s="90">
        <v>0.87331311087262098</v>
      </c>
      <c r="H276" s="90">
        <v>0.87402900980752796</v>
      </c>
      <c r="I276" s="90">
        <v>0.87483966082491205</v>
      </c>
      <c r="J276" s="90">
        <v>0.87547633324822705</v>
      </c>
      <c r="K276" s="90">
        <v>0.88011067902408302</v>
      </c>
      <c r="L276" s="90">
        <v>0.88050436153595302</v>
      </c>
      <c r="M276" s="90">
        <v>0.88635684854395003</v>
      </c>
      <c r="N276" s="90">
        <v>0.88635684854395003</v>
      </c>
      <c r="O276" s="90">
        <v>0.89080846398456404</v>
      </c>
      <c r="P276" s="90">
        <v>0.89065630454910705</v>
      </c>
      <c r="Q276" s="90">
        <v>0.89016794443125002</v>
      </c>
      <c r="R276" s="90">
        <v>0.88978675298230203</v>
      </c>
      <c r="S276" s="90">
        <v>0.88935807311160697</v>
      </c>
      <c r="T276" s="90">
        <v>0.88882406684161896</v>
      </c>
      <c r="U276" s="90">
        <v>0.88791012311758999</v>
      </c>
      <c r="V276" s="90">
        <v>0.88703737520303805</v>
      </c>
      <c r="W276" s="90">
        <v>0.88579114615055599</v>
      </c>
      <c r="X276" s="90">
        <v>0.88420944062875495</v>
      </c>
      <c r="Y276" s="90">
        <v>0.882484530593315</v>
      </c>
      <c r="Z276" s="90">
        <v>0.88454754831937499</v>
      </c>
      <c r="AA276" s="90">
        <v>0.88454754831937499</v>
      </c>
      <c r="AB276" s="90">
        <v>0.88257122570258695</v>
      </c>
      <c r="AC276" s="90">
        <v>0.88046410502183903</v>
      </c>
      <c r="AD276" s="90">
        <v>0.87818446183184995</v>
      </c>
      <c r="AE276" s="90">
        <v>0.87600805785087998</v>
      </c>
      <c r="AF276" s="90">
        <v>0.87387131888842695</v>
      </c>
      <c r="AG276" s="90">
        <v>0.87179296534902395</v>
      </c>
      <c r="AH276" s="90">
        <v>0.86952780135121399</v>
      </c>
      <c r="AI276" s="90">
        <v>0.86738266295670097</v>
      </c>
      <c r="AJ276" s="90">
        <v>0.86527772549220305</v>
      </c>
      <c r="AK276" s="90">
        <v>0.86311203271390502</v>
      </c>
      <c r="AL276" s="90">
        <v>0.86121329758431098</v>
      </c>
      <c r="AM276" s="90">
        <v>0.85923756550945596</v>
      </c>
      <c r="AN276" s="90">
        <v>0.85923756550945596</v>
      </c>
      <c r="AO276" s="90">
        <v>0.85748347654373902</v>
      </c>
      <c r="AP276" s="90">
        <v>0.85565876949296205</v>
      </c>
      <c r="AQ276" s="90">
        <v>0.85853202073764101</v>
      </c>
      <c r="AR276" s="90">
        <v>0.85682252564770101</v>
      </c>
      <c r="AS276" s="90">
        <v>0.85516199006101201</v>
      </c>
      <c r="AT276" s="90">
        <v>0.85355342500152098</v>
      </c>
      <c r="AU276" s="90">
        <v>0.85177384563532299</v>
      </c>
      <c r="AV276" s="90">
        <v>0.85007434720536001</v>
      </c>
      <c r="AW276" s="90">
        <v>0.84838995744885703</v>
      </c>
      <c r="AX276" s="90">
        <v>0.84671547772583</v>
      </c>
      <c r="AY276" s="90">
        <v>0.84528198068521998</v>
      </c>
      <c r="AZ276" s="90">
        <v>0.84363302250198302</v>
      </c>
      <c r="BA276" s="90">
        <v>0.84363302250198302</v>
      </c>
    </row>
    <row r="277" spans="1:66" x14ac:dyDescent="0.2">
      <c r="A277" s="82" t="s">
        <v>1090</v>
      </c>
    </row>
    <row r="278" spans="1:66" x14ac:dyDescent="0.2">
      <c r="A278" s="82" t="s">
        <v>1091</v>
      </c>
    </row>
    <row r="279" spans="1:66" x14ac:dyDescent="0.2">
      <c r="A279" s="82" t="s">
        <v>1092</v>
      </c>
      <c r="B279" s="90">
        <v>360621970.09504002</v>
      </c>
      <c r="C279" s="90">
        <v>186260746.98791</v>
      </c>
      <c r="D279" s="90">
        <v>208167753.93814501</v>
      </c>
      <c r="E279" s="90">
        <v>202823297.503739</v>
      </c>
      <c r="F279" s="90">
        <v>187824551.072846</v>
      </c>
      <c r="G279" s="90">
        <v>187081333.1198</v>
      </c>
      <c r="H279" s="90">
        <v>102952579.781891</v>
      </c>
      <c r="I279" s="90">
        <v>-36806721.3056731</v>
      </c>
      <c r="J279" s="90">
        <v>-128833995.931657</v>
      </c>
      <c r="K279" s="90">
        <v>-236509401.60570699</v>
      </c>
      <c r="L279" s="90">
        <v>-151059458.26151499</v>
      </c>
      <c r="M279" s="90">
        <v>-80840873.280991793</v>
      </c>
      <c r="N279" s="90">
        <v>-80840873.280991793</v>
      </c>
      <c r="O279" s="90">
        <v>-173252379.22921199</v>
      </c>
      <c r="P279" s="90">
        <v>-138064307.56764799</v>
      </c>
      <c r="Q279" s="90">
        <v>-71104038.082554594</v>
      </c>
      <c r="R279" s="90">
        <v>-48776817.1286477</v>
      </c>
      <c r="S279" s="90">
        <v>-28963754.579565801</v>
      </c>
      <c r="T279" s="90">
        <v>-21808447.045550302</v>
      </c>
      <c r="U279" s="90">
        <v>-60732533.049445003</v>
      </c>
      <c r="V279" s="90">
        <v>-149932062.151236</v>
      </c>
      <c r="W279" s="90">
        <v>-214571078.50584099</v>
      </c>
      <c r="X279" s="90">
        <v>-262610094.73326701</v>
      </c>
      <c r="Y279" s="90">
        <v>-118781496.334868</v>
      </c>
      <c r="Z279" s="90">
        <v>-41452837.9153952</v>
      </c>
      <c r="AA279" s="90">
        <v>-41452837.9153952</v>
      </c>
      <c r="AB279" s="90">
        <v>-136024625.506558</v>
      </c>
      <c r="AC279" s="90">
        <v>-89907021.8198587</v>
      </c>
      <c r="AD279" s="90">
        <v>-47819080.834644102</v>
      </c>
      <c r="AE279" s="90">
        <v>-63706558.600069501</v>
      </c>
      <c r="AF279" s="90">
        <v>-55187946.083881401</v>
      </c>
      <c r="AG279" s="90">
        <v>-45892537.337617703</v>
      </c>
      <c r="AH279" s="90">
        <v>-99432473.368957102</v>
      </c>
      <c r="AI279" s="90">
        <v>-192233538.745781</v>
      </c>
      <c r="AJ279" s="90">
        <v>-214674732.89401799</v>
      </c>
      <c r="AK279" s="90">
        <v>-268943102.87624902</v>
      </c>
      <c r="AL279" s="90">
        <v>-121706276.23821899</v>
      </c>
      <c r="AM279" s="90">
        <v>-43671889.002136901</v>
      </c>
      <c r="AN279" s="90">
        <v>-43671889.002136901</v>
      </c>
      <c r="AO279" s="90">
        <v>-4653225.3476296198</v>
      </c>
      <c r="AP279" s="90">
        <v>-95518568.401222497</v>
      </c>
      <c r="AQ279" s="90">
        <v>-51125632.813496403</v>
      </c>
      <c r="AR279" s="90">
        <v>-68019349.671306401</v>
      </c>
      <c r="AS279" s="90">
        <v>-61445316.307329401</v>
      </c>
      <c r="AT279" s="90">
        <v>9680138.8046029303</v>
      </c>
      <c r="AU279" s="90">
        <v>-52063953.2325579</v>
      </c>
      <c r="AV279" s="90">
        <v>-153055064.15021899</v>
      </c>
      <c r="AW279" s="90">
        <v>-258676923.86822501</v>
      </c>
      <c r="AX279" s="90">
        <v>-310773886.07910597</v>
      </c>
      <c r="AY279" s="90">
        <v>-156958784.26777801</v>
      </c>
      <c r="AZ279" s="90">
        <v>-50945261.244269602</v>
      </c>
      <c r="BA279" s="90">
        <v>-50945261.244269602</v>
      </c>
    </row>
    <row r="280" spans="1:66" x14ac:dyDescent="0.2">
      <c r="A280" s="82" t="s">
        <v>1093</v>
      </c>
      <c r="B280" s="90">
        <v>0</v>
      </c>
      <c r="C280" s="90">
        <v>0</v>
      </c>
      <c r="D280" s="90">
        <v>0</v>
      </c>
      <c r="E280" s="90">
        <v>0</v>
      </c>
      <c r="F280" s="90">
        <v>0</v>
      </c>
      <c r="G280" s="90">
        <v>0</v>
      </c>
      <c r="H280" s="90">
        <v>0</v>
      </c>
      <c r="I280" s="90">
        <v>0</v>
      </c>
      <c r="J280" s="90">
        <v>0</v>
      </c>
      <c r="K280" s="90">
        <v>0</v>
      </c>
      <c r="L280" s="90">
        <v>0</v>
      </c>
      <c r="M280" s="90">
        <v>0</v>
      </c>
      <c r="N280" s="90">
        <v>0</v>
      </c>
      <c r="O280" s="90">
        <v>0</v>
      </c>
      <c r="P280" s="90">
        <v>0</v>
      </c>
      <c r="Q280" s="90">
        <v>0</v>
      </c>
      <c r="R280" s="90">
        <v>0</v>
      </c>
      <c r="S280" s="90">
        <v>0</v>
      </c>
      <c r="T280" s="90">
        <v>0</v>
      </c>
      <c r="U280" s="90">
        <v>0</v>
      </c>
      <c r="V280" s="90">
        <v>0</v>
      </c>
      <c r="W280" s="90">
        <v>0</v>
      </c>
      <c r="X280" s="90">
        <v>0</v>
      </c>
      <c r="Y280" s="90">
        <v>0</v>
      </c>
      <c r="Z280" s="90">
        <v>0</v>
      </c>
      <c r="AA280" s="90">
        <v>0</v>
      </c>
      <c r="AB280" s="90">
        <v>0</v>
      </c>
      <c r="AC280" s="90">
        <v>0</v>
      </c>
      <c r="AD280" s="90">
        <v>0</v>
      </c>
      <c r="AE280" s="90">
        <v>0</v>
      </c>
      <c r="AF280" s="90">
        <v>0</v>
      </c>
      <c r="AG280" s="90">
        <v>0</v>
      </c>
      <c r="AH280" s="90">
        <v>0</v>
      </c>
      <c r="AI280" s="90">
        <v>0</v>
      </c>
      <c r="AJ280" s="90">
        <v>0</v>
      </c>
      <c r="AK280" s="90">
        <v>0</v>
      </c>
      <c r="AL280" s="90">
        <v>0</v>
      </c>
      <c r="AM280" s="90">
        <v>0</v>
      </c>
      <c r="AN280" s="90">
        <v>0</v>
      </c>
      <c r="AO280" s="90">
        <v>0</v>
      </c>
      <c r="AP280" s="90">
        <v>0</v>
      </c>
      <c r="AQ280" s="90">
        <v>0</v>
      </c>
      <c r="AR280" s="90">
        <v>0</v>
      </c>
      <c r="AS280" s="90">
        <v>0</v>
      </c>
      <c r="AT280" s="90">
        <v>0</v>
      </c>
      <c r="AU280" s="90">
        <v>0</v>
      </c>
      <c r="AV280" s="90">
        <v>0</v>
      </c>
      <c r="AW280" s="90">
        <v>0</v>
      </c>
      <c r="AX280" s="90">
        <v>0</v>
      </c>
      <c r="AY280" s="90">
        <v>0</v>
      </c>
      <c r="AZ280" s="90">
        <v>0</v>
      </c>
      <c r="BA280" s="90">
        <v>0</v>
      </c>
    </row>
    <row r="281" spans="1:66" x14ac:dyDescent="0.2">
      <c r="A281" s="82" t="s">
        <v>1094</v>
      </c>
      <c r="B281" s="90">
        <v>-357659177.60977799</v>
      </c>
      <c r="C281" s="90">
        <v>-195826158.29255399</v>
      </c>
      <c r="D281" s="90">
        <v>-215635115.04933599</v>
      </c>
      <c r="E281" s="90">
        <v>-191634810.771557</v>
      </c>
      <c r="F281" s="90">
        <v>-177318283.164341</v>
      </c>
      <c r="G281" s="90">
        <v>-174833823.85716301</v>
      </c>
      <c r="H281" s="90">
        <v>-100981965.16889299</v>
      </c>
      <c r="I281" s="90">
        <v>27298029.923060901</v>
      </c>
      <c r="J281" s="90">
        <v>122045337.30795</v>
      </c>
      <c r="K281" s="90">
        <v>236431859.99535301</v>
      </c>
      <c r="L281" s="90">
        <v>144328690.30022401</v>
      </c>
      <c r="M281" s="90">
        <v>71305562.349624902</v>
      </c>
      <c r="N281" s="90">
        <v>71305562.349624902</v>
      </c>
      <c r="O281" s="90">
        <v>165228968.67273301</v>
      </c>
      <c r="P281" s="90">
        <v>128378690.728461</v>
      </c>
      <c r="Q281" s="90">
        <v>60712354.873204596</v>
      </c>
      <c r="R281" s="90">
        <v>38591356.541506901</v>
      </c>
      <c r="S281" s="90">
        <v>19235567.012859501</v>
      </c>
      <c r="T281" s="90">
        <v>13245799.1836685</v>
      </c>
      <c r="U281" s="90">
        <v>53134847.139447898</v>
      </c>
      <c r="V281" s="90">
        <v>145204767.017133</v>
      </c>
      <c r="W281" s="90">
        <v>213020507.12741101</v>
      </c>
      <c r="X281" s="90">
        <v>263905350.72556299</v>
      </c>
      <c r="Y281" s="90">
        <v>111121178.460169</v>
      </c>
      <c r="Z281" s="90">
        <v>32709479.144317999</v>
      </c>
      <c r="AA281" s="90">
        <v>32709479.144317999</v>
      </c>
      <c r="AB281" s="90">
        <v>127330603.607354</v>
      </c>
      <c r="AC281" s="90">
        <v>80428198.124185205</v>
      </c>
      <c r="AD281" s="90">
        <v>38691216.2968814</v>
      </c>
      <c r="AE281" s="90">
        <v>54211729.332815804</v>
      </c>
      <c r="AF281" s="90">
        <v>45666860.478656299</v>
      </c>
      <c r="AG281" s="90">
        <v>38910352.370606698</v>
      </c>
      <c r="AH281" s="90">
        <v>93895664.631683305</v>
      </c>
      <c r="AI281" s="90">
        <v>190061016.12221599</v>
      </c>
      <c r="AJ281" s="90">
        <v>212706899.18866</v>
      </c>
      <c r="AK281" s="90">
        <v>269906493.21139699</v>
      </c>
      <c r="AL281" s="90">
        <v>114547224.086696</v>
      </c>
      <c r="AM281" s="90">
        <v>35754765.899764299</v>
      </c>
      <c r="AN281" s="90">
        <v>35754765.899764299</v>
      </c>
      <c r="AO281" s="90">
        <v>-2338042.1069525098</v>
      </c>
      <c r="AP281" s="90">
        <v>81547413.355411902</v>
      </c>
      <c r="AQ281" s="90">
        <v>40240380.809280999</v>
      </c>
      <c r="AR281" s="90">
        <v>55742383.059838697</v>
      </c>
      <c r="AS281" s="90">
        <v>49489642.360223398</v>
      </c>
      <c r="AT281" s="90">
        <v>-16626851.715754701</v>
      </c>
      <c r="AU281" s="90">
        <v>45837856.8724133</v>
      </c>
      <c r="AV281" s="90">
        <v>149087591.66729799</v>
      </c>
      <c r="AW281" s="90">
        <v>260058014.61001301</v>
      </c>
      <c r="AX281" s="90">
        <v>315333239.65170199</v>
      </c>
      <c r="AY281" s="90">
        <v>151527626.16504699</v>
      </c>
      <c r="AZ281" s="90">
        <v>43908403.542265199</v>
      </c>
      <c r="BA281" s="90">
        <v>43908403.542265199</v>
      </c>
    </row>
    <row r="282" spans="1:66" x14ac:dyDescent="0.2">
      <c r="A282" s="82" t="s">
        <v>1095</v>
      </c>
      <c r="B282" s="90">
        <v>180856840.15584001</v>
      </c>
      <c r="C282" s="90">
        <v>-921132.63180245098</v>
      </c>
      <c r="D282" s="90">
        <v>-2907214.4814858902</v>
      </c>
      <c r="E282" s="90">
        <v>-21469709.8192783</v>
      </c>
      <c r="F282" s="90">
        <v>-20672693.537873499</v>
      </c>
      <c r="G282" s="90">
        <v>-22276341.827276099</v>
      </c>
      <c r="H282" s="90">
        <v>-11926500.6894513</v>
      </c>
      <c r="I282" s="90">
        <v>-392687.86973872897</v>
      </c>
      <c r="J282" s="90">
        <v>-3057535.7808892699</v>
      </c>
      <c r="K282" s="90">
        <v>-9730773.0412377194</v>
      </c>
      <c r="L282" s="90">
        <v>-2915602.0291258101</v>
      </c>
      <c r="M282" s="90">
        <v>44309.849738147001</v>
      </c>
      <c r="N282" s="90">
        <v>44309.849738147001</v>
      </c>
      <c r="O282" s="90">
        <v>-109818855.89111701</v>
      </c>
      <c r="P282" s="90">
        <v>369244.62673419103</v>
      </c>
      <c r="Q282" s="90">
        <v>1200991.4690578801</v>
      </c>
      <c r="R282" s="90">
        <v>1097589.15817999</v>
      </c>
      <c r="S282" s="90">
        <v>753741.87015899201</v>
      </c>
      <c r="T282" s="90">
        <v>-301825.569416454</v>
      </c>
      <c r="U282" s="90">
        <v>-1178828.54939726</v>
      </c>
      <c r="V282" s="90">
        <v>-3975415.1931082499</v>
      </c>
      <c r="W282" s="90">
        <v>-7097837.0332029797</v>
      </c>
      <c r="X282" s="90">
        <v>-9888739.2050374709</v>
      </c>
      <c r="Y282" s="90">
        <v>-779056.838259071</v>
      </c>
      <c r="Z282" s="90">
        <v>420184.39933899202</v>
      </c>
      <c r="AA282" s="90">
        <v>420184.39933899202</v>
      </c>
      <c r="AB282" s="90">
        <v>-144470734.392979</v>
      </c>
      <c r="AC282" s="90">
        <v>1318616.7429856099</v>
      </c>
      <c r="AD282" s="90">
        <v>1054201.99045422</v>
      </c>
      <c r="AE282" s="90">
        <v>1500560.9416279399</v>
      </c>
      <c r="AF282" s="90">
        <v>1617321.89286948</v>
      </c>
      <c r="AG282" s="90">
        <v>-832448.57821101299</v>
      </c>
      <c r="AH282" s="90">
        <v>-2206063.2957325098</v>
      </c>
      <c r="AI282" s="90">
        <v>-5505390.3997146403</v>
      </c>
      <c r="AJ282" s="90">
        <v>-5658208.6036602203</v>
      </c>
      <c r="AK282" s="90">
        <v>-8536760.2895686794</v>
      </c>
      <c r="AL282" s="90">
        <v>-272321.24858440802</v>
      </c>
      <c r="AM282" s="90">
        <v>592306.19634751906</v>
      </c>
      <c r="AN282" s="90">
        <v>592306.19634751906</v>
      </c>
      <c r="AO282" s="90">
        <v>110744164.953591</v>
      </c>
      <c r="AP282" s="90">
        <v>6811718.5082837204</v>
      </c>
      <c r="AQ282" s="90">
        <v>3812926.8510877099</v>
      </c>
      <c r="AR282" s="90">
        <v>5285359.2162979702</v>
      </c>
      <c r="AS282" s="90">
        <v>5052994.6046190998</v>
      </c>
      <c r="AT282" s="90">
        <v>129005.586826955</v>
      </c>
      <c r="AU282" s="90">
        <v>-522317.11336078198</v>
      </c>
      <c r="AV282" s="90">
        <v>-2715123.0542689702</v>
      </c>
      <c r="AW282" s="90">
        <v>-8008078.82995106</v>
      </c>
      <c r="AX282" s="90">
        <v>-11127756.414066</v>
      </c>
      <c r="AY282" s="90">
        <v>-1003389.94872133</v>
      </c>
      <c r="AZ282" s="90">
        <v>711280.41365602904</v>
      </c>
      <c r="BA282" s="90">
        <v>711280.41365602904</v>
      </c>
    </row>
    <row r="283" spans="1:66" s="77" customFormat="1" x14ac:dyDescent="0.2">
      <c r="A283" s="82" t="s">
        <v>1096</v>
      </c>
      <c r="B283" s="90">
        <v>0</v>
      </c>
      <c r="C283" s="90">
        <v>0</v>
      </c>
      <c r="D283" s="90">
        <v>0</v>
      </c>
      <c r="E283" s="90">
        <v>0</v>
      </c>
      <c r="F283" s="90">
        <v>0</v>
      </c>
      <c r="G283" s="90">
        <v>0</v>
      </c>
      <c r="H283" s="90">
        <v>0</v>
      </c>
      <c r="I283" s="90">
        <v>0</v>
      </c>
      <c r="J283" s="90">
        <v>0</v>
      </c>
      <c r="K283" s="90">
        <v>0</v>
      </c>
      <c r="L283" s="90">
        <v>0</v>
      </c>
      <c r="M283" s="90">
        <v>0</v>
      </c>
      <c r="N283" s="90">
        <v>0</v>
      </c>
      <c r="O283" s="90">
        <v>0</v>
      </c>
      <c r="P283" s="90">
        <v>0</v>
      </c>
      <c r="Q283" s="90">
        <v>0</v>
      </c>
      <c r="R283" s="90">
        <v>0</v>
      </c>
      <c r="S283" s="90">
        <v>0</v>
      </c>
      <c r="T283" s="90">
        <v>0</v>
      </c>
      <c r="U283" s="90">
        <v>0</v>
      </c>
      <c r="V283" s="90">
        <v>0</v>
      </c>
      <c r="W283" s="90">
        <v>0</v>
      </c>
      <c r="X283" s="90">
        <v>0</v>
      </c>
      <c r="Y283" s="90">
        <v>0</v>
      </c>
      <c r="Z283" s="90">
        <v>0</v>
      </c>
      <c r="AA283" s="90">
        <v>0</v>
      </c>
      <c r="AB283" s="90">
        <v>0</v>
      </c>
      <c r="AC283" s="90">
        <v>0</v>
      </c>
      <c r="AD283" s="90">
        <v>0</v>
      </c>
      <c r="AE283" s="90">
        <v>0</v>
      </c>
      <c r="AF283" s="90">
        <v>0</v>
      </c>
      <c r="AG283" s="90">
        <v>0</v>
      </c>
      <c r="AH283" s="90">
        <v>0</v>
      </c>
      <c r="AI283" s="90">
        <v>0</v>
      </c>
      <c r="AJ283" s="90">
        <v>0</v>
      </c>
      <c r="AK283" s="90">
        <v>0</v>
      </c>
      <c r="AL283" s="90">
        <v>0</v>
      </c>
      <c r="AM283" s="90">
        <v>0</v>
      </c>
      <c r="AN283" s="90">
        <v>0</v>
      </c>
      <c r="AO283" s="90">
        <v>0</v>
      </c>
      <c r="AP283" s="90">
        <v>0</v>
      </c>
      <c r="AQ283" s="90">
        <v>0</v>
      </c>
      <c r="AR283" s="90">
        <v>0</v>
      </c>
      <c r="AS283" s="90">
        <v>0</v>
      </c>
      <c r="AT283" s="90">
        <v>0</v>
      </c>
      <c r="AU283" s="90">
        <v>0</v>
      </c>
      <c r="AV283" s="90">
        <v>0</v>
      </c>
      <c r="AW283" s="90">
        <v>0</v>
      </c>
      <c r="AX283" s="90">
        <v>0</v>
      </c>
      <c r="AY283" s="90">
        <v>0</v>
      </c>
      <c r="AZ283" s="90">
        <v>0</v>
      </c>
      <c r="BA283" s="90">
        <v>0</v>
      </c>
      <c r="BB283" s="90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0"/>
      <c r="BN283" s="90"/>
    </row>
    <row r="284" spans="1:66" x14ac:dyDescent="0.2">
      <c r="A284" s="82" t="s">
        <v>1097</v>
      </c>
      <c r="B284" s="90">
        <v>0</v>
      </c>
      <c r="C284" s="90">
        <v>0</v>
      </c>
      <c r="D284" s="90">
        <v>0</v>
      </c>
      <c r="E284" s="90">
        <v>0</v>
      </c>
      <c r="F284" s="90">
        <v>0</v>
      </c>
      <c r="G284" s="90">
        <v>0</v>
      </c>
      <c r="H284" s="90">
        <v>0</v>
      </c>
      <c r="I284" s="90">
        <v>0</v>
      </c>
      <c r="J284" s="90">
        <v>0</v>
      </c>
      <c r="K284" s="90">
        <v>0</v>
      </c>
      <c r="L284" s="90">
        <v>0</v>
      </c>
      <c r="M284" s="90">
        <v>0</v>
      </c>
      <c r="N284" s="90">
        <v>0</v>
      </c>
      <c r="O284" s="90">
        <v>0</v>
      </c>
      <c r="P284" s="90">
        <v>0</v>
      </c>
      <c r="Q284" s="90">
        <v>0</v>
      </c>
      <c r="R284" s="90">
        <v>0</v>
      </c>
      <c r="S284" s="90">
        <v>0</v>
      </c>
      <c r="T284" s="90">
        <v>0</v>
      </c>
      <c r="U284" s="90">
        <v>0</v>
      </c>
      <c r="V284" s="90">
        <v>0</v>
      </c>
      <c r="W284" s="90">
        <v>0</v>
      </c>
      <c r="X284" s="90">
        <v>0</v>
      </c>
      <c r="Y284" s="90">
        <v>0</v>
      </c>
      <c r="Z284" s="90">
        <v>0</v>
      </c>
      <c r="AA284" s="90">
        <v>0</v>
      </c>
      <c r="AB284" s="90">
        <v>0</v>
      </c>
      <c r="AC284" s="90">
        <v>0</v>
      </c>
      <c r="AD284" s="90">
        <v>0</v>
      </c>
      <c r="AE284" s="90">
        <v>0</v>
      </c>
      <c r="AF284" s="90">
        <v>0</v>
      </c>
      <c r="AG284" s="90">
        <v>0</v>
      </c>
      <c r="AH284" s="90">
        <v>0</v>
      </c>
      <c r="AI284" s="90">
        <v>0</v>
      </c>
      <c r="AJ284" s="90">
        <v>0</v>
      </c>
      <c r="AK284" s="90">
        <v>0</v>
      </c>
      <c r="AL284" s="90">
        <v>0</v>
      </c>
      <c r="AM284" s="90">
        <v>0</v>
      </c>
      <c r="AN284" s="90">
        <v>0</v>
      </c>
      <c r="AO284" s="90">
        <v>0</v>
      </c>
      <c r="AP284" s="90">
        <v>0</v>
      </c>
      <c r="AQ284" s="90">
        <v>0</v>
      </c>
      <c r="AR284" s="90">
        <v>0</v>
      </c>
      <c r="AS284" s="90">
        <v>0</v>
      </c>
      <c r="AT284" s="90">
        <v>0</v>
      </c>
      <c r="AU284" s="90">
        <v>0</v>
      </c>
      <c r="AV284" s="90">
        <v>0</v>
      </c>
      <c r="AW284" s="90">
        <v>0</v>
      </c>
      <c r="AX284" s="90">
        <v>0</v>
      </c>
      <c r="AY284" s="90">
        <v>0</v>
      </c>
      <c r="AZ284" s="90">
        <v>0</v>
      </c>
      <c r="BA284" s="90">
        <v>0</v>
      </c>
    </row>
    <row r="285" spans="1:66" x14ac:dyDescent="0.2">
      <c r="A285" s="82" t="s">
        <v>1098</v>
      </c>
      <c r="B285" s="90">
        <v>0</v>
      </c>
      <c r="C285" s="90">
        <v>0</v>
      </c>
      <c r="D285" s="90">
        <v>0</v>
      </c>
      <c r="E285" s="90">
        <v>0</v>
      </c>
      <c r="F285" s="90">
        <v>0</v>
      </c>
      <c r="G285" s="90">
        <v>0</v>
      </c>
      <c r="H285" s="90">
        <v>0</v>
      </c>
      <c r="I285" s="90">
        <v>0</v>
      </c>
      <c r="J285" s="90">
        <v>0</v>
      </c>
      <c r="K285" s="90">
        <v>0</v>
      </c>
      <c r="L285" s="90">
        <v>0</v>
      </c>
      <c r="M285" s="90">
        <v>0</v>
      </c>
      <c r="N285" s="90">
        <v>0</v>
      </c>
      <c r="O285" s="90">
        <v>0</v>
      </c>
      <c r="P285" s="90">
        <v>0</v>
      </c>
      <c r="Q285" s="90">
        <v>0</v>
      </c>
      <c r="R285" s="90">
        <v>0</v>
      </c>
      <c r="S285" s="90">
        <v>0</v>
      </c>
      <c r="T285" s="90">
        <v>0</v>
      </c>
      <c r="U285" s="90">
        <v>0</v>
      </c>
      <c r="V285" s="90">
        <v>0</v>
      </c>
      <c r="W285" s="90">
        <v>0</v>
      </c>
      <c r="X285" s="90">
        <v>0</v>
      </c>
      <c r="Y285" s="90">
        <v>0</v>
      </c>
      <c r="Z285" s="90">
        <v>0</v>
      </c>
      <c r="AA285" s="90">
        <v>0</v>
      </c>
      <c r="AB285" s="90">
        <v>0</v>
      </c>
      <c r="AC285" s="90">
        <v>0</v>
      </c>
      <c r="AD285" s="90">
        <v>0</v>
      </c>
      <c r="AE285" s="90">
        <v>0</v>
      </c>
      <c r="AF285" s="90">
        <v>0</v>
      </c>
      <c r="AG285" s="90">
        <v>0</v>
      </c>
      <c r="AH285" s="90">
        <v>0</v>
      </c>
      <c r="AI285" s="90">
        <v>0</v>
      </c>
      <c r="AJ285" s="90">
        <v>0</v>
      </c>
      <c r="AK285" s="90">
        <v>0</v>
      </c>
      <c r="AL285" s="90">
        <v>0</v>
      </c>
      <c r="AM285" s="90">
        <v>0</v>
      </c>
      <c r="AN285" s="90">
        <v>0</v>
      </c>
      <c r="AO285" s="90">
        <v>0</v>
      </c>
      <c r="AP285" s="90">
        <v>0</v>
      </c>
      <c r="AQ285" s="90">
        <v>0</v>
      </c>
      <c r="AR285" s="90">
        <v>0</v>
      </c>
      <c r="AS285" s="90">
        <v>0</v>
      </c>
      <c r="AT285" s="90">
        <v>0</v>
      </c>
      <c r="AU285" s="90">
        <v>0</v>
      </c>
      <c r="AV285" s="90">
        <v>0</v>
      </c>
      <c r="AW285" s="90">
        <v>0</v>
      </c>
      <c r="AX285" s="90">
        <v>0</v>
      </c>
      <c r="AY285" s="90">
        <v>0</v>
      </c>
      <c r="AZ285" s="90">
        <v>0</v>
      </c>
      <c r="BA285" s="90">
        <v>0</v>
      </c>
    </row>
    <row r="286" spans="1:66" x14ac:dyDescent="0.2">
      <c r="A286" s="82" t="s">
        <v>1099</v>
      </c>
      <c r="B286" s="90">
        <v>-215234580.36474901</v>
      </c>
      <c r="C286" s="90">
        <v>-212847834.65497899</v>
      </c>
      <c r="D286" s="90">
        <v>-210646174.24766099</v>
      </c>
      <c r="E286" s="90">
        <v>-209472309.54358301</v>
      </c>
      <c r="F286" s="90">
        <v>-209145806.60848701</v>
      </c>
      <c r="G286" s="90">
        <v>-206715095.69983301</v>
      </c>
      <c r="H286" s="90">
        <v>-205534473.38647899</v>
      </c>
      <c r="I286" s="90">
        <v>-204532817.17423999</v>
      </c>
      <c r="J286" s="90">
        <v>-204242319.93074399</v>
      </c>
      <c r="K286" s="90">
        <v>-202899034.98672801</v>
      </c>
      <c r="L286" s="90">
        <v>-201805738.904551</v>
      </c>
      <c r="M286" s="90">
        <v>-200869603.46339199</v>
      </c>
      <c r="N286" s="90">
        <v>-200869603.46339199</v>
      </c>
      <c r="O286" s="90">
        <v>-265722999.39252099</v>
      </c>
      <c r="P286" s="90">
        <v>-197831361.32405701</v>
      </c>
      <c r="Q286" s="90">
        <v>-195613430.64471501</v>
      </c>
      <c r="R286" s="90">
        <v>-194411955.14467299</v>
      </c>
      <c r="S286" s="90">
        <v>-194044619.08394799</v>
      </c>
      <c r="T286" s="90">
        <v>-191590104.00418401</v>
      </c>
      <c r="U286" s="90">
        <v>-190383813.568275</v>
      </c>
      <c r="V286" s="90">
        <v>-189355379.74133</v>
      </c>
      <c r="W286" s="90">
        <v>-189018420.84468901</v>
      </c>
      <c r="X286" s="90">
        <v>-187647063.62937701</v>
      </c>
      <c r="Y286" s="90">
        <v>-186519483.979828</v>
      </c>
      <c r="Z286" s="90">
        <v>-185540734.954624</v>
      </c>
      <c r="AA286" s="90">
        <v>-185540734.954624</v>
      </c>
      <c r="AB286" s="90">
        <v>-396201382.32200402</v>
      </c>
      <c r="AC286" s="90">
        <v>-182444143.63349801</v>
      </c>
      <c r="AD286" s="90">
        <v>-180196161.390838</v>
      </c>
      <c r="AE286" s="90">
        <v>-178956876.731814</v>
      </c>
      <c r="AF286" s="90">
        <v>-178547983.06208399</v>
      </c>
      <c r="AG286" s="90">
        <v>-176062570.190929</v>
      </c>
      <c r="AH286" s="90">
        <v>-174819718.19651401</v>
      </c>
      <c r="AI286" s="90">
        <v>-173756498.79412299</v>
      </c>
      <c r="AJ286" s="90">
        <v>-173385092.44786099</v>
      </c>
      <c r="AK286" s="90">
        <v>-171980951.129058</v>
      </c>
      <c r="AL286" s="90">
        <v>-170820859.445961</v>
      </c>
      <c r="AM286" s="90">
        <v>-169808357.770298</v>
      </c>
      <c r="AN286" s="90">
        <v>-169808357.770298</v>
      </c>
      <c r="AO286" s="90">
        <v>-558957472.11469102</v>
      </c>
      <c r="AP286" s="90">
        <v>-166647874.52913499</v>
      </c>
      <c r="AQ286" s="90">
        <v>-164368601.773965</v>
      </c>
      <c r="AR286" s="90">
        <v>-163096964.00233299</v>
      </c>
      <c r="AS286" s="90">
        <v>-162654043.67138499</v>
      </c>
      <c r="AT286" s="90">
        <v>-160135761.43294799</v>
      </c>
      <c r="AU286" s="90">
        <v>-158858186.33133799</v>
      </c>
      <c r="AV286" s="90">
        <v>-157761444.833289</v>
      </c>
      <c r="AW286" s="90">
        <v>-157356749.34077501</v>
      </c>
      <c r="AX286" s="90">
        <v>-155920053.07888699</v>
      </c>
      <c r="AY286" s="90">
        <v>-154726629.54569</v>
      </c>
      <c r="AZ286" s="90">
        <v>-153682325.98521599</v>
      </c>
      <c r="BA286" s="90">
        <v>-153682325.98521599</v>
      </c>
    </row>
    <row r="287" spans="1:66" x14ac:dyDescent="0.2">
      <c r="A287" s="82" t="s">
        <v>1100</v>
      </c>
      <c r="B287" s="90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v>0</v>
      </c>
      <c r="H287" s="90">
        <v>0</v>
      </c>
      <c r="I287" s="90">
        <v>0</v>
      </c>
      <c r="J287" s="90">
        <v>0</v>
      </c>
      <c r="K287" s="90">
        <v>0</v>
      </c>
      <c r="L287" s="90">
        <v>0</v>
      </c>
      <c r="M287" s="90">
        <v>0</v>
      </c>
      <c r="N287" s="90">
        <v>0</v>
      </c>
      <c r="O287" s="90">
        <v>0</v>
      </c>
      <c r="P287" s="90">
        <v>0</v>
      </c>
      <c r="Q287" s="90">
        <v>0</v>
      </c>
      <c r="R287" s="90">
        <v>0</v>
      </c>
      <c r="S287" s="90">
        <v>0</v>
      </c>
      <c r="T287" s="90">
        <v>0</v>
      </c>
      <c r="U287" s="90">
        <v>0</v>
      </c>
      <c r="V287" s="90">
        <v>0</v>
      </c>
      <c r="W287" s="90">
        <v>0</v>
      </c>
      <c r="X287" s="90">
        <v>0</v>
      </c>
      <c r="Y287" s="90">
        <v>0</v>
      </c>
      <c r="Z287" s="90">
        <v>0</v>
      </c>
      <c r="AA287" s="90">
        <v>0</v>
      </c>
      <c r="AB287" s="90">
        <v>0</v>
      </c>
      <c r="AC287" s="90">
        <v>0</v>
      </c>
      <c r="AD287" s="90">
        <v>0</v>
      </c>
      <c r="AE287" s="90">
        <v>0</v>
      </c>
      <c r="AF287" s="90">
        <v>0</v>
      </c>
      <c r="AG287" s="90">
        <v>0</v>
      </c>
      <c r="AH287" s="90">
        <v>0</v>
      </c>
      <c r="AI287" s="90">
        <v>0</v>
      </c>
      <c r="AJ287" s="90">
        <v>0</v>
      </c>
      <c r="AK287" s="90">
        <v>0</v>
      </c>
      <c r="AL287" s="90">
        <v>0</v>
      </c>
      <c r="AM287" s="90">
        <v>0</v>
      </c>
      <c r="AN287" s="90">
        <v>0</v>
      </c>
      <c r="AO287" s="90">
        <v>0</v>
      </c>
      <c r="AP287" s="90">
        <v>0</v>
      </c>
      <c r="AQ287" s="90">
        <v>0</v>
      </c>
      <c r="AR287" s="90">
        <v>0</v>
      </c>
      <c r="AS287" s="90">
        <v>0</v>
      </c>
      <c r="AT287" s="90">
        <v>0</v>
      </c>
      <c r="AU287" s="90">
        <v>0</v>
      </c>
      <c r="AV287" s="90">
        <v>0</v>
      </c>
      <c r="AW287" s="90">
        <v>0</v>
      </c>
      <c r="AX287" s="90">
        <v>0</v>
      </c>
      <c r="AY287" s="90">
        <v>0</v>
      </c>
      <c r="AZ287" s="90">
        <v>0</v>
      </c>
      <c r="BA287" s="90">
        <v>0</v>
      </c>
    </row>
    <row r="288" spans="1:66" x14ac:dyDescent="0.2">
      <c r="A288" s="82" t="s">
        <v>1101</v>
      </c>
      <c r="B288" s="90">
        <v>-31414947.723648202</v>
      </c>
      <c r="C288" s="90">
        <v>-223334378.591425</v>
      </c>
      <c r="D288" s="90">
        <v>-221020749.84033701</v>
      </c>
      <c r="E288" s="90">
        <v>-219753532.63067901</v>
      </c>
      <c r="F288" s="90">
        <v>-219312232.23785701</v>
      </c>
      <c r="G288" s="90">
        <v>-216743928.26447201</v>
      </c>
      <c r="H288" s="90">
        <v>-215490359.462933</v>
      </c>
      <c r="I288" s="90">
        <v>-214434196.42659101</v>
      </c>
      <c r="J288" s="90">
        <v>-214088514.33533999</v>
      </c>
      <c r="K288" s="90">
        <v>-212707349.63832</v>
      </c>
      <c r="L288" s="90">
        <v>-211452108.894968</v>
      </c>
      <c r="M288" s="90">
        <v>-210360604.545021</v>
      </c>
      <c r="N288" s="90">
        <v>-210360604.545021</v>
      </c>
      <c r="O288" s="90">
        <v>-383565265.84011698</v>
      </c>
      <c r="P288" s="90">
        <v>-207147733.53650901</v>
      </c>
      <c r="Q288" s="90">
        <v>-204804122.38500699</v>
      </c>
      <c r="R288" s="90">
        <v>-203499826.573634</v>
      </c>
      <c r="S288" s="90">
        <v>-203019064.780496</v>
      </c>
      <c r="T288" s="90">
        <v>-200454577.43548301</v>
      </c>
      <c r="U288" s="90">
        <v>-199160328.02766901</v>
      </c>
      <c r="V288" s="90">
        <v>-198058090.068542</v>
      </c>
      <c r="W288" s="90">
        <v>-197666829.25632301</v>
      </c>
      <c r="X288" s="90">
        <v>-196240546.84211901</v>
      </c>
      <c r="Y288" s="90">
        <v>-194958858.69278499</v>
      </c>
      <c r="Z288" s="90">
        <v>-193863909.32636201</v>
      </c>
      <c r="AA288" s="90">
        <v>-193863909.32636201</v>
      </c>
      <c r="AB288" s="90">
        <v>-549366138.61418796</v>
      </c>
      <c r="AC288" s="90">
        <v>-190604350.58618599</v>
      </c>
      <c r="AD288" s="90">
        <v>-188269823.93814701</v>
      </c>
      <c r="AE288" s="90">
        <v>-186951145.05744001</v>
      </c>
      <c r="AF288" s="90">
        <v>-186451746.77443999</v>
      </c>
      <c r="AG288" s="90">
        <v>-183877203.73615101</v>
      </c>
      <c r="AH288" s="90">
        <v>-182562590.22951999</v>
      </c>
      <c r="AI288" s="90">
        <v>-181434411.81740299</v>
      </c>
      <c r="AJ288" s="90">
        <v>-181011134.75687999</v>
      </c>
      <c r="AK288" s="90">
        <v>-179554321.083478</v>
      </c>
      <c r="AL288" s="90">
        <v>-178252232.84606901</v>
      </c>
      <c r="AM288" s="90">
        <v>-177133174.676323</v>
      </c>
      <c r="AN288" s="90">
        <v>-177133174.676323</v>
      </c>
      <c r="AO288" s="90">
        <v>-455204574.61568201</v>
      </c>
      <c r="AP288" s="90">
        <v>-173807311.06666201</v>
      </c>
      <c r="AQ288" s="90">
        <v>-171440926.927093</v>
      </c>
      <c r="AR288" s="90">
        <v>-170088571.39750299</v>
      </c>
      <c r="AS288" s="90">
        <v>-169556723.013872</v>
      </c>
      <c r="AT288" s="90">
        <v>-166953468.75727299</v>
      </c>
      <c r="AU288" s="90">
        <v>-165606599.80484399</v>
      </c>
      <c r="AV288" s="90">
        <v>-164444040.37047899</v>
      </c>
      <c r="AW288" s="90">
        <v>-163983737.428938</v>
      </c>
      <c r="AX288" s="90">
        <v>-162488455.92035699</v>
      </c>
      <c r="AY288" s="90">
        <v>-161161177.59714201</v>
      </c>
      <c r="AZ288" s="90">
        <v>-160007903.27356401</v>
      </c>
      <c r="BA288" s="90">
        <v>-160007903.27356401</v>
      </c>
    </row>
    <row r="289" spans="1:66" x14ac:dyDescent="0.2">
      <c r="A289" s="82" t="s">
        <v>843</v>
      </c>
    </row>
    <row r="290" spans="1:66" x14ac:dyDescent="0.2">
      <c r="A290" s="81" t="s">
        <v>1102</v>
      </c>
      <c r="B290" s="90">
        <v>-10530413.9249043</v>
      </c>
      <c r="C290" s="90">
        <v>-10486543.9364467</v>
      </c>
      <c r="D290" s="90">
        <v>-10374575.5926762</v>
      </c>
      <c r="E290" s="90">
        <v>-10281223.087095</v>
      </c>
      <c r="F290" s="90">
        <v>-10166425.629369</v>
      </c>
      <c r="G290" s="90">
        <v>-10028832.564637201</v>
      </c>
      <c r="H290" s="90">
        <v>-9955886.0764510501</v>
      </c>
      <c r="I290" s="90">
        <v>-9901379.2523510307</v>
      </c>
      <c r="J290" s="90">
        <v>-9846194.4045928605</v>
      </c>
      <c r="K290" s="90">
        <v>-9808314.6515946891</v>
      </c>
      <c r="L290" s="90">
        <v>-9646369.9904177096</v>
      </c>
      <c r="M290" s="90">
        <v>-9491001.0816296395</v>
      </c>
      <c r="N290" s="90">
        <v>-9491001.0816296395</v>
      </c>
      <c r="O290" s="90">
        <v>-9394803.0749374293</v>
      </c>
      <c r="P290" s="90">
        <v>-9316372.2124507297</v>
      </c>
      <c r="Q290" s="90">
        <v>-9190691.7402928099</v>
      </c>
      <c r="R290" s="90">
        <v>-9087871.4289577901</v>
      </c>
      <c r="S290" s="90">
        <v>-8974445.6965469997</v>
      </c>
      <c r="T290" s="90">
        <v>-8864473.4313009698</v>
      </c>
      <c r="U290" s="90">
        <v>-8776514.4593915399</v>
      </c>
      <c r="V290" s="90">
        <v>-8702710.3272140101</v>
      </c>
      <c r="W290" s="90">
        <v>-8648408.41163495</v>
      </c>
      <c r="X290" s="90">
        <v>-8593483.2127407193</v>
      </c>
      <c r="Y290" s="90">
        <v>-8439374.7129579894</v>
      </c>
      <c r="Z290" s="90">
        <v>-8323174.3717387198</v>
      </c>
      <c r="AA290" s="90">
        <v>-8323174.3717387198</v>
      </c>
      <c r="AB290" s="90">
        <v>-8216392.3517199103</v>
      </c>
      <c r="AC290" s="90">
        <v>-8160206.9526882097</v>
      </c>
      <c r="AD290" s="90">
        <v>-8073662.5473072901</v>
      </c>
      <c r="AE290" s="90">
        <v>-7994268.3256264804</v>
      </c>
      <c r="AF290" s="90">
        <v>-7903763.7123545203</v>
      </c>
      <c r="AG290" s="90">
        <v>-7814633.5452215401</v>
      </c>
      <c r="AH290" s="90">
        <v>-7742872.0330069503</v>
      </c>
      <c r="AI290" s="90">
        <v>-7677913.0232820604</v>
      </c>
      <c r="AJ290" s="90">
        <v>-7626042.3090201505</v>
      </c>
      <c r="AK290" s="90">
        <v>-7573369.9544215901</v>
      </c>
      <c r="AL290" s="90">
        <v>-7431373.4001125498</v>
      </c>
      <c r="AM290" s="90">
        <v>-7324816.9060256695</v>
      </c>
      <c r="AN290" s="90">
        <v>-7324816.9060256695</v>
      </c>
      <c r="AO290" s="90">
        <v>-7221175.5886123097</v>
      </c>
      <c r="AP290" s="90">
        <v>-7159436.5375278797</v>
      </c>
      <c r="AQ290" s="90">
        <v>-7072325.1531272205</v>
      </c>
      <c r="AR290" s="90">
        <v>-6991607.3951687599</v>
      </c>
      <c r="AS290" s="90">
        <v>-6902679.3424904495</v>
      </c>
      <c r="AT290" s="90">
        <v>-6817707.3243264696</v>
      </c>
      <c r="AU290" s="90">
        <v>-6748413.4735069098</v>
      </c>
      <c r="AV290" s="90">
        <v>-6682595.53719055</v>
      </c>
      <c r="AW290" s="90">
        <v>-6626988.0881637996</v>
      </c>
      <c r="AX290" s="90">
        <v>-6568402.8414709698</v>
      </c>
      <c r="AY290" s="90">
        <v>-6434548.0514492104</v>
      </c>
      <c r="AZ290" s="90">
        <v>-6325577.28835251</v>
      </c>
      <c r="BA290" s="90">
        <v>-6325577.28835251</v>
      </c>
    </row>
    <row r="291" spans="1:66" x14ac:dyDescent="0.2">
      <c r="A291" s="87" t="s">
        <v>1103</v>
      </c>
      <c r="B291" s="90">
        <v>194350046.56600499</v>
      </c>
      <c r="C291" s="90">
        <v>0</v>
      </c>
      <c r="D291" s="90">
        <v>0</v>
      </c>
      <c r="E291" s="90">
        <v>0</v>
      </c>
      <c r="F291" s="90">
        <v>0</v>
      </c>
      <c r="G291" s="90">
        <v>0</v>
      </c>
      <c r="H291" s="90">
        <v>0</v>
      </c>
      <c r="I291" s="90">
        <v>0</v>
      </c>
      <c r="J291" s="90">
        <v>0</v>
      </c>
      <c r="K291" s="90">
        <v>0</v>
      </c>
      <c r="L291" s="90">
        <v>0</v>
      </c>
      <c r="M291" s="90">
        <v>0</v>
      </c>
      <c r="N291" s="90">
        <v>0</v>
      </c>
      <c r="O291" s="90">
        <v>-108447463.37266099</v>
      </c>
      <c r="P291" s="90">
        <v>0</v>
      </c>
      <c r="Q291" s="90">
        <v>0</v>
      </c>
      <c r="R291" s="90">
        <v>0</v>
      </c>
      <c r="S291" s="90">
        <v>0</v>
      </c>
      <c r="T291" s="90">
        <v>0</v>
      </c>
      <c r="U291" s="90">
        <v>0</v>
      </c>
      <c r="V291" s="90">
        <v>0</v>
      </c>
      <c r="W291" s="90">
        <v>0</v>
      </c>
      <c r="X291" s="90">
        <v>0</v>
      </c>
      <c r="Y291" s="90">
        <v>0</v>
      </c>
      <c r="Z291" s="90">
        <v>0</v>
      </c>
      <c r="AA291" s="90">
        <v>0</v>
      </c>
      <c r="AB291" s="90">
        <v>-144948363.94046599</v>
      </c>
      <c r="AC291" s="90">
        <v>0</v>
      </c>
      <c r="AD291" s="90">
        <v>0</v>
      </c>
      <c r="AE291" s="90">
        <v>0</v>
      </c>
      <c r="AF291" s="90">
        <v>0</v>
      </c>
      <c r="AG291" s="90">
        <v>0</v>
      </c>
      <c r="AH291" s="90">
        <v>0</v>
      </c>
      <c r="AI291" s="90">
        <v>0</v>
      </c>
      <c r="AJ291" s="90">
        <v>0</v>
      </c>
      <c r="AK291" s="90">
        <v>0</v>
      </c>
      <c r="AL291" s="90">
        <v>0</v>
      </c>
      <c r="AM291" s="90">
        <v>0</v>
      </c>
      <c r="AN291" s="90">
        <v>0</v>
      </c>
      <c r="AO291" s="90">
        <v>110974073.087625</v>
      </c>
      <c r="AP291" s="90">
        <v>0</v>
      </c>
      <c r="AQ291" s="90">
        <v>0</v>
      </c>
      <c r="AR291" s="90">
        <v>0</v>
      </c>
      <c r="AS291" s="90">
        <v>0</v>
      </c>
      <c r="AT291" s="90">
        <v>0</v>
      </c>
      <c r="AU291" s="90">
        <v>0</v>
      </c>
      <c r="AV291" s="90">
        <v>0</v>
      </c>
      <c r="AW291" s="90">
        <v>0</v>
      </c>
      <c r="AX291" s="90">
        <v>0</v>
      </c>
      <c r="AY291" s="90">
        <v>0</v>
      </c>
      <c r="AZ291" s="90">
        <v>0</v>
      </c>
      <c r="BA291" s="90">
        <v>0</v>
      </c>
    </row>
    <row r="292" spans="1:66" x14ac:dyDescent="0.2">
      <c r="A292" s="82" t="s">
        <v>1104</v>
      </c>
    </row>
    <row r="293" spans="1:66" x14ac:dyDescent="0.2">
      <c r="A293" s="82" t="s">
        <v>1105</v>
      </c>
    </row>
    <row r="294" spans="1:66" x14ac:dyDescent="0.2">
      <c r="A294" s="82" t="s">
        <v>1106</v>
      </c>
    </row>
    <row r="295" spans="1:66" x14ac:dyDescent="0.2">
      <c r="A295" s="82" t="s">
        <v>1107</v>
      </c>
      <c r="B295" s="90">
        <v>9453163555.1489201</v>
      </c>
      <c r="C295" s="90">
        <v>9542775910.0074692</v>
      </c>
      <c r="D295" s="90">
        <v>9562577485.1039906</v>
      </c>
      <c r="E295" s="90">
        <v>9605635512.1657009</v>
      </c>
      <c r="F295" s="90">
        <v>9655313797.0818195</v>
      </c>
      <c r="G295" s="90">
        <v>9707580880.7414894</v>
      </c>
      <c r="H295" s="90">
        <v>9820633019.41819</v>
      </c>
      <c r="I295" s="90">
        <v>9998747749.3455391</v>
      </c>
      <c r="J295" s="90">
        <v>10122635433.385</v>
      </c>
      <c r="K295" s="90">
        <v>10241622661.7903</v>
      </c>
      <c r="L295" s="90">
        <v>10201113184.976601</v>
      </c>
      <c r="M295" s="90">
        <v>10194108428.979099</v>
      </c>
      <c r="N295" s="90">
        <v>10194108428.979099</v>
      </c>
      <c r="O295" s="90">
        <v>10295007814.6583</v>
      </c>
      <c r="P295" s="90">
        <v>10345005181.1479</v>
      </c>
      <c r="Q295" s="90">
        <v>10332499632.2199</v>
      </c>
      <c r="R295" s="90">
        <v>10357167476.222799</v>
      </c>
      <c r="S295" s="90">
        <v>10395201236.8375</v>
      </c>
      <c r="T295" s="90">
        <v>10451528346.125601</v>
      </c>
      <c r="U295" s="90">
        <v>10542412700.222099</v>
      </c>
      <c r="V295" s="90">
        <v>10694131693.4263</v>
      </c>
      <c r="W295" s="90">
        <v>10809069025.6877</v>
      </c>
      <c r="X295" s="90">
        <v>10907554883.9342</v>
      </c>
      <c r="Y295" s="90">
        <v>10848048272.6017</v>
      </c>
      <c r="Z295" s="90">
        <v>10856081170.285999</v>
      </c>
      <c r="AA295" s="90">
        <v>10856081170.285999</v>
      </c>
      <c r="AB295" s="90">
        <v>10930201165.2719</v>
      </c>
      <c r="AC295" s="90">
        <v>11002092736.5091</v>
      </c>
      <c r="AD295" s="90">
        <v>11023265629.3519</v>
      </c>
      <c r="AE295" s="90">
        <v>11066796984.9884</v>
      </c>
      <c r="AF295" s="90">
        <v>11121232736.1591</v>
      </c>
      <c r="AG295" s="90">
        <v>11148028260.722601</v>
      </c>
      <c r="AH295" s="90">
        <v>11254546287.6105</v>
      </c>
      <c r="AI295" s="90">
        <v>11416385205.799999</v>
      </c>
      <c r="AJ295" s="90">
        <v>11536988537.902901</v>
      </c>
      <c r="AK295" s="90">
        <v>11640732204.1611</v>
      </c>
      <c r="AL295" s="90">
        <v>11574285199.830601</v>
      </c>
      <c r="AM295" s="90">
        <v>11587285687.037701</v>
      </c>
      <c r="AN295" s="90">
        <v>11587285687.037701</v>
      </c>
      <c r="AO295" s="90">
        <v>11657046280.7278</v>
      </c>
      <c r="AP295" s="90">
        <v>11727412007.110001</v>
      </c>
      <c r="AQ295" s="90">
        <v>11745370965.263399</v>
      </c>
      <c r="AR295" s="90">
        <v>11786094191.056499</v>
      </c>
      <c r="AS295" s="90">
        <v>11839939373.616501</v>
      </c>
      <c r="AT295" s="90">
        <v>11800925142.6989</v>
      </c>
      <c r="AU295" s="90">
        <v>11912907849.1576</v>
      </c>
      <c r="AV295" s="90">
        <v>12076813056.1509</v>
      </c>
      <c r="AW295" s="90">
        <v>12199574576.813499</v>
      </c>
      <c r="AX295" s="90">
        <v>12300853289.0592</v>
      </c>
      <c r="AY295" s="90">
        <v>12227771339.551901</v>
      </c>
      <c r="AZ295" s="90">
        <v>12226707939.9014</v>
      </c>
      <c r="BA295" s="90">
        <v>12226707939.9014</v>
      </c>
    </row>
    <row r="296" spans="1:66" x14ac:dyDescent="0.2">
      <c r="A296" s="82" t="s">
        <v>1108</v>
      </c>
      <c r="B296" s="90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v>0</v>
      </c>
      <c r="H296" s="90">
        <v>0</v>
      </c>
      <c r="I296" s="90">
        <v>0</v>
      </c>
      <c r="J296" s="90">
        <v>0</v>
      </c>
      <c r="K296" s="90">
        <v>0</v>
      </c>
      <c r="L296" s="90">
        <v>0</v>
      </c>
      <c r="M296" s="90">
        <v>0</v>
      </c>
      <c r="N296" s="90">
        <v>0</v>
      </c>
      <c r="O296" s="90">
        <v>0</v>
      </c>
      <c r="P296" s="90">
        <v>0</v>
      </c>
      <c r="Q296" s="90">
        <v>0</v>
      </c>
      <c r="R296" s="90">
        <v>0</v>
      </c>
      <c r="S296" s="90">
        <v>0</v>
      </c>
      <c r="T296" s="90">
        <v>0</v>
      </c>
      <c r="U296" s="90">
        <v>0</v>
      </c>
      <c r="V296" s="90">
        <v>0</v>
      </c>
      <c r="W296" s="90">
        <v>0</v>
      </c>
      <c r="X296" s="90">
        <v>0</v>
      </c>
      <c r="Y296" s="90">
        <v>0</v>
      </c>
      <c r="Z296" s="90">
        <v>0</v>
      </c>
      <c r="AA296" s="90">
        <v>0</v>
      </c>
      <c r="AB296" s="90">
        <v>0</v>
      </c>
      <c r="AC296" s="90">
        <v>0</v>
      </c>
      <c r="AD296" s="90">
        <v>0</v>
      </c>
      <c r="AE296" s="90">
        <v>0</v>
      </c>
      <c r="AF296" s="90">
        <v>0</v>
      </c>
      <c r="AG296" s="90">
        <v>0</v>
      </c>
      <c r="AH296" s="90">
        <v>0</v>
      </c>
      <c r="AI296" s="90">
        <v>0</v>
      </c>
      <c r="AJ296" s="90">
        <v>0</v>
      </c>
      <c r="AK296" s="90">
        <v>0</v>
      </c>
      <c r="AL296" s="90">
        <v>0</v>
      </c>
      <c r="AM296" s="90">
        <v>0</v>
      </c>
      <c r="AN296" s="90">
        <v>0</v>
      </c>
      <c r="AO296" s="90">
        <v>0</v>
      </c>
      <c r="AP296" s="90">
        <v>0</v>
      </c>
      <c r="AQ296" s="90">
        <v>0</v>
      </c>
      <c r="AR296" s="90">
        <v>0</v>
      </c>
      <c r="AS296" s="90">
        <v>0</v>
      </c>
      <c r="AT296" s="90">
        <v>0</v>
      </c>
      <c r="AU296" s="90">
        <v>0</v>
      </c>
      <c r="AV296" s="90">
        <v>0</v>
      </c>
      <c r="AW296" s="90">
        <v>0</v>
      </c>
      <c r="AX296" s="90">
        <v>0</v>
      </c>
      <c r="AY296" s="90">
        <v>0</v>
      </c>
      <c r="AZ296" s="90">
        <v>0</v>
      </c>
      <c r="BA296" s="90">
        <v>0</v>
      </c>
    </row>
    <row r="297" spans="1:66" x14ac:dyDescent="0.2">
      <c r="A297" s="87" t="s">
        <v>1109</v>
      </c>
      <c r="B297" s="90">
        <v>8753059852.5341301</v>
      </c>
      <c r="C297" s="90">
        <v>8792325370.4808502</v>
      </c>
      <c r="D297" s="90">
        <v>8774072624.7626305</v>
      </c>
      <c r="E297" s="90">
        <v>8021593839.2079401</v>
      </c>
      <c r="F297" s="90">
        <v>8002816993.5557098</v>
      </c>
      <c r="G297" s="90">
        <v>7965585376.8619699</v>
      </c>
      <c r="H297" s="90">
        <v>7979479614.7333698</v>
      </c>
      <c r="I297" s="90">
        <v>8944720926.8377209</v>
      </c>
      <c r="J297" s="90">
        <v>8977069071.9716702</v>
      </c>
      <c r="K297" s="90">
        <v>9025934128.11339</v>
      </c>
      <c r="L297" s="90">
        <v>8960464505.9219704</v>
      </c>
      <c r="M297" s="90">
        <v>8899905544.9146404</v>
      </c>
      <c r="N297" s="90">
        <v>8899905544.9146404</v>
      </c>
      <c r="O297" s="90">
        <v>8894191355.6802406</v>
      </c>
      <c r="P297" s="90">
        <v>8905338225.1911297</v>
      </c>
      <c r="Q297" s="90">
        <v>8870491957.3054695</v>
      </c>
      <c r="R297" s="90">
        <v>8857844353.0323696</v>
      </c>
      <c r="S297" s="90">
        <v>8834492492.9389095</v>
      </c>
      <c r="T297" s="90">
        <v>9459462016.1669197</v>
      </c>
      <c r="U297" s="90">
        <v>9460795227.0946808</v>
      </c>
      <c r="V297" s="90">
        <v>9476451016.1533108</v>
      </c>
      <c r="W297" s="90">
        <v>9513869340.9673004</v>
      </c>
      <c r="X297" s="90">
        <v>9551357536.53936</v>
      </c>
      <c r="Y297" s="90">
        <v>9478225319.1820908</v>
      </c>
      <c r="Z297" s="90">
        <v>9443274202.7626991</v>
      </c>
      <c r="AA297" s="90">
        <v>9443274202.7626991</v>
      </c>
      <c r="AB297" s="90">
        <v>9416350639.3541794</v>
      </c>
      <c r="AC297" s="90">
        <v>9447443119.5851402</v>
      </c>
      <c r="AD297" s="90">
        <v>9443066468.9254894</v>
      </c>
      <c r="AE297" s="90">
        <v>9447335699.9486198</v>
      </c>
      <c r="AF297" s="90">
        <v>9438730954.7955704</v>
      </c>
      <c r="AG297" s="90">
        <v>10028696281.0529</v>
      </c>
      <c r="AH297" s="90">
        <v>10043415874.7204</v>
      </c>
      <c r="AI297" s="90">
        <v>10067361672.358101</v>
      </c>
      <c r="AJ297" s="90">
        <v>10109170129.4202</v>
      </c>
      <c r="AK297" s="90">
        <v>10150819061.5945</v>
      </c>
      <c r="AL297" s="90">
        <v>10072321382.641001</v>
      </c>
      <c r="AM297" s="90">
        <v>10040607449.2286</v>
      </c>
      <c r="AN297" s="90">
        <v>10040607449.2286</v>
      </c>
      <c r="AO297" s="90">
        <v>9416288189.0778103</v>
      </c>
      <c r="AP297" s="90">
        <v>9444185035.6144009</v>
      </c>
      <c r="AQ297" s="90">
        <v>9438274963.8771305</v>
      </c>
      <c r="AR297" s="90">
        <v>9441456415.5836792</v>
      </c>
      <c r="AS297" s="90">
        <v>9433480425.6845093</v>
      </c>
      <c r="AT297" s="90">
        <v>10578174045.504999</v>
      </c>
      <c r="AU297" s="90">
        <v>10599556481.9513</v>
      </c>
      <c r="AV297" s="90">
        <v>10626986594.6329</v>
      </c>
      <c r="AW297" s="90">
        <v>10671538028.1798</v>
      </c>
      <c r="AX297" s="90">
        <v>10712358364.1068</v>
      </c>
      <c r="AY297" s="90">
        <v>10629876565.244499</v>
      </c>
      <c r="AZ297" s="90">
        <v>10586865631.3382</v>
      </c>
      <c r="BA297" s="90">
        <v>10586865631.3382</v>
      </c>
    </row>
    <row r="298" spans="1:66" x14ac:dyDescent="0.2">
      <c r="A298" s="84" t="s">
        <v>1110</v>
      </c>
      <c r="B298" s="91">
        <v>330221760.56007999</v>
      </c>
      <c r="C298" s="91">
        <v>41357589.194366798</v>
      </c>
      <c r="D298" s="91">
        <v>118292936.614162</v>
      </c>
      <c r="E298" s="91">
        <v>898695238.73303497</v>
      </c>
      <c r="F298" s="91">
        <v>933010291.97385299</v>
      </c>
      <c r="G298" s="91">
        <v>1014930056.40772</v>
      </c>
      <c r="H298" s="91">
        <v>942418470.14378095</v>
      </c>
      <c r="I298" s="91">
        <v>-128671681.29228599</v>
      </c>
      <c r="J298" s="91">
        <v>-224897652.794471</v>
      </c>
      <c r="K298" s="91">
        <v>-371478346.81653702</v>
      </c>
      <c r="L298" s="91">
        <v>-181011470.69949701</v>
      </c>
      <c r="M298" s="91">
        <v>5530472.8605220001</v>
      </c>
      <c r="N298" s="91">
        <v>5530472.8605220001</v>
      </c>
      <c r="O298" s="91">
        <v>-73821361.8403465</v>
      </c>
      <c r="P298" s="91">
        <v>25613661.194423001</v>
      </c>
      <c r="Q298" s="91">
        <v>175473100.80987099</v>
      </c>
      <c r="R298" s="91">
        <v>251928794.373353</v>
      </c>
      <c r="S298" s="91">
        <v>346177832.40190202</v>
      </c>
      <c r="T298" s="91">
        <v>-215548150.00694099</v>
      </c>
      <c r="U298" s="91">
        <v>-209893433.671336</v>
      </c>
      <c r="V298" s="91">
        <v>-259446215.990394</v>
      </c>
      <c r="W298" s="91">
        <v>-317001846.66720003</v>
      </c>
      <c r="X298" s="91">
        <v>-357896812.14583403</v>
      </c>
      <c r="Y298" s="91">
        <v>-66450665.406827502</v>
      </c>
      <c r="Z298" s="91">
        <v>121307847.21989501</v>
      </c>
      <c r="AA298" s="91">
        <v>121307847.21989501</v>
      </c>
      <c r="AB298" s="91">
        <v>35321652.198599897</v>
      </c>
      <c r="AC298" s="91">
        <v>154890411.15473199</v>
      </c>
      <c r="AD298" s="91">
        <v>257290941.46712899</v>
      </c>
      <c r="AE298" s="91">
        <v>261498814.523323</v>
      </c>
      <c r="AF298" s="91">
        <v>334278863.36153501</v>
      </c>
      <c r="AG298" s="91">
        <v>-214554057.001524</v>
      </c>
      <c r="AH298" s="91">
        <v>-235968414.64309499</v>
      </c>
      <c r="AI298" s="91">
        <v>-291615594.99300897</v>
      </c>
      <c r="AJ298" s="91">
        <v>-268913672.38359898</v>
      </c>
      <c r="AK298" s="91">
        <v>-321056037.00221503</v>
      </c>
      <c r="AL298" s="91">
        <v>-23945644.749873798</v>
      </c>
      <c r="AM298" s="91">
        <v>166330665.51025599</v>
      </c>
      <c r="AN298" s="91">
        <v>166330665.51025599</v>
      </c>
      <c r="AO298" s="91">
        <v>925937664.09775698</v>
      </c>
      <c r="AP298" s="91">
        <v>788880080.38188505</v>
      </c>
      <c r="AQ298" s="91">
        <v>894311915.39357197</v>
      </c>
      <c r="AR298" s="91">
        <v>895216277.85110605</v>
      </c>
      <c r="AS298" s="91">
        <v>963177817.02288401</v>
      </c>
      <c r="AT298" s="91">
        <v>-82074680.981547594</v>
      </c>
      <c r="AU298" s="91">
        <v>-120780728.470081</v>
      </c>
      <c r="AV298" s="91">
        <v>-193534391.278413</v>
      </c>
      <c r="AW298" s="91">
        <v>-328613282.28872401</v>
      </c>
      <c r="AX298" s="91">
        <v>-378027113.88</v>
      </c>
      <c r="AY298" s="91">
        <v>-70389219.257597506</v>
      </c>
      <c r="AZ298" s="91">
        <v>171498609.789601</v>
      </c>
      <c r="BA298" s="91">
        <v>171498609.789601</v>
      </c>
      <c r="BB298" s="91"/>
      <c r="BC298" s="91"/>
      <c r="BD298" s="91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</row>
    <row r="299" spans="1:66" x14ac:dyDescent="0.2">
      <c r="A299" s="84" t="s">
        <v>1111</v>
      </c>
      <c r="B299" s="91">
        <v>18536445168.243099</v>
      </c>
      <c r="C299" s="91">
        <v>18376458869.682598</v>
      </c>
      <c r="D299" s="91">
        <v>18454943046.480701</v>
      </c>
      <c r="E299" s="91">
        <v>18525924590.106602</v>
      </c>
      <c r="F299" s="91">
        <v>18591141082.611301</v>
      </c>
      <c r="G299" s="91">
        <v>18688096314.011101</v>
      </c>
      <c r="H299" s="91">
        <v>18742531104.2953</v>
      </c>
      <c r="I299" s="91">
        <v>18814796994.8909</v>
      </c>
      <c r="J299" s="91">
        <v>18874806852.562199</v>
      </c>
      <c r="K299" s="91">
        <v>18896078443.087101</v>
      </c>
      <c r="L299" s="91">
        <v>18980566220.1991</v>
      </c>
      <c r="M299" s="91">
        <v>19099544446.754299</v>
      </c>
      <c r="N299" s="91">
        <v>19099544446.754299</v>
      </c>
      <c r="O299" s="91">
        <v>19115377808.498199</v>
      </c>
      <c r="P299" s="91">
        <v>19275957067.533501</v>
      </c>
      <c r="Q299" s="91">
        <v>19378464690.3353</v>
      </c>
      <c r="R299" s="91">
        <v>19466940623.628502</v>
      </c>
      <c r="S299" s="91">
        <v>19575871562.178299</v>
      </c>
      <c r="T299" s="91">
        <v>19695442212.2855</v>
      </c>
      <c r="U299" s="91">
        <v>19793314493.6455</v>
      </c>
      <c r="V299" s="91">
        <v>19911136493.589199</v>
      </c>
      <c r="W299" s="91">
        <v>20005936519.987801</v>
      </c>
      <c r="X299" s="91">
        <v>20101015608.327702</v>
      </c>
      <c r="Y299" s="91">
        <v>20259822926.3769</v>
      </c>
      <c r="Z299" s="91">
        <v>20420663220.2686</v>
      </c>
      <c r="AA299" s="91">
        <v>20420663220.2686</v>
      </c>
      <c r="AB299" s="91">
        <v>20381873456.824699</v>
      </c>
      <c r="AC299" s="91">
        <v>20604426267.249001</v>
      </c>
      <c r="AD299" s="91">
        <v>20723623039.744598</v>
      </c>
      <c r="AE299" s="91">
        <v>20775631499.4604</v>
      </c>
      <c r="AF299" s="91">
        <v>20894242554.3162</v>
      </c>
      <c r="AG299" s="91">
        <v>20962170484.773899</v>
      </c>
      <c r="AH299" s="91">
        <v>21061993747.687801</v>
      </c>
      <c r="AI299" s="91">
        <v>21192131283.165199</v>
      </c>
      <c r="AJ299" s="91">
        <v>21377244994.939602</v>
      </c>
      <c r="AK299" s="91">
        <v>21470495228.753502</v>
      </c>
      <c r="AL299" s="91">
        <v>21622660937.721802</v>
      </c>
      <c r="AM299" s="91">
        <v>21794223801.776699</v>
      </c>
      <c r="AN299" s="91">
        <v>21794223801.776699</v>
      </c>
      <c r="AO299" s="91">
        <v>21999272133.903301</v>
      </c>
      <c r="AP299" s="91">
        <v>21960477123.1063</v>
      </c>
      <c r="AQ299" s="91">
        <v>22077957844.5341</v>
      </c>
      <c r="AR299" s="91">
        <v>22122766884.491299</v>
      </c>
      <c r="AS299" s="91">
        <v>22236597616.323898</v>
      </c>
      <c r="AT299" s="91">
        <v>22297024507.222401</v>
      </c>
      <c r="AU299" s="91">
        <v>22391683602.638901</v>
      </c>
      <c r="AV299" s="91">
        <v>22510265259.505402</v>
      </c>
      <c r="AW299" s="91">
        <v>22542499322.7047</v>
      </c>
      <c r="AX299" s="91">
        <v>22635184539.285999</v>
      </c>
      <c r="AY299" s="91">
        <v>22787258685.538898</v>
      </c>
      <c r="AZ299" s="91">
        <v>22985072181.029301</v>
      </c>
      <c r="BA299" s="91">
        <v>22985072181.029301</v>
      </c>
      <c r="BB299" s="91"/>
      <c r="BC299" s="91"/>
      <c r="BD299" s="91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</row>
    <row r="300" spans="1:66" x14ac:dyDescent="0.2">
      <c r="A300" s="84" t="s">
        <v>1112</v>
      </c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</row>
    <row r="301" spans="1:66" x14ac:dyDescent="0.2">
      <c r="A301" s="87" t="s">
        <v>1113</v>
      </c>
      <c r="B301" s="90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v>0</v>
      </c>
      <c r="H301" s="90">
        <v>0</v>
      </c>
      <c r="I301" s="90">
        <v>0</v>
      </c>
      <c r="J301" s="90">
        <v>0</v>
      </c>
      <c r="K301" s="90">
        <v>0</v>
      </c>
      <c r="L301" s="90">
        <v>0</v>
      </c>
      <c r="M301" s="90">
        <v>0</v>
      </c>
      <c r="N301" s="90">
        <v>0</v>
      </c>
      <c r="O301" s="90">
        <v>0</v>
      </c>
      <c r="P301" s="90">
        <v>0</v>
      </c>
      <c r="Q301" s="90">
        <v>0</v>
      </c>
      <c r="R301" s="90">
        <v>0</v>
      </c>
      <c r="S301" s="90">
        <v>0</v>
      </c>
      <c r="T301" s="90">
        <v>0</v>
      </c>
      <c r="U301" s="90">
        <v>0</v>
      </c>
      <c r="V301" s="90">
        <v>0</v>
      </c>
      <c r="W301" s="90">
        <v>0</v>
      </c>
      <c r="X301" s="90">
        <v>0</v>
      </c>
      <c r="Y301" s="90">
        <v>0</v>
      </c>
      <c r="Z301" s="90">
        <v>0</v>
      </c>
      <c r="AA301" s="90">
        <v>0</v>
      </c>
      <c r="AB301" s="90">
        <v>0</v>
      </c>
      <c r="AC301" s="90">
        <v>0</v>
      </c>
      <c r="AD301" s="90">
        <v>0</v>
      </c>
      <c r="AE301" s="90">
        <v>0</v>
      </c>
      <c r="AF301" s="90">
        <v>0</v>
      </c>
      <c r="AG301" s="90">
        <v>0</v>
      </c>
      <c r="AH301" s="90">
        <v>0</v>
      </c>
      <c r="AI301" s="90">
        <v>0</v>
      </c>
      <c r="AJ301" s="90">
        <v>0</v>
      </c>
      <c r="AK301" s="90">
        <v>0</v>
      </c>
      <c r="AL301" s="90">
        <v>0</v>
      </c>
      <c r="AM301" s="90">
        <v>0</v>
      </c>
      <c r="AN301" s="90">
        <v>0</v>
      </c>
      <c r="AO301" s="90">
        <v>0</v>
      </c>
      <c r="AP301" s="90">
        <v>0</v>
      </c>
      <c r="AQ301" s="90">
        <v>0</v>
      </c>
      <c r="AR301" s="90">
        <v>0</v>
      </c>
      <c r="AS301" s="90">
        <v>0</v>
      </c>
      <c r="AT301" s="90">
        <v>0</v>
      </c>
      <c r="AU301" s="90">
        <v>0</v>
      </c>
      <c r="AV301" s="90">
        <v>0</v>
      </c>
      <c r="AW301" s="90">
        <v>0</v>
      </c>
      <c r="AX301" s="90">
        <v>0</v>
      </c>
      <c r="AY301" s="90">
        <v>0</v>
      </c>
      <c r="AZ301" s="90">
        <v>0</v>
      </c>
      <c r="BA301" s="90">
        <v>0</v>
      </c>
    </row>
    <row r="302" spans="1:66" x14ac:dyDescent="0.2">
      <c r="A302" s="82" t="s">
        <v>1114</v>
      </c>
      <c r="B302" s="90">
        <v>0.963645103760292</v>
      </c>
      <c r="C302" s="90">
        <v>0.99531819407792199</v>
      </c>
      <c r="D302" s="90">
        <v>0.98669724767861999</v>
      </c>
      <c r="E302" s="90">
        <v>0.89925267770128403</v>
      </c>
      <c r="F302" s="90">
        <v>0.89558769857999099</v>
      </c>
      <c r="G302" s="90">
        <v>0.88698532239611005</v>
      </c>
      <c r="H302" s="90">
        <v>0.89437018208701502</v>
      </c>
      <c r="I302" s="90">
        <v>1.0145951636281101</v>
      </c>
      <c r="J302" s="90">
        <v>1.02569621206249</v>
      </c>
      <c r="K302" s="90">
        <v>1.04292336297093</v>
      </c>
      <c r="L302" s="90">
        <v>1.0206176250357799</v>
      </c>
      <c r="M302" s="90">
        <v>0.99937897786818197</v>
      </c>
      <c r="N302" s="90">
        <v>0.99937897786818197</v>
      </c>
      <c r="O302" s="90">
        <v>1.00836941782395</v>
      </c>
      <c r="P302" s="90">
        <v>0.99713203457814203</v>
      </c>
      <c r="Q302" s="90">
        <v>0.98060205852194204</v>
      </c>
      <c r="R302" s="90">
        <v>0.97234521757052705</v>
      </c>
      <c r="S302" s="90">
        <v>0.96229274986093605</v>
      </c>
      <c r="T302" s="90">
        <v>1.0233178449223701</v>
      </c>
      <c r="U302" s="90">
        <v>1.02268897004403</v>
      </c>
      <c r="V302" s="90">
        <v>1.02814864715984</v>
      </c>
      <c r="W302" s="90">
        <v>1.03446845862068</v>
      </c>
      <c r="X302" s="90">
        <v>1.0389294981373201</v>
      </c>
      <c r="Y302" s="90">
        <v>1.0070603757369101</v>
      </c>
      <c r="Z302" s="90">
        <v>0.98731697353988201</v>
      </c>
      <c r="AA302" s="90">
        <v>0.98731697353988201</v>
      </c>
      <c r="AB302" s="90">
        <v>0.99626292034795005</v>
      </c>
      <c r="AC302" s="90">
        <v>0.98386950310995902</v>
      </c>
      <c r="AD302" s="90">
        <v>0.973476137983176</v>
      </c>
      <c r="AE302" s="90">
        <v>0.97306589023290702</v>
      </c>
      <c r="AF302" s="90">
        <v>0.96579570985997698</v>
      </c>
      <c r="AG302" s="90">
        <v>1.02186172281829</v>
      </c>
      <c r="AH302" s="90">
        <v>1.0240601252878101</v>
      </c>
      <c r="AI302" s="90">
        <v>1.0298305206257501</v>
      </c>
      <c r="AJ302" s="90">
        <v>1.0273279130028401</v>
      </c>
      <c r="AK302" s="90">
        <v>1.0326616253310399</v>
      </c>
      <c r="AL302" s="90">
        <v>1.00238303636075</v>
      </c>
      <c r="AM302" s="90">
        <v>0.98370415656091104</v>
      </c>
      <c r="AN302" s="90">
        <v>0.98370415656091104</v>
      </c>
      <c r="AO302" s="90">
        <v>0.91047017564275501</v>
      </c>
      <c r="AP302" s="90">
        <v>0.92290872075574704</v>
      </c>
      <c r="AQ302" s="90">
        <v>0.91344743326690503</v>
      </c>
      <c r="AR302" s="90">
        <v>0.91339415454068695</v>
      </c>
      <c r="AS302" s="90">
        <v>0.90735698004707499</v>
      </c>
      <c r="AT302" s="90">
        <v>1.0078195411582</v>
      </c>
      <c r="AU302" s="90">
        <v>1.01152622513464</v>
      </c>
      <c r="AV302" s="90">
        <v>1.0185494108283899</v>
      </c>
      <c r="AW302" s="90">
        <v>1.03177179476426</v>
      </c>
      <c r="AX302" s="90">
        <v>1.0365797364848</v>
      </c>
      <c r="AY302" s="90">
        <v>1.00666596937438</v>
      </c>
      <c r="AZ302" s="90">
        <v>0.98405904411248801</v>
      </c>
      <c r="BA302" s="90">
        <v>0.98405904411248801</v>
      </c>
    </row>
    <row r="303" spans="1:66" x14ac:dyDescent="0.2">
      <c r="A303" s="82" t="s">
        <v>1115</v>
      </c>
      <c r="B303" s="90">
        <v>3.6354896239707099E-2</v>
      </c>
      <c r="C303" s="90">
        <v>4.6818059220779902E-3</v>
      </c>
      <c r="D303" s="90">
        <v>1.33027523213797E-2</v>
      </c>
      <c r="E303" s="90">
        <v>0.100747322298716</v>
      </c>
      <c r="F303" s="90">
        <v>0.104412301420009</v>
      </c>
      <c r="G303" s="90">
        <v>0.113014677603889</v>
      </c>
      <c r="H303" s="90">
        <v>0.10562981791298399</v>
      </c>
      <c r="I303" s="90">
        <v>-1.4595163628118499E-2</v>
      </c>
      <c r="J303" s="90">
        <v>-2.5696212062493399E-2</v>
      </c>
      <c r="K303" s="90">
        <v>-4.2923362970937899E-2</v>
      </c>
      <c r="L303" s="90">
        <v>-2.06176250357844E-2</v>
      </c>
      <c r="M303" s="90">
        <v>6.2102213181737802E-4</v>
      </c>
      <c r="N303" s="90">
        <v>6.2102213181737802E-4</v>
      </c>
      <c r="O303" s="90">
        <v>-8.36941782395784E-3</v>
      </c>
      <c r="P303" s="90">
        <v>2.8679654218570802E-3</v>
      </c>
      <c r="Q303" s="90">
        <v>1.9397941478057099E-2</v>
      </c>
      <c r="R303" s="90">
        <v>2.76547824294721E-2</v>
      </c>
      <c r="S303" s="90">
        <v>3.77072501390633E-2</v>
      </c>
      <c r="T303" s="90">
        <v>-2.33178449223784E-2</v>
      </c>
      <c r="U303" s="90">
        <v>-2.2688970044039799E-2</v>
      </c>
      <c r="V303" s="90">
        <v>-2.81486471598461E-2</v>
      </c>
      <c r="W303" s="90">
        <v>-3.4468458620684303E-2</v>
      </c>
      <c r="X303" s="90">
        <v>-3.89294981373235E-2</v>
      </c>
      <c r="Y303" s="90">
        <v>-7.0603757369151103E-3</v>
      </c>
      <c r="Z303" s="90">
        <v>1.26830264601176E-2</v>
      </c>
      <c r="AA303" s="90">
        <v>1.26830264601176E-2</v>
      </c>
      <c r="AB303" s="90">
        <v>3.7370796520492799E-3</v>
      </c>
      <c r="AC303" s="90">
        <v>1.6130496890040501E-2</v>
      </c>
      <c r="AD303" s="90">
        <v>2.6523862016823899E-2</v>
      </c>
      <c r="AE303" s="90">
        <v>2.6934109767092498E-2</v>
      </c>
      <c r="AF303" s="90">
        <v>3.4204290140022603E-2</v>
      </c>
      <c r="AG303" s="90">
        <v>-2.1861722818293801E-2</v>
      </c>
      <c r="AH303" s="90">
        <v>-2.4060125287812002E-2</v>
      </c>
      <c r="AI303" s="90">
        <v>-2.9830520625757501E-2</v>
      </c>
      <c r="AJ303" s="90">
        <v>-2.7327913002846899E-2</v>
      </c>
      <c r="AK303" s="90">
        <v>-3.2661625331047099E-2</v>
      </c>
      <c r="AL303" s="90">
        <v>-2.3830363607501102E-3</v>
      </c>
      <c r="AM303" s="90">
        <v>1.6295843439088999E-2</v>
      </c>
      <c r="AN303" s="90">
        <v>1.6295843439088999E-2</v>
      </c>
      <c r="AO303" s="90">
        <v>8.9529824357244006E-2</v>
      </c>
      <c r="AP303" s="90">
        <v>7.7091279244252103E-2</v>
      </c>
      <c r="AQ303" s="90">
        <v>8.6552566733094305E-2</v>
      </c>
      <c r="AR303" s="90">
        <v>8.66058454593122E-2</v>
      </c>
      <c r="AS303" s="90">
        <v>9.2643019952925093E-2</v>
      </c>
      <c r="AT303" s="90">
        <v>-7.8195411582094795E-3</v>
      </c>
      <c r="AU303" s="90">
        <v>-1.15262251346448E-2</v>
      </c>
      <c r="AV303" s="90">
        <v>-1.8549410828391798E-2</v>
      </c>
      <c r="AW303" s="90">
        <v>-3.1771794764268099E-2</v>
      </c>
      <c r="AX303" s="90">
        <v>-3.65797364848068E-2</v>
      </c>
      <c r="AY303" s="90">
        <v>-6.6659693743889997E-3</v>
      </c>
      <c r="AZ303" s="90">
        <v>1.5940955887511501E-2</v>
      </c>
      <c r="BA303" s="90">
        <v>1.5940955887511501E-2</v>
      </c>
    </row>
    <row r="304" spans="1:66" x14ac:dyDescent="0.2">
      <c r="A304" s="82" t="s">
        <v>1116</v>
      </c>
    </row>
    <row r="305" spans="1:66" x14ac:dyDescent="0.2">
      <c r="A305" s="82" t="s">
        <v>1117</v>
      </c>
      <c r="B305" s="90">
        <v>371152384.01994401</v>
      </c>
      <c r="C305" s="90">
        <v>196747290.924357</v>
      </c>
      <c r="D305" s="90">
        <v>218542329.53082201</v>
      </c>
      <c r="E305" s="90">
        <v>213104520.59083399</v>
      </c>
      <c r="F305" s="90">
        <v>197990976.70221499</v>
      </c>
      <c r="G305" s="90">
        <v>197110165.68443701</v>
      </c>
      <c r="H305" s="90">
        <v>112908465.85834201</v>
      </c>
      <c r="I305" s="90">
        <v>-26905342.053322099</v>
      </c>
      <c r="J305" s="90">
        <v>-118987801.527064</v>
      </c>
      <c r="K305" s="90">
        <v>-226701086.95411301</v>
      </c>
      <c r="L305" s="90">
        <v>-141413088.27109799</v>
      </c>
      <c r="M305" s="90">
        <v>-71349872.199362099</v>
      </c>
      <c r="N305" s="90">
        <v>-71349872.199362099</v>
      </c>
      <c r="O305" s="90">
        <v>-163857576.15427399</v>
      </c>
      <c r="P305" s="90">
        <v>-128747935.355197</v>
      </c>
      <c r="Q305" s="90">
        <v>-61913346.342261799</v>
      </c>
      <c r="R305" s="90">
        <v>-39688945.699689902</v>
      </c>
      <c r="S305" s="90">
        <v>-19989308.883018699</v>
      </c>
      <c r="T305" s="90">
        <v>-12943973.6142493</v>
      </c>
      <c r="U305" s="90">
        <v>-51956018.590053499</v>
      </c>
      <c r="V305" s="90">
        <v>-141229351.824022</v>
      </c>
      <c r="W305" s="90">
        <v>-205922670.09420601</v>
      </c>
      <c r="X305" s="90">
        <v>-254016611.52052599</v>
      </c>
      <c r="Y305" s="90">
        <v>-110342121.62191001</v>
      </c>
      <c r="Z305" s="90">
        <v>-33129663.543656401</v>
      </c>
      <c r="AA305" s="90">
        <v>-33129663.543656401</v>
      </c>
      <c r="AB305" s="90">
        <v>-127808233.154838</v>
      </c>
      <c r="AC305" s="90">
        <v>-81746814.867170498</v>
      </c>
      <c r="AD305" s="90">
        <v>-39745418.287336797</v>
      </c>
      <c r="AE305" s="90">
        <v>-55712290.274443097</v>
      </c>
      <c r="AF305" s="90">
        <v>-47284182.371526897</v>
      </c>
      <c r="AG305" s="90">
        <v>-38077903.792396098</v>
      </c>
      <c r="AH305" s="90">
        <v>-91689601.335950196</v>
      </c>
      <c r="AI305" s="90">
        <v>-184555625.72249901</v>
      </c>
      <c r="AJ305" s="90">
        <v>-207048690.58499801</v>
      </c>
      <c r="AK305" s="90">
        <v>-261369732.92182699</v>
      </c>
      <c r="AL305" s="90">
        <v>-114274902.838107</v>
      </c>
      <c r="AM305" s="90">
        <v>-36347072.096111201</v>
      </c>
      <c r="AN305" s="90">
        <v>-36347072.096111201</v>
      </c>
      <c r="AO305" s="90">
        <v>2567950.2409826899</v>
      </c>
      <c r="AP305" s="90">
        <v>-88359131.863694593</v>
      </c>
      <c r="AQ305" s="90">
        <v>-44053307.660369202</v>
      </c>
      <c r="AR305" s="90">
        <v>-61027742.276137598</v>
      </c>
      <c r="AS305" s="90">
        <v>-54542636.9648389</v>
      </c>
      <c r="AT305" s="90">
        <v>16497846.128929401</v>
      </c>
      <c r="AU305" s="90">
        <v>-45315539.759051003</v>
      </c>
      <c r="AV305" s="90">
        <v>-146372468.61302799</v>
      </c>
      <c r="AW305" s="90">
        <v>-252049935.78006101</v>
      </c>
      <c r="AX305" s="90">
        <v>-304205483.23763502</v>
      </c>
      <c r="AY305" s="90">
        <v>-150524236.21632901</v>
      </c>
      <c r="AZ305" s="90">
        <v>-44619683.955917098</v>
      </c>
      <c r="BA305" s="90">
        <v>-44619683.955917098</v>
      </c>
    </row>
    <row r="306" spans="1:66" x14ac:dyDescent="0.2">
      <c r="A306" s="82" t="s">
        <v>1118</v>
      </c>
      <c r="B306" s="90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v>0</v>
      </c>
      <c r="H306" s="90">
        <v>0</v>
      </c>
      <c r="I306" s="90">
        <v>0</v>
      </c>
      <c r="J306" s="90">
        <v>0</v>
      </c>
      <c r="K306" s="90">
        <v>0</v>
      </c>
      <c r="L306" s="90">
        <v>0</v>
      </c>
      <c r="M306" s="90">
        <v>0</v>
      </c>
      <c r="N306" s="90">
        <v>0</v>
      </c>
      <c r="O306" s="90">
        <v>0</v>
      </c>
      <c r="P306" s="90">
        <v>0</v>
      </c>
      <c r="Q306" s="90">
        <v>0</v>
      </c>
      <c r="R306" s="90">
        <v>0</v>
      </c>
      <c r="S306" s="90">
        <v>0</v>
      </c>
      <c r="T306" s="90">
        <v>0</v>
      </c>
      <c r="U306" s="90">
        <v>0</v>
      </c>
      <c r="V306" s="90">
        <v>0</v>
      </c>
      <c r="W306" s="90">
        <v>0</v>
      </c>
      <c r="X306" s="90">
        <v>0</v>
      </c>
      <c r="Y306" s="90">
        <v>0</v>
      </c>
      <c r="Z306" s="90">
        <v>0</v>
      </c>
      <c r="AA306" s="90">
        <v>0</v>
      </c>
      <c r="AB306" s="90">
        <v>0</v>
      </c>
      <c r="AC306" s="90">
        <v>0</v>
      </c>
      <c r="AD306" s="90">
        <v>0</v>
      </c>
      <c r="AE306" s="90">
        <v>0</v>
      </c>
      <c r="AF306" s="90">
        <v>0</v>
      </c>
      <c r="AG306" s="90">
        <v>0</v>
      </c>
      <c r="AH306" s="90">
        <v>0</v>
      </c>
      <c r="AI306" s="90">
        <v>0</v>
      </c>
      <c r="AJ306" s="90">
        <v>0</v>
      </c>
      <c r="AK306" s="90">
        <v>0</v>
      </c>
      <c r="AL306" s="90">
        <v>0</v>
      </c>
      <c r="AM306" s="90">
        <v>0</v>
      </c>
      <c r="AN306" s="90">
        <v>0</v>
      </c>
      <c r="AO306" s="90">
        <v>0</v>
      </c>
      <c r="AP306" s="90">
        <v>0</v>
      </c>
      <c r="AQ306" s="90">
        <v>0</v>
      </c>
      <c r="AR306" s="90">
        <v>0</v>
      </c>
      <c r="AS306" s="90">
        <v>0</v>
      </c>
      <c r="AT306" s="90">
        <v>0</v>
      </c>
      <c r="AU306" s="90">
        <v>0</v>
      </c>
      <c r="AV306" s="90">
        <v>0</v>
      </c>
      <c r="AW306" s="90">
        <v>0</v>
      </c>
      <c r="AX306" s="90">
        <v>0</v>
      </c>
      <c r="AY306" s="90">
        <v>0</v>
      </c>
      <c r="AZ306" s="90">
        <v>0</v>
      </c>
      <c r="BA306" s="90">
        <v>0</v>
      </c>
    </row>
    <row r="307" spans="1:66" x14ac:dyDescent="0.2">
      <c r="A307" s="82" t="s">
        <v>1119</v>
      </c>
      <c r="B307" s="90">
        <v>-357659177.60977799</v>
      </c>
      <c r="C307" s="90">
        <v>-195826158.29255399</v>
      </c>
      <c r="D307" s="90">
        <v>-215635115.04933599</v>
      </c>
      <c r="E307" s="90">
        <v>-191634810.771557</v>
      </c>
      <c r="F307" s="90">
        <v>-177318283.164341</v>
      </c>
      <c r="G307" s="90">
        <v>-174833823.85716301</v>
      </c>
      <c r="H307" s="90">
        <v>-100981965.16889299</v>
      </c>
      <c r="I307" s="90">
        <v>27298029.923060901</v>
      </c>
      <c r="J307" s="90">
        <v>122045337.30795</v>
      </c>
      <c r="K307" s="90">
        <v>236431859.99535301</v>
      </c>
      <c r="L307" s="90">
        <v>144328690.30022401</v>
      </c>
      <c r="M307" s="90">
        <v>71305562.349624902</v>
      </c>
      <c r="N307" s="90">
        <v>71305562.349624902</v>
      </c>
      <c r="O307" s="90">
        <v>165228968.67273301</v>
      </c>
      <c r="P307" s="90">
        <v>128378690.728461</v>
      </c>
      <c r="Q307" s="90">
        <v>60712354.873204596</v>
      </c>
      <c r="R307" s="90">
        <v>38591356.541506901</v>
      </c>
      <c r="S307" s="90">
        <v>19235567.012859501</v>
      </c>
      <c r="T307" s="90">
        <v>13245799.1836685</v>
      </c>
      <c r="U307" s="90">
        <v>53134847.139447898</v>
      </c>
      <c r="V307" s="90">
        <v>145204767.017133</v>
      </c>
      <c r="W307" s="90">
        <v>213020507.12741101</v>
      </c>
      <c r="X307" s="90">
        <v>263905350.72556299</v>
      </c>
      <c r="Y307" s="90">
        <v>111121178.460169</v>
      </c>
      <c r="Z307" s="90">
        <v>32709479.144317999</v>
      </c>
      <c r="AA307" s="90">
        <v>32709479.144317999</v>
      </c>
      <c r="AB307" s="90">
        <v>127330603.607354</v>
      </c>
      <c r="AC307" s="90">
        <v>80428198.124185205</v>
      </c>
      <c r="AD307" s="90">
        <v>38691216.2968814</v>
      </c>
      <c r="AE307" s="90">
        <v>54211729.332815804</v>
      </c>
      <c r="AF307" s="90">
        <v>45666860.478656299</v>
      </c>
      <c r="AG307" s="90">
        <v>38910352.370606698</v>
      </c>
      <c r="AH307" s="90">
        <v>93895664.631683305</v>
      </c>
      <c r="AI307" s="90">
        <v>190061016.12221599</v>
      </c>
      <c r="AJ307" s="90">
        <v>212706899.18866</v>
      </c>
      <c r="AK307" s="90">
        <v>269906493.21139699</v>
      </c>
      <c r="AL307" s="90">
        <v>114547224.086696</v>
      </c>
      <c r="AM307" s="90">
        <v>35754765.899764299</v>
      </c>
      <c r="AN307" s="90">
        <v>35754765.899764299</v>
      </c>
      <c r="AO307" s="90">
        <v>-2338042.1069525098</v>
      </c>
      <c r="AP307" s="90">
        <v>81547413.355411902</v>
      </c>
      <c r="AQ307" s="90">
        <v>40240380.809280999</v>
      </c>
      <c r="AR307" s="90">
        <v>55742383.059838697</v>
      </c>
      <c r="AS307" s="90">
        <v>49489642.360223398</v>
      </c>
      <c r="AT307" s="90">
        <v>-16626851.715754701</v>
      </c>
      <c r="AU307" s="90">
        <v>45837856.8724133</v>
      </c>
      <c r="AV307" s="90">
        <v>149087591.66729799</v>
      </c>
      <c r="AW307" s="90">
        <v>260058014.61001301</v>
      </c>
      <c r="AX307" s="90">
        <v>315333239.65170199</v>
      </c>
      <c r="AY307" s="90">
        <v>151527626.16504699</v>
      </c>
      <c r="AZ307" s="90">
        <v>43908403.542265199</v>
      </c>
      <c r="BA307" s="90">
        <v>43908403.542265199</v>
      </c>
    </row>
    <row r="308" spans="1:66" s="77" customFormat="1" x14ac:dyDescent="0.2">
      <c r="A308" s="81" t="s">
        <v>1120</v>
      </c>
      <c r="B308" s="90">
        <v>-13493206.410165001</v>
      </c>
      <c r="C308" s="90">
        <v>-921132.63180245098</v>
      </c>
      <c r="D308" s="90">
        <v>-2907214.4814858902</v>
      </c>
      <c r="E308" s="90">
        <v>-21469709.8192783</v>
      </c>
      <c r="F308" s="90">
        <v>-20672693.537873499</v>
      </c>
      <c r="G308" s="90">
        <v>-22276341.827276099</v>
      </c>
      <c r="H308" s="90">
        <v>-11926500.6894513</v>
      </c>
      <c r="I308" s="90">
        <v>-392687.86973872897</v>
      </c>
      <c r="J308" s="90">
        <v>-3057535.7808892699</v>
      </c>
      <c r="K308" s="90">
        <v>-9730773.0412377194</v>
      </c>
      <c r="L308" s="90">
        <v>-2915602.0291258101</v>
      </c>
      <c r="M308" s="90">
        <v>44309.849738147001</v>
      </c>
      <c r="N308" s="90">
        <v>44309.849738147001</v>
      </c>
      <c r="O308" s="90">
        <v>-1371392.5184561301</v>
      </c>
      <c r="P308" s="90">
        <v>369244.62673419103</v>
      </c>
      <c r="Q308" s="90">
        <v>1200991.4690578801</v>
      </c>
      <c r="R308" s="90">
        <v>1097589.15817999</v>
      </c>
      <c r="S308" s="90">
        <v>753741.87015899201</v>
      </c>
      <c r="T308" s="90">
        <v>-301825.569416454</v>
      </c>
      <c r="U308" s="90">
        <v>-1178828.54939726</v>
      </c>
      <c r="V308" s="90">
        <v>-3975415.1931082499</v>
      </c>
      <c r="W308" s="90">
        <v>-7097837.0332029797</v>
      </c>
      <c r="X308" s="90">
        <v>-9888739.2050374709</v>
      </c>
      <c r="Y308" s="90">
        <v>-779056.838259071</v>
      </c>
      <c r="Z308" s="90">
        <v>420184.39933899202</v>
      </c>
      <c r="AA308" s="90">
        <v>420184.39933899202</v>
      </c>
      <c r="AB308" s="90">
        <v>477629.54748733301</v>
      </c>
      <c r="AC308" s="90">
        <v>1318616.7429856099</v>
      </c>
      <c r="AD308" s="90">
        <v>1054201.99045422</v>
      </c>
      <c r="AE308" s="90">
        <v>1500560.9416279399</v>
      </c>
      <c r="AF308" s="90">
        <v>1617321.89286948</v>
      </c>
      <c r="AG308" s="90">
        <v>-832448.57821101299</v>
      </c>
      <c r="AH308" s="90">
        <v>-2206063.2957325098</v>
      </c>
      <c r="AI308" s="90">
        <v>-5505390.3997146403</v>
      </c>
      <c r="AJ308" s="90">
        <v>-5658208.6036602203</v>
      </c>
      <c r="AK308" s="90">
        <v>-8536760.2895686794</v>
      </c>
      <c r="AL308" s="90">
        <v>-272321.24858440802</v>
      </c>
      <c r="AM308" s="90">
        <v>592306.19634751906</v>
      </c>
      <c r="AN308" s="90">
        <v>592306.19634751906</v>
      </c>
      <c r="AO308" s="90">
        <v>-229908.13403367001</v>
      </c>
      <c r="AP308" s="90">
        <v>6811718.5082837204</v>
      </c>
      <c r="AQ308" s="90">
        <v>3812926.8510877099</v>
      </c>
      <c r="AR308" s="90">
        <v>5285359.2162979702</v>
      </c>
      <c r="AS308" s="90">
        <v>5052994.6046190998</v>
      </c>
      <c r="AT308" s="90">
        <v>129005.586826955</v>
      </c>
      <c r="AU308" s="90">
        <v>-522317.11336078198</v>
      </c>
      <c r="AV308" s="90">
        <v>-2715123.0542689702</v>
      </c>
      <c r="AW308" s="90">
        <v>-8008078.82995106</v>
      </c>
      <c r="AX308" s="90">
        <v>-11127756.414066</v>
      </c>
      <c r="AY308" s="90">
        <v>-1003389.94872133</v>
      </c>
      <c r="AZ308" s="90">
        <v>711280.41365602904</v>
      </c>
      <c r="BA308" s="90">
        <v>711280.41365602904</v>
      </c>
      <c r="BB308" s="90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0"/>
      <c r="BN308" s="90"/>
    </row>
    <row r="309" spans="1:66" s="77" customFormat="1" x14ac:dyDescent="0.2">
      <c r="A309" s="82" t="s">
        <v>1121</v>
      </c>
      <c r="B309" s="90">
        <v>8.73114913702011E-7</v>
      </c>
      <c r="C309" s="90">
        <v>4.80213202536106E-7</v>
      </c>
      <c r="D309" s="90">
        <v>1.1641532182693399E-7</v>
      </c>
      <c r="E309" s="90">
        <v>-1.51339918375015E-6</v>
      </c>
      <c r="F309" s="90">
        <v>-3.4924596548080402E-7</v>
      </c>
      <c r="G309" s="90">
        <v>-1.86264514923095E-6</v>
      </c>
      <c r="H309" s="90">
        <v>-2.56113708019256E-6</v>
      </c>
      <c r="I309" s="90">
        <v>5.8207660913467401E-8</v>
      </c>
      <c r="J309" s="90">
        <v>-3.08500602841377E-6</v>
      </c>
      <c r="K309" s="90">
        <v>3.14321368932724E-6</v>
      </c>
      <c r="L309" s="90">
        <v>3.2014213502407E-7</v>
      </c>
      <c r="M309" s="90">
        <v>9.3496055342257002E-7</v>
      </c>
      <c r="N309" s="90">
        <v>9.3496055342257002E-7</v>
      </c>
      <c r="O309" s="90">
        <v>2.7503119781613299E-6</v>
      </c>
      <c r="P309" s="90">
        <v>-2.07728589884936E-6</v>
      </c>
      <c r="Q309" s="90">
        <v>6.1118043959140703E-7</v>
      </c>
      <c r="R309" s="90">
        <v>-2.9685907065868301E-6</v>
      </c>
      <c r="S309" s="90">
        <v>-2.9103830456733698E-7</v>
      </c>
      <c r="T309" s="90">
        <v>2.7357600629329601E-6</v>
      </c>
      <c r="U309" s="90">
        <v>-2.8812792152166299E-6</v>
      </c>
      <c r="V309" s="90">
        <v>2.4447217583656298E-6</v>
      </c>
      <c r="W309" s="90">
        <v>1.7462298274040201E-6</v>
      </c>
      <c r="X309" s="90">
        <v>-1.1641532182693401E-6</v>
      </c>
      <c r="Y309" s="90">
        <v>2.91038304567337E-8</v>
      </c>
      <c r="Z309" s="90">
        <v>5.5297277867794005E-7</v>
      </c>
      <c r="AA309" s="90">
        <v>5.5297277867794005E-7</v>
      </c>
      <c r="AB309" s="90">
        <v>3.1141098588704999E-6</v>
      </c>
      <c r="AC309" s="90">
        <v>2.9103830456733698E-7</v>
      </c>
      <c r="AD309" s="90">
        <v>-1.1641532182693401E-6</v>
      </c>
      <c r="AE309" s="90">
        <v>6.9849193096160804E-7</v>
      </c>
      <c r="AF309" s="90">
        <v>-1.1059455573558801E-6</v>
      </c>
      <c r="AG309" s="90">
        <v>-4.6566128730773899E-7</v>
      </c>
      <c r="AH309" s="90">
        <v>6.6938810050487497E-7</v>
      </c>
      <c r="AI309" s="90">
        <v>2.1536834537982898E-6</v>
      </c>
      <c r="AJ309" s="90">
        <v>1.28056854009628E-6</v>
      </c>
      <c r="AK309" s="90">
        <v>1.62981450557708E-6</v>
      </c>
      <c r="AL309" s="90">
        <v>4.6748027671128503E-6</v>
      </c>
      <c r="AM309" s="90">
        <v>6.4028427004814095E-7</v>
      </c>
      <c r="AN309" s="90">
        <v>6.4028427004814095E-7</v>
      </c>
      <c r="AO309" s="90">
        <v>-3.4924596548080402E-6</v>
      </c>
      <c r="AP309" s="90">
        <v>1.0477378964424099E-6</v>
      </c>
      <c r="AQ309" s="90">
        <v>-4.6566128730773899E-7</v>
      </c>
      <c r="AR309" s="90">
        <v>-9.3132257461547799E-7</v>
      </c>
      <c r="AS309" s="90">
        <v>3.6088749766349699E-6</v>
      </c>
      <c r="AT309" s="90">
        <v>1.64436642080545E-6</v>
      </c>
      <c r="AU309" s="90">
        <v>1.4697434380650499E-6</v>
      </c>
      <c r="AV309" s="90">
        <v>7.2759576141834196E-7</v>
      </c>
      <c r="AW309" s="90">
        <v>5.2386894822120603E-7</v>
      </c>
      <c r="AX309" s="90">
        <v>9.8953023552894592E-7</v>
      </c>
      <c r="AY309" s="90">
        <v>-3.08500602841377E-6</v>
      </c>
      <c r="AZ309" s="90">
        <v>4.1909515857696499E-6</v>
      </c>
      <c r="BA309" s="90">
        <v>4.1909515857696499E-6</v>
      </c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</row>
    <row r="310" spans="1:66" s="77" customFormat="1" x14ac:dyDescent="0.2">
      <c r="A310" s="82" t="s">
        <v>1122</v>
      </c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  <c r="BH310" s="90"/>
      <c r="BI310" s="90"/>
      <c r="BJ310" s="90"/>
      <c r="BK310" s="90"/>
      <c r="BL310" s="90"/>
      <c r="BM310" s="90"/>
      <c r="BN310" s="90"/>
    </row>
    <row r="311" spans="1:66" x14ac:dyDescent="0.2">
      <c r="A311" s="82" t="s">
        <v>1123</v>
      </c>
    </row>
    <row r="312" spans="1:66" x14ac:dyDescent="0.2">
      <c r="A312" s="82" t="s">
        <v>1124</v>
      </c>
      <c r="B312" s="90">
        <v>8486861061.9212198</v>
      </c>
      <c r="C312" s="90">
        <v>8559078628.2738705</v>
      </c>
      <c r="D312" s="90">
        <v>8602692862.8107891</v>
      </c>
      <c r="E312" s="90">
        <v>8645805024.9675007</v>
      </c>
      <c r="F312" s="90">
        <v>8684359649.5979195</v>
      </c>
      <c r="G312" s="90">
        <v>8736982751.8862</v>
      </c>
      <c r="H312" s="90">
        <v>8768910677.5284004</v>
      </c>
      <c r="I312" s="90">
        <v>8810212464.1108799</v>
      </c>
      <c r="J312" s="90">
        <v>8844331870.0472794</v>
      </c>
      <c r="K312" s="90">
        <v>8900074491.5827198</v>
      </c>
      <c r="L312" s="90">
        <v>8943219064.3631992</v>
      </c>
      <c r="M312" s="90">
        <v>9057919030.6572495</v>
      </c>
      <c r="N312" s="90">
        <v>9057919030.6572495</v>
      </c>
      <c r="O312" s="90">
        <v>9181298135.2857895</v>
      </c>
      <c r="P312" s="90">
        <v>9183589166.5637798</v>
      </c>
      <c r="Q312" s="90">
        <v>9226156936.6072807</v>
      </c>
      <c r="R312" s="90">
        <v>9263532418.218399</v>
      </c>
      <c r="S312" s="90">
        <v>9310419946.1822395</v>
      </c>
      <c r="T312" s="90">
        <v>9360308728.8402691</v>
      </c>
      <c r="U312" s="90">
        <v>9396394104.5380802</v>
      </c>
      <c r="V312" s="90">
        <v>9442305833.5723801</v>
      </c>
      <c r="W312" s="90">
        <v>9473504924.4916801</v>
      </c>
      <c r="X312" s="90">
        <v>9500714652.6618805</v>
      </c>
      <c r="Y312" s="90">
        <v>9556349901.0734196</v>
      </c>
      <c r="Z312" s="90">
        <v>9653691924.8226891</v>
      </c>
      <c r="AA312" s="90">
        <v>9653691924.8226891</v>
      </c>
      <c r="AB312" s="90">
        <v>9759774239.4704704</v>
      </c>
      <c r="AC312" s="90">
        <v>9694090688.8840504</v>
      </c>
      <c r="AD312" s="90">
        <v>9723824344.5366192</v>
      </c>
      <c r="AE312" s="90">
        <v>9723398211.4328003</v>
      </c>
      <c r="AF312" s="90">
        <v>9754737253.2880993</v>
      </c>
      <c r="AG312" s="90">
        <v>9761990474.9677391</v>
      </c>
      <c r="AH312" s="90">
        <v>9782385860.8065701</v>
      </c>
      <c r="AI312" s="90">
        <v>9817940331.0449505</v>
      </c>
      <c r="AJ312" s="90">
        <v>9879371749.2484703</v>
      </c>
      <c r="AK312" s="90">
        <v>9896930306.1255207</v>
      </c>
      <c r="AL312" s="90">
        <v>9944502158.7296696</v>
      </c>
      <c r="AM312" s="90">
        <v>9999852138.1954899</v>
      </c>
      <c r="AN312" s="90">
        <v>9999852138.1954899</v>
      </c>
      <c r="AO312" s="90">
        <v>10185543131.1667</v>
      </c>
      <c r="AP312" s="90">
        <v>10032763846.393101</v>
      </c>
      <c r="AQ312" s="90">
        <v>10118799126.851801</v>
      </c>
      <c r="AR312" s="90">
        <v>10118504228.0114</v>
      </c>
      <c r="AS312" s="90">
        <v>10150545553.619699</v>
      </c>
      <c r="AT312" s="90">
        <v>10157831836.680201</v>
      </c>
      <c r="AU312" s="90">
        <v>10179085556.712299</v>
      </c>
      <c r="AV312" s="90">
        <v>10212004384.641199</v>
      </c>
      <c r="AW312" s="90">
        <v>10206075689.511101</v>
      </c>
      <c r="AX312" s="90">
        <v>10227119590.363501</v>
      </c>
      <c r="AY312" s="90">
        <v>10277770837.241301</v>
      </c>
      <c r="AZ312" s="90">
        <v>10346299075.360201</v>
      </c>
      <c r="BA312" s="90">
        <v>10346299075.360201</v>
      </c>
    </row>
    <row r="313" spans="1:66" x14ac:dyDescent="0.2">
      <c r="A313" s="82" t="s">
        <v>1125</v>
      </c>
      <c r="B313" s="90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v>0</v>
      </c>
      <c r="H313" s="90">
        <v>0</v>
      </c>
      <c r="I313" s="90">
        <v>0</v>
      </c>
      <c r="J313" s="90">
        <v>0</v>
      </c>
      <c r="K313" s="90">
        <v>0</v>
      </c>
      <c r="L313" s="90">
        <v>0</v>
      </c>
      <c r="M313" s="90">
        <v>0</v>
      </c>
      <c r="N313" s="90">
        <v>0</v>
      </c>
      <c r="O313" s="90">
        <v>0</v>
      </c>
      <c r="P313" s="90">
        <v>0</v>
      </c>
      <c r="Q313" s="90">
        <v>0</v>
      </c>
      <c r="R313" s="90">
        <v>0</v>
      </c>
      <c r="S313" s="90">
        <v>0</v>
      </c>
      <c r="T313" s="90">
        <v>0</v>
      </c>
      <c r="U313" s="90">
        <v>0</v>
      </c>
      <c r="V313" s="90">
        <v>0</v>
      </c>
      <c r="W313" s="90">
        <v>0</v>
      </c>
      <c r="X313" s="90">
        <v>0</v>
      </c>
      <c r="Y313" s="90">
        <v>0</v>
      </c>
      <c r="Z313" s="90">
        <v>0</v>
      </c>
      <c r="AA313" s="90">
        <v>0</v>
      </c>
      <c r="AB313" s="90">
        <v>0</v>
      </c>
      <c r="AC313" s="90">
        <v>0</v>
      </c>
      <c r="AD313" s="90">
        <v>0</v>
      </c>
      <c r="AE313" s="90">
        <v>0</v>
      </c>
      <c r="AF313" s="90">
        <v>0</v>
      </c>
      <c r="AG313" s="90">
        <v>0</v>
      </c>
      <c r="AH313" s="90">
        <v>0</v>
      </c>
      <c r="AI313" s="90">
        <v>0</v>
      </c>
      <c r="AJ313" s="90">
        <v>0</v>
      </c>
      <c r="AK313" s="90">
        <v>0</v>
      </c>
      <c r="AL313" s="90">
        <v>0</v>
      </c>
      <c r="AM313" s="90">
        <v>0</v>
      </c>
      <c r="AN313" s="90">
        <v>0</v>
      </c>
      <c r="AO313" s="90">
        <v>0</v>
      </c>
      <c r="AP313" s="90">
        <v>0</v>
      </c>
      <c r="AQ313" s="90">
        <v>0</v>
      </c>
      <c r="AR313" s="90">
        <v>0</v>
      </c>
      <c r="AS313" s="90">
        <v>0</v>
      </c>
      <c r="AT313" s="90">
        <v>0</v>
      </c>
      <c r="AU313" s="90">
        <v>0</v>
      </c>
      <c r="AV313" s="90">
        <v>0</v>
      </c>
      <c r="AW313" s="90">
        <v>0</v>
      </c>
      <c r="AX313" s="90">
        <v>0</v>
      </c>
      <c r="AY313" s="90">
        <v>0</v>
      </c>
      <c r="AZ313" s="90">
        <v>0</v>
      </c>
      <c r="BA313" s="90">
        <v>0</v>
      </c>
    </row>
    <row r="314" spans="1:66" x14ac:dyDescent="0.2">
      <c r="A314" s="82" t="s">
        <v>1126</v>
      </c>
      <c r="B314" s="90">
        <v>7260256391.7832804</v>
      </c>
      <c r="C314" s="90">
        <v>7562733627.0862799</v>
      </c>
      <c r="D314" s="90">
        <v>7535311532.5766602</v>
      </c>
      <c r="E314" s="90">
        <v>6901828353.1565704</v>
      </c>
      <c r="F314" s="90">
        <v>6904245661.7755499</v>
      </c>
      <c r="G314" s="90">
        <v>6879230485.2487602</v>
      </c>
      <c r="H314" s="90">
        <v>6961782258.1907501</v>
      </c>
      <c r="I314" s="90">
        <v>7934738121.67768</v>
      </c>
      <c r="J314" s="90">
        <v>8052550179.5145397</v>
      </c>
      <c r="K314" s="90">
        <v>8239361726.2208796</v>
      </c>
      <c r="L314" s="90">
        <v>8102062168.3933096</v>
      </c>
      <c r="M314" s="90">
        <v>8035039453.7666302</v>
      </c>
      <c r="N314" s="90">
        <v>8035039453.7666302</v>
      </c>
      <c r="O314" s="90">
        <v>8217669302.6594296</v>
      </c>
      <c r="P314" s="90">
        <v>8127993081.4120998</v>
      </c>
      <c r="Q314" s="90">
        <v>8030164304.7600203</v>
      </c>
      <c r="R314" s="90">
        <v>7994693190.0110197</v>
      </c>
      <c r="S314" s="90">
        <v>7951961979.3133297</v>
      </c>
      <c r="T314" s="90">
        <v>8501423864.4702501</v>
      </c>
      <c r="U314" s="90">
        <v>8528846047.0774298</v>
      </c>
      <c r="V314" s="90">
        <v>8616169999.3410797</v>
      </c>
      <c r="W314" s="90">
        <v>8697697553.5139904</v>
      </c>
      <c r="X314" s="90">
        <v>8760215649.7202301</v>
      </c>
      <c r="Y314" s="90">
        <v>8541045009.4137201</v>
      </c>
      <c r="Z314" s="90">
        <v>8458749051.5936003</v>
      </c>
      <c r="AA314" s="90">
        <v>8458749051.5936003</v>
      </c>
      <c r="AB314" s="90">
        <v>8629113485.5570908</v>
      </c>
      <c r="AC314" s="90">
        <v>8464303214.8505898</v>
      </c>
      <c r="AD314" s="90">
        <v>8400473347.5757904</v>
      </c>
      <c r="AE314" s="90">
        <v>8396489140.7371502</v>
      </c>
      <c r="AF314" s="90">
        <v>8360512762.1239796</v>
      </c>
      <c r="AG314" s="90">
        <v>8852339992.0422897</v>
      </c>
      <c r="AH314" s="90">
        <v>8889832476.8810902</v>
      </c>
      <c r="AI314" s="90">
        <v>8972327432.2287292</v>
      </c>
      <c r="AJ314" s="90">
        <v>9006432966.9561291</v>
      </c>
      <c r="AK314" s="90">
        <v>9069214495.3270397</v>
      </c>
      <c r="AL314" s="90">
        <v>8845460705.9387398</v>
      </c>
      <c r="AM314" s="90">
        <v>8728820454.7635803</v>
      </c>
      <c r="AN314" s="90">
        <v>8728820454.7635803</v>
      </c>
      <c r="AO314" s="90">
        <v>8228884384.5987997</v>
      </c>
      <c r="AP314" s="90">
        <v>8216153683.6642904</v>
      </c>
      <c r="AQ314" s="90">
        <v>8201571804.5116796</v>
      </c>
      <c r="AR314" s="90">
        <v>8200787885.3058701</v>
      </c>
      <c r="AS314" s="90">
        <v>8172294284.0530596</v>
      </c>
      <c r="AT314" s="90">
        <v>9083566656.6291103</v>
      </c>
      <c r="AU314" s="90">
        <v>9135975543.6167297</v>
      </c>
      <c r="AV314" s="90">
        <v>9229080036.1382599</v>
      </c>
      <c r="AW314" s="90">
        <v>9343409504.2557297</v>
      </c>
      <c r="AX314" s="90">
        <v>9406236359.8070908</v>
      </c>
      <c r="AY314" s="90">
        <v>9179895808.6275291</v>
      </c>
      <c r="AZ314" s="90">
        <v>9033451987.3853607</v>
      </c>
      <c r="BA314" s="90">
        <v>9033451987.3853607</v>
      </c>
    </row>
    <row r="315" spans="1:66" x14ac:dyDescent="0.2">
      <c r="A315" s="82" t="s">
        <v>1127</v>
      </c>
      <c r="B315" s="90">
        <v>273903604.93400902</v>
      </c>
      <c r="C315" s="90">
        <v>35573800.713241003</v>
      </c>
      <c r="D315" s="90">
        <v>101591833.987717</v>
      </c>
      <c r="E315" s="90">
        <v>773242874.65381503</v>
      </c>
      <c r="F315" s="90">
        <v>804933096.175964</v>
      </c>
      <c r="G315" s="90">
        <v>876512830.39612699</v>
      </c>
      <c r="H315" s="90">
        <v>822223064.91317105</v>
      </c>
      <c r="I315" s="90">
        <v>-114142867.40539099</v>
      </c>
      <c r="J315" s="90">
        <v>-201736181.359777</v>
      </c>
      <c r="K315" s="90">
        <v>-339105562.86319202</v>
      </c>
      <c r="L315" s="90">
        <v>-163670777.093126</v>
      </c>
      <c r="M315" s="90">
        <v>4993038.1179911802</v>
      </c>
      <c r="N315" s="90">
        <v>4993038.1179911802</v>
      </c>
      <c r="O315" s="90">
        <v>-68206261.234586701</v>
      </c>
      <c r="P315" s="90">
        <v>23377849.971940398</v>
      </c>
      <c r="Q315" s="90">
        <v>158850020.647221</v>
      </c>
      <c r="R315" s="90">
        <v>227379635.09765601</v>
      </c>
      <c r="S315" s="90">
        <v>311596049.63626802</v>
      </c>
      <c r="T315" s="90">
        <v>-193717801.63392001</v>
      </c>
      <c r="U315" s="90">
        <v>-189217580.45756</v>
      </c>
      <c r="V315" s="90">
        <v>-235893447.75259599</v>
      </c>
      <c r="W315" s="90">
        <v>-289807026.710374</v>
      </c>
      <c r="X315" s="90">
        <v>-328252108.954229</v>
      </c>
      <c r="Y315" s="90">
        <v>-59880210.169363402</v>
      </c>
      <c r="Z315" s="90">
        <v>108660684.375971</v>
      </c>
      <c r="AA315" s="90">
        <v>108660684.375971</v>
      </c>
      <c r="AB315" s="90">
        <v>32368648.640297499</v>
      </c>
      <c r="AC315" s="90">
        <v>138771875.99771401</v>
      </c>
      <c r="AD315" s="90">
        <v>228883880.40894899</v>
      </c>
      <c r="AE315" s="90">
        <v>232411764.141361</v>
      </c>
      <c r="AF315" s="90">
        <v>296093057.06743097</v>
      </c>
      <c r="AG315" s="90">
        <v>-189387075.45045999</v>
      </c>
      <c r="AH315" s="90">
        <v>-208865161.23387301</v>
      </c>
      <c r="AI315" s="90">
        <v>-259896354.951217</v>
      </c>
      <c r="AJ315" s="90">
        <v>-239579800.637878</v>
      </c>
      <c r="AK315" s="90">
        <v>-286846415.73498398</v>
      </c>
      <c r="AL315" s="90">
        <v>-21028941.7570034</v>
      </c>
      <c r="AM315" s="90">
        <v>144599868.35476699</v>
      </c>
      <c r="AN315" s="90">
        <v>144599868.35476699</v>
      </c>
      <c r="AO315" s="90">
        <v>809175954.70834196</v>
      </c>
      <c r="AP315" s="90">
        <v>686301671.76487803</v>
      </c>
      <c r="AQ315" s="90">
        <v>777129657.46419895</v>
      </c>
      <c r="AR315" s="90">
        <v>777579060.15563595</v>
      </c>
      <c r="AS315" s="90">
        <v>834408109.56171095</v>
      </c>
      <c r="AT315" s="90">
        <v>-70478216.023894593</v>
      </c>
      <c r="AU315" s="90">
        <v>-104103391.809063</v>
      </c>
      <c r="AV315" s="90">
        <v>-168076281.16853401</v>
      </c>
      <c r="AW315" s="90">
        <v>-287715646.69060302</v>
      </c>
      <c r="AX315" s="90">
        <v>-331935533.02746302</v>
      </c>
      <c r="AY315" s="90">
        <v>-60787695.404487103</v>
      </c>
      <c r="AZ315" s="90">
        <v>146334572.609651</v>
      </c>
      <c r="BA315" s="90">
        <v>146334572.609651</v>
      </c>
    </row>
    <row r="316" spans="1:66" x14ac:dyDescent="0.2">
      <c r="A316" s="82" t="s">
        <v>1128</v>
      </c>
      <c r="B316" s="90">
        <v>149963655.73517501</v>
      </c>
      <c r="C316" s="90">
        <v>152557184.583085</v>
      </c>
      <c r="D316" s="90">
        <v>152680023.12345701</v>
      </c>
      <c r="E316" s="90">
        <v>152855177.496755</v>
      </c>
      <c r="F316" s="90">
        <v>152995867.50751999</v>
      </c>
      <c r="G316" s="90">
        <v>153121436.42448199</v>
      </c>
      <c r="H316" s="90">
        <v>153233074.34858701</v>
      </c>
      <c r="I316" s="90">
        <v>153362049.69624901</v>
      </c>
      <c r="J316" s="90">
        <v>153465162.30056399</v>
      </c>
      <c r="K316" s="90">
        <v>154257795.74173999</v>
      </c>
      <c r="L316" s="90">
        <v>154312452.79565799</v>
      </c>
      <c r="M316" s="90">
        <v>155314651.33924299</v>
      </c>
      <c r="N316" s="90">
        <v>155314651.33924299</v>
      </c>
      <c r="O316" s="90">
        <v>157298195.11509699</v>
      </c>
      <c r="P316" s="90">
        <v>156024333.84140399</v>
      </c>
      <c r="Q316" s="90">
        <v>155915716.886926</v>
      </c>
      <c r="R316" s="90">
        <v>155833651.03911799</v>
      </c>
      <c r="S316" s="90">
        <v>155748404.08774501</v>
      </c>
      <c r="T316" s="90">
        <v>155629892.333606</v>
      </c>
      <c r="U316" s="90">
        <v>155455398.69918501</v>
      </c>
      <c r="V316" s="90">
        <v>155288727.867208</v>
      </c>
      <c r="W316" s="90">
        <v>155062147.02117899</v>
      </c>
      <c r="X316" s="90">
        <v>154770558.660849</v>
      </c>
      <c r="Y316" s="90">
        <v>154453405.33772501</v>
      </c>
      <c r="Z316" s="90">
        <v>154795141.52126199</v>
      </c>
      <c r="AA316" s="90">
        <v>154795141.52126199</v>
      </c>
      <c r="AB316" s="90">
        <v>156792665.78332201</v>
      </c>
      <c r="AC316" s="90">
        <v>154053233.57082999</v>
      </c>
      <c r="AD316" s="90">
        <v>153635081.40487099</v>
      </c>
      <c r="AE316" s="90">
        <v>153242376.69819501</v>
      </c>
      <c r="AF316" s="90">
        <v>152861684.56793499</v>
      </c>
      <c r="AG316" s="90">
        <v>152478052.45550901</v>
      </c>
      <c r="AH316" s="90">
        <v>152070954.748207</v>
      </c>
      <c r="AI316" s="90">
        <v>151684900.42001399</v>
      </c>
      <c r="AJ316" s="90">
        <v>151310696.09825</v>
      </c>
      <c r="AK316" s="90">
        <v>150920141.66027001</v>
      </c>
      <c r="AL316" s="90">
        <v>150575821.761962</v>
      </c>
      <c r="AM316" s="90">
        <v>150219834.34683299</v>
      </c>
      <c r="AN316" s="90">
        <v>150219834.34683299</v>
      </c>
      <c r="AO316" s="90">
        <v>151580925.85360101</v>
      </c>
      <c r="AP316" s="90">
        <v>149570403.02517301</v>
      </c>
      <c r="AQ316" s="90">
        <v>150048708.92268801</v>
      </c>
      <c r="AR316" s="90">
        <v>149739210.505411</v>
      </c>
      <c r="AS316" s="90">
        <v>149442837.97083801</v>
      </c>
      <c r="AT316" s="90">
        <v>149143507.48651201</v>
      </c>
      <c r="AU316" s="90">
        <v>148822523.23396</v>
      </c>
      <c r="AV316" s="90">
        <v>148516029.02113399</v>
      </c>
      <c r="AW316" s="90">
        <v>148216753.98284501</v>
      </c>
      <c r="AX316" s="90">
        <v>147913142.553213</v>
      </c>
      <c r="AY316" s="90">
        <v>147651516.89941099</v>
      </c>
      <c r="AZ316" s="90">
        <v>147354818.75584301</v>
      </c>
      <c r="BA316" s="90">
        <v>147354818.75584301</v>
      </c>
    </row>
    <row r="317" spans="1:66" x14ac:dyDescent="0.2">
      <c r="A317" s="82" t="s">
        <v>1129</v>
      </c>
      <c r="B317" s="90">
        <v>1441133.61486512</v>
      </c>
      <c r="C317" s="90">
        <v>1466057.13106991</v>
      </c>
      <c r="D317" s="90">
        <v>1467237.5954221699</v>
      </c>
      <c r="E317" s="90">
        <v>1468920.80895757</v>
      </c>
      <c r="F317" s="90">
        <v>1470272.8239027599</v>
      </c>
      <c r="G317" s="90">
        <v>1471479.5268624099</v>
      </c>
      <c r="H317" s="90">
        <v>1472552.3545707799</v>
      </c>
      <c r="I317" s="90">
        <v>1473791.7929406599</v>
      </c>
      <c r="J317" s="90">
        <v>1474782.6932989301</v>
      </c>
      <c r="K317" s="90">
        <v>1482399.8101979799</v>
      </c>
      <c r="L317" s="90">
        <v>1482925.05824762</v>
      </c>
      <c r="M317" s="90">
        <v>1492556.0718612</v>
      </c>
      <c r="N317" s="90">
        <v>1492556.0718612</v>
      </c>
      <c r="O317" s="90">
        <v>1511617.7011468201</v>
      </c>
      <c r="P317" s="90">
        <v>1499376.03970429</v>
      </c>
      <c r="Q317" s="90">
        <v>1498332.2431692199</v>
      </c>
      <c r="R317" s="90">
        <v>1497543.5997387299</v>
      </c>
      <c r="S317" s="90">
        <v>1496724.3862660599</v>
      </c>
      <c r="T317" s="90">
        <v>1495585.50183563</v>
      </c>
      <c r="U317" s="90">
        <v>1493908.63792543</v>
      </c>
      <c r="V317" s="90">
        <v>1492306.9502538301</v>
      </c>
      <c r="W317" s="90">
        <v>1490129.5341852801</v>
      </c>
      <c r="X317" s="90">
        <v>1487327.4033242001</v>
      </c>
      <c r="Y317" s="90">
        <v>1484279.5960886499</v>
      </c>
      <c r="Z317" s="90">
        <v>1487563.6418069</v>
      </c>
      <c r="AA317" s="90">
        <v>1487563.6418069</v>
      </c>
      <c r="AB317" s="90">
        <v>1506759.62196924</v>
      </c>
      <c r="AC317" s="90">
        <v>1480433.99108412</v>
      </c>
      <c r="AD317" s="90">
        <v>1476415.59649686</v>
      </c>
      <c r="AE317" s="90">
        <v>1472641.74908875</v>
      </c>
      <c r="AF317" s="90">
        <v>1468983.3411689</v>
      </c>
      <c r="AG317" s="90">
        <v>1465296.6803559901</v>
      </c>
      <c r="AH317" s="90">
        <v>1461384.5178546701</v>
      </c>
      <c r="AI317" s="90">
        <v>1457674.57982471</v>
      </c>
      <c r="AJ317" s="90">
        <v>1454078.5190039999</v>
      </c>
      <c r="AK317" s="90">
        <v>1450325.33543263</v>
      </c>
      <c r="AL317" s="90">
        <v>1447016.46051032</v>
      </c>
      <c r="AM317" s="90">
        <v>1443595.4620831001</v>
      </c>
      <c r="AN317" s="90">
        <v>1443595.4620831001</v>
      </c>
      <c r="AO317" s="90">
        <v>1456675.3961090799</v>
      </c>
      <c r="AP317" s="90">
        <v>1437354.5012076001</v>
      </c>
      <c r="AQ317" s="90">
        <v>1441950.9662892099</v>
      </c>
      <c r="AR317" s="90">
        <v>1438976.72182511</v>
      </c>
      <c r="AS317" s="90">
        <v>1436128.6155956199</v>
      </c>
      <c r="AT317" s="90">
        <v>1433252.08380663</v>
      </c>
      <c r="AU317" s="90">
        <v>1430167.4617765299</v>
      </c>
      <c r="AV317" s="90">
        <v>1427222.08737432</v>
      </c>
      <c r="AW317" s="90">
        <v>1424346.0884153999</v>
      </c>
      <c r="AX317" s="90">
        <v>1421428.4172306401</v>
      </c>
      <c r="AY317" s="90">
        <v>1418914.22455938</v>
      </c>
      <c r="AZ317" s="90">
        <v>1416062.98926462</v>
      </c>
      <c r="BA317" s="90">
        <v>1416062.98926462</v>
      </c>
    </row>
    <row r="318" spans="1:66" x14ac:dyDescent="0.2">
      <c r="A318" s="82" t="s">
        <v>1130</v>
      </c>
      <c r="B318" s="90">
        <v>190661868.22789499</v>
      </c>
      <c r="C318" s="90">
        <v>194780153.25079101</v>
      </c>
      <c r="D318" s="90">
        <v>194496479.93006799</v>
      </c>
      <c r="E318" s="90">
        <v>194624038.10616899</v>
      </c>
      <c r="F318" s="90">
        <v>194296637.42401701</v>
      </c>
      <c r="G318" s="90">
        <v>193501091.33210799</v>
      </c>
      <c r="H318" s="90">
        <v>193929477.961512</v>
      </c>
      <c r="I318" s="90">
        <v>194748704.25124899</v>
      </c>
      <c r="J318" s="90">
        <v>195535061.55470899</v>
      </c>
      <c r="K318" s="90">
        <v>197564966.84759399</v>
      </c>
      <c r="L318" s="90">
        <v>196151901.56280401</v>
      </c>
      <c r="M318" s="90">
        <v>206227376.30844501</v>
      </c>
      <c r="N318" s="90">
        <v>206227376.30844501</v>
      </c>
      <c r="O318" s="90">
        <v>208641865.14921999</v>
      </c>
      <c r="P318" s="90">
        <v>207126997.73180699</v>
      </c>
      <c r="Q318" s="90">
        <v>206102491.939044</v>
      </c>
      <c r="R318" s="90">
        <v>205616070.197745</v>
      </c>
      <c r="S318" s="90">
        <v>204877869.81799501</v>
      </c>
      <c r="T318" s="90">
        <v>204165551.45790699</v>
      </c>
      <c r="U318" s="90">
        <v>203882738.715321</v>
      </c>
      <c r="V318" s="90">
        <v>203918490.84365499</v>
      </c>
      <c r="W318" s="90">
        <v>204342088.389878</v>
      </c>
      <c r="X318" s="90">
        <v>204678465.871223</v>
      </c>
      <c r="Y318" s="90">
        <v>202612864.595465</v>
      </c>
      <c r="Z318" s="90">
        <v>203077888.897576</v>
      </c>
      <c r="AA318" s="90">
        <v>203077888.897576</v>
      </c>
      <c r="AB318" s="90">
        <v>204998242.456783</v>
      </c>
      <c r="AC318" s="90">
        <v>201969518.531968</v>
      </c>
      <c r="AD318" s="90">
        <v>201228757.91552699</v>
      </c>
      <c r="AE318" s="90">
        <v>200700014.927425</v>
      </c>
      <c r="AF318" s="90">
        <v>199907743.523846</v>
      </c>
      <c r="AG318" s="90">
        <v>199144199.126883</v>
      </c>
      <c r="AH318" s="90">
        <v>198793970.62332901</v>
      </c>
      <c r="AI318" s="90">
        <v>198652050.12677199</v>
      </c>
      <c r="AJ318" s="90">
        <v>198874728.750826</v>
      </c>
      <c r="AK318" s="90">
        <v>199068291.04781899</v>
      </c>
      <c r="AL318" s="90">
        <v>196968982.50233701</v>
      </c>
      <c r="AM318" s="90">
        <v>195775983.64638001</v>
      </c>
      <c r="AN318" s="90">
        <v>195775983.64638001</v>
      </c>
      <c r="AO318" s="90">
        <v>196812141.297212</v>
      </c>
      <c r="AP318" s="90">
        <v>194600671.87862501</v>
      </c>
      <c r="AQ318" s="90">
        <v>194936142.12881699</v>
      </c>
      <c r="AR318" s="90">
        <v>194422951.18946901</v>
      </c>
      <c r="AS318" s="90">
        <v>193698058.42094499</v>
      </c>
      <c r="AT318" s="90">
        <v>193078786.963285</v>
      </c>
      <c r="AU318" s="90">
        <v>192879025.46736899</v>
      </c>
      <c r="AV318" s="90">
        <v>192806174.88541001</v>
      </c>
      <c r="AW318" s="90">
        <v>193050223.20640901</v>
      </c>
      <c r="AX318" s="90">
        <v>193217319.42651001</v>
      </c>
      <c r="AY318" s="90">
        <v>191217755.59867799</v>
      </c>
      <c r="AZ318" s="90">
        <v>233308347.70268399</v>
      </c>
      <c r="BA318" s="90">
        <v>233308347.70268399</v>
      </c>
    </row>
    <row r="319" spans="1:66" x14ac:dyDescent="0.2">
      <c r="A319" s="82" t="s">
        <v>1131</v>
      </c>
      <c r="B319" s="90">
        <v>2409193863.0528798</v>
      </c>
      <c r="C319" s="90">
        <v>2465012992.7904601</v>
      </c>
      <c r="D319" s="90">
        <v>2457326759.6136198</v>
      </c>
      <c r="E319" s="90">
        <v>2460598350.3709002</v>
      </c>
      <c r="F319" s="90">
        <v>2452186504.07447</v>
      </c>
      <c r="G319" s="90">
        <v>2435906334.3276901</v>
      </c>
      <c r="H319" s="90">
        <v>2435977883.4372702</v>
      </c>
      <c r="I319" s="90">
        <v>2426460781.51752</v>
      </c>
      <c r="J319" s="90">
        <v>2434360599.8258901</v>
      </c>
      <c r="K319" s="90">
        <v>2461146274.9602599</v>
      </c>
      <c r="L319" s="90">
        <v>2449032847.2737699</v>
      </c>
      <c r="M319" s="90">
        <v>2432665056.0247898</v>
      </c>
      <c r="N319" s="90">
        <v>2432665056.0247898</v>
      </c>
      <c r="O319" s="90">
        <v>2408364615.8863802</v>
      </c>
      <c r="P319" s="90">
        <v>2471851136.8008699</v>
      </c>
      <c r="Q319" s="90">
        <v>2478431593.7474198</v>
      </c>
      <c r="R319" s="90">
        <v>2489473426.9431801</v>
      </c>
      <c r="S319" s="90">
        <v>2491342545.0844102</v>
      </c>
      <c r="T319" s="90">
        <v>2497246853.9270201</v>
      </c>
      <c r="U319" s="90">
        <v>2505124574.3393602</v>
      </c>
      <c r="V319" s="90">
        <v>2505897583.0335398</v>
      </c>
      <c r="W319" s="90">
        <v>2525275630.51829</v>
      </c>
      <c r="X319" s="90">
        <v>2544650630.6321802</v>
      </c>
      <c r="Y319" s="90">
        <v>2536506357.38904</v>
      </c>
      <c r="Z319" s="90">
        <v>2535305303.5725498</v>
      </c>
      <c r="AA319" s="90">
        <v>2535305303.5725498</v>
      </c>
      <c r="AB319" s="90">
        <v>2372806593.3726001</v>
      </c>
      <c r="AC319" s="90">
        <v>2546747679.67202</v>
      </c>
      <c r="AD319" s="90">
        <v>2554817670.70647</v>
      </c>
      <c r="AE319" s="90">
        <v>2609482890.2418799</v>
      </c>
      <c r="AF319" s="90">
        <v>2608571875.3126302</v>
      </c>
      <c r="AG319" s="90">
        <v>2657333065.2282901</v>
      </c>
      <c r="AH319" s="90">
        <v>2662577574.9417901</v>
      </c>
      <c r="AI319" s="90">
        <v>2659880368.1120501</v>
      </c>
      <c r="AJ319" s="90">
        <v>2601899794.1235499</v>
      </c>
      <c r="AK319" s="90">
        <v>2618664722.7182598</v>
      </c>
      <c r="AL319" s="90">
        <v>2607977964.87393</v>
      </c>
      <c r="AM319" s="90">
        <v>2572373480.6715002</v>
      </c>
      <c r="AN319" s="90">
        <v>2572373480.6715002</v>
      </c>
      <c r="AO319" s="90">
        <v>2251531921.06813</v>
      </c>
      <c r="AP319" s="90">
        <v>2585110630.1705499</v>
      </c>
      <c r="AQ319" s="90">
        <v>2604861393.9236398</v>
      </c>
      <c r="AR319" s="90">
        <v>2659920014.5264201</v>
      </c>
      <c r="AS319" s="90">
        <v>2660380146.4215298</v>
      </c>
      <c r="AT319" s="90">
        <v>2710360818.3398399</v>
      </c>
      <c r="AU319" s="90">
        <v>2718102039.7952099</v>
      </c>
      <c r="AV319" s="90">
        <v>2716994087.0604901</v>
      </c>
      <c r="AW319" s="90">
        <v>2778904718.1821699</v>
      </c>
      <c r="AX319" s="90">
        <v>2796152735.5173001</v>
      </c>
      <c r="AY319" s="90">
        <v>2783896799.8497601</v>
      </c>
      <c r="AZ319" s="90">
        <v>2663553890.6300902</v>
      </c>
      <c r="BA319" s="90">
        <v>2663553890.6300902</v>
      </c>
    </row>
    <row r="320" spans="1:66" x14ac:dyDescent="0.2">
      <c r="A320" s="81" t="s">
        <v>1132</v>
      </c>
      <c r="B320" s="90">
        <v>0</v>
      </c>
      <c r="C320" s="90">
        <v>0</v>
      </c>
      <c r="D320" s="90">
        <v>0</v>
      </c>
      <c r="E320" s="90">
        <v>0</v>
      </c>
      <c r="F320" s="90">
        <v>0</v>
      </c>
      <c r="G320" s="90">
        <v>0</v>
      </c>
      <c r="H320" s="90">
        <v>0</v>
      </c>
      <c r="I320" s="90">
        <v>0</v>
      </c>
      <c r="J320" s="90">
        <v>0</v>
      </c>
      <c r="K320" s="90">
        <v>0</v>
      </c>
      <c r="L320" s="90">
        <v>0</v>
      </c>
      <c r="M320" s="90">
        <v>0</v>
      </c>
      <c r="N320" s="90">
        <v>0</v>
      </c>
      <c r="O320" s="90">
        <v>0</v>
      </c>
      <c r="P320" s="90">
        <v>0</v>
      </c>
      <c r="Q320" s="90">
        <v>0</v>
      </c>
      <c r="R320" s="90">
        <v>0</v>
      </c>
      <c r="S320" s="90">
        <v>0</v>
      </c>
      <c r="T320" s="90">
        <v>0</v>
      </c>
      <c r="U320" s="90">
        <v>0</v>
      </c>
      <c r="V320" s="90">
        <v>0</v>
      </c>
      <c r="W320" s="90">
        <v>0</v>
      </c>
      <c r="X320" s="90">
        <v>0</v>
      </c>
      <c r="Y320" s="90">
        <v>0</v>
      </c>
      <c r="Z320" s="90">
        <v>0</v>
      </c>
      <c r="AA320" s="90">
        <v>0</v>
      </c>
      <c r="AB320" s="90">
        <v>0</v>
      </c>
      <c r="AC320" s="90">
        <v>0</v>
      </c>
      <c r="AD320" s="90">
        <v>0</v>
      </c>
      <c r="AE320" s="90">
        <v>0</v>
      </c>
      <c r="AF320" s="90">
        <v>0</v>
      </c>
      <c r="AG320" s="90">
        <v>0</v>
      </c>
      <c r="AH320" s="90">
        <v>0</v>
      </c>
      <c r="AI320" s="90">
        <v>0</v>
      </c>
      <c r="AJ320" s="90">
        <v>0</v>
      </c>
      <c r="AK320" s="90">
        <v>0</v>
      </c>
      <c r="AL320" s="90">
        <v>0</v>
      </c>
      <c r="AM320" s="90">
        <v>0</v>
      </c>
      <c r="AN320" s="90">
        <v>0</v>
      </c>
      <c r="AO320" s="90">
        <v>0</v>
      </c>
      <c r="AP320" s="90">
        <v>0</v>
      </c>
      <c r="AQ320" s="90">
        <v>0</v>
      </c>
      <c r="AR320" s="90">
        <v>0</v>
      </c>
      <c r="AS320" s="90">
        <v>0</v>
      </c>
      <c r="AT320" s="90">
        <v>0</v>
      </c>
      <c r="AU320" s="90">
        <v>0</v>
      </c>
      <c r="AV320" s="90">
        <v>0</v>
      </c>
      <c r="AW320" s="90">
        <v>0</v>
      </c>
      <c r="AX320" s="90">
        <v>0</v>
      </c>
      <c r="AY320" s="90">
        <v>0</v>
      </c>
      <c r="AZ320" s="90">
        <v>0</v>
      </c>
      <c r="BA320" s="90">
        <v>0</v>
      </c>
    </row>
    <row r="321" spans="1:66" x14ac:dyDescent="0.2">
      <c r="A321" s="84" t="s">
        <v>1133</v>
      </c>
      <c r="B321" s="91">
        <v>18772281579.269299</v>
      </c>
      <c r="C321" s="91">
        <v>18971202443.8288</v>
      </c>
      <c r="D321" s="91">
        <v>19045566729.637699</v>
      </c>
      <c r="E321" s="91">
        <v>19130422739.5606</v>
      </c>
      <c r="F321" s="91">
        <v>19194487689.379299</v>
      </c>
      <c r="G321" s="91">
        <v>19276726409.1422</v>
      </c>
      <c r="H321" s="91">
        <v>19337528988.7342</v>
      </c>
      <c r="I321" s="91">
        <v>19406853045.641102</v>
      </c>
      <c r="J321" s="91">
        <v>19479981474.5765</v>
      </c>
      <c r="K321" s="91">
        <v>19614782092.300201</v>
      </c>
      <c r="L321" s="91">
        <v>19682590582.353802</v>
      </c>
      <c r="M321" s="91">
        <v>19893651162.286201</v>
      </c>
      <c r="N321" s="91">
        <v>19893651162.286201</v>
      </c>
      <c r="O321" s="91">
        <v>20106577470.562401</v>
      </c>
      <c r="P321" s="91">
        <v>20171461942.361599</v>
      </c>
      <c r="Q321" s="91">
        <v>20257119396.8311</v>
      </c>
      <c r="R321" s="91">
        <v>20338025935.1068</v>
      </c>
      <c r="S321" s="91">
        <v>20427443518.508202</v>
      </c>
      <c r="T321" s="91">
        <v>20526552674.8969</v>
      </c>
      <c r="U321" s="91">
        <v>20601979191.549702</v>
      </c>
      <c r="V321" s="91">
        <v>20689179493.855499</v>
      </c>
      <c r="W321" s="91">
        <v>20767565446.758801</v>
      </c>
      <c r="X321" s="91">
        <v>20838265175.995399</v>
      </c>
      <c r="Y321" s="91">
        <v>20932571607.236099</v>
      </c>
      <c r="Z321" s="91">
        <v>21115767558.4254</v>
      </c>
      <c r="AA321" s="91">
        <v>21115767558.4254</v>
      </c>
      <c r="AB321" s="91">
        <v>21157360634.9025</v>
      </c>
      <c r="AC321" s="91">
        <v>21201416645.498199</v>
      </c>
      <c r="AD321" s="91">
        <v>21264339498.144699</v>
      </c>
      <c r="AE321" s="91">
        <v>21317197039.927898</v>
      </c>
      <c r="AF321" s="91">
        <v>21374153359.225101</v>
      </c>
      <c r="AG321" s="91">
        <v>21435364005.050598</v>
      </c>
      <c r="AH321" s="91">
        <v>21478257061.284901</v>
      </c>
      <c r="AI321" s="91">
        <v>21542046401.5611</v>
      </c>
      <c r="AJ321" s="91">
        <v>21599764213.0583</v>
      </c>
      <c r="AK321" s="91">
        <v>21649401866.479301</v>
      </c>
      <c r="AL321" s="91">
        <v>21725903708.510101</v>
      </c>
      <c r="AM321" s="91">
        <v>21793085355.440601</v>
      </c>
      <c r="AN321" s="91">
        <v>21793085355.440601</v>
      </c>
      <c r="AO321" s="91">
        <v>21824985134.088902</v>
      </c>
      <c r="AP321" s="91">
        <v>21865938261.3978</v>
      </c>
      <c r="AQ321" s="91">
        <v>22048788784.7691</v>
      </c>
      <c r="AR321" s="91">
        <v>22102392326.416</v>
      </c>
      <c r="AS321" s="91">
        <v>22162205118.663399</v>
      </c>
      <c r="AT321" s="91">
        <v>22224936642.158901</v>
      </c>
      <c r="AU321" s="91">
        <v>22272191464.478298</v>
      </c>
      <c r="AV321" s="91">
        <v>22332751652.665401</v>
      </c>
      <c r="AW321" s="91">
        <v>22383365588.536098</v>
      </c>
      <c r="AX321" s="91">
        <v>22440125043.0574</v>
      </c>
      <c r="AY321" s="91">
        <v>22521063937.0368</v>
      </c>
      <c r="AZ321" s="91">
        <v>22571718755.433102</v>
      </c>
      <c r="BA321" s="91">
        <v>22571718755.433102</v>
      </c>
      <c r="BB321" s="91"/>
      <c r="BC321" s="91"/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</row>
    <row r="322" spans="1:66" x14ac:dyDescent="0.2">
      <c r="A322" s="84" t="s">
        <v>1134</v>
      </c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</row>
    <row r="323" spans="1:66" x14ac:dyDescent="0.2">
      <c r="A323" s="84" t="s">
        <v>1135</v>
      </c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  <c r="BH323" s="91"/>
      <c r="BI323" s="91"/>
      <c r="BJ323" s="91"/>
      <c r="BK323" s="91"/>
      <c r="BL323" s="91"/>
      <c r="BM323" s="91"/>
      <c r="BN323" s="91"/>
    </row>
    <row r="324" spans="1:66" x14ac:dyDescent="0.2">
      <c r="A324" s="84" t="s">
        <v>1136</v>
      </c>
      <c r="B324" s="91">
        <v>0.45209534206504998</v>
      </c>
      <c r="C324" s="91">
        <v>0.451161630561697</v>
      </c>
      <c r="D324" s="91">
        <v>0.45169004340646401</v>
      </c>
      <c r="E324" s="91">
        <v>0.45194009262996798</v>
      </c>
      <c r="F324" s="91">
        <v>0.452440293803889</v>
      </c>
      <c r="G324" s="91">
        <v>0.45323996234871899</v>
      </c>
      <c r="H324" s="91">
        <v>0.453465935727208</v>
      </c>
      <c r="I324" s="91">
        <v>0.45397429678016099</v>
      </c>
      <c r="J324" s="91">
        <v>0.45402157499944601</v>
      </c>
      <c r="K324" s="91">
        <v>0.453743225374726</v>
      </c>
      <c r="L324" s="91">
        <v>0.45437205163333999</v>
      </c>
      <c r="M324" s="91">
        <v>0.45531707361135298</v>
      </c>
      <c r="N324" s="91">
        <v>0.45531707361135298</v>
      </c>
      <c r="O324" s="91">
        <v>0.45663157485294997</v>
      </c>
      <c r="P324" s="91">
        <v>0.45527633013438301</v>
      </c>
      <c r="Q324" s="91">
        <v>0.455452562423587</v>
      </c>
      <c r="R324" s="91">
        <v>0.455478444553853</v>
      </c>
      <c r="S324" s="91">
        <v>0.455779987238566</v>
      </c>
      <c r="T324" s="91">
        <v>0.45600977802217502</v>
      </c>
      <c r="U324" s="91">
        <v>0.45609181609076499</v>
      </c>
      <c r="V324" s="91">
        <v>0.456388608179297</v>
      </c>
      <c r="W324" s="91">
        <v>0.45616829516096202</v>
      </c>
      <c r="X324" s="91">
        <v>0.45592637258528501</v>
      </c>
      <c r="Y324" s="91">
        <v>0.45653014261133101</v>
      </c>
      <c r="Z324" s="91">
        <v>0.45717930442792398</v>
      </c>
      <c r="AA324" s="91">
        <v>0.45717930442792398</v>
      </c>
      <c r="AB324" s="91">
        <v>0.46129450680961198</v>
      </c>
      <c r="AC324" s="91">
        <v>0.45723787475977001</v>
      </c>
      <c r="AD324" s="91">
        <v>0.45728315922462598</v>
      </c>
      <c r="AE324" s="91">
        <v>0.45612930223520898</v>
      </c>
      <c r="AF324" s="91">
        <v>0.45638005348539001</v>
      </c>
      <c r="AG324" s="91">
        <v>0.45541519484659099</v>
      </c>
      <c r="AH324" s="91">
        <v>0.45545529289895298</v>
      </c>
      <c r="AI324" s="91">
        <v>0.45575708769866202</v>
      </c>
      <c r="AJ324" s="91">
        <v>0.457383314549137</v>
      </c>
      <c r="AK324" s="91">
        <v>0.45714566929672601</v>
      </c>
      <c r="AL324" s="91">
        <v>0.457725593013392</v>
      </c>
      <c r="AM324" s="91">
        <v>0.45885435564079102</v>
      </c>
      <c r="AN324" s="91">
        <v>0.45885435564079102</v>
      </c>
      <c r="AO324" s="91">
        <v>0.466691870284838</v>
      </c>
      <c r="AP324" s="91">
        <v>0.45883070401350901</v>
      </c>
      <c r="AQ324" s="91">
        <v>0.45892766381079703</v>
      </c>
      <c r="AR324" s="91">
        <v>0.457801313024297</v>
      </c>
      <c r="AS324" s="91">
        <v>0.45801153356674201</v>
      </c>
      <c r="AT324" s="91">
        <v>0.45704660491187399</v>
      </c>
      <c r="AU324" s="91">
        <v>0.457031162512536</v>
      </c>
      <c r="AV324" s="91">
        <v>0.45726583734353499</v>
      </c>
      <c r="AW324" s="91">
        <v>0.45596698356829302</v>
      </c>
      <c r="AX324" s="91">
        <v>0.45575145284351298</v>
      </c>
      <c r="AY324" s="91">
        <v>0.456362579759793</v>
      </c>
      <c r="AZ324" s="91">
        <v>0.45837444580377101</v>
      </c>
      <c r="BA324" s="91">
        <v>0.45837444580377101</v>
      </c>
      <c r="BB324" s="91"/>
      <c r="BC324" s="91"/>
      <c r="BD324" s="91"/>
      <c r="BE324" s="91"/>
      <c r="BF324" s="91"/>
      <c r="BG324" s="91"/>
      <c r="BH324" s="91"/>
      <c r="BI324" s="91"/>
      <c r="BJ324" s="91"/>
      <c r="BK324" s="91"/>
      <c r="BL324" s="91"/>
      <c r="BM324" s="91"/>
      <c r="BN324" s="91"/>
    </row>
    <row r="325" spans="1:66" x14ac:dyDescent="0.2">
      <c r="A325" s="84" t="s">
        <v>1137</v>
      </c>
      <c r="B325" s="91">
        <v>0</v>
      </c>
      <c r="C325" s="91">
        <v>0</v>
      </c>
      <c r="D325" s="91">
        <v>0</v>
      </c>
      <c r="E325" s="91">
        <v>0</v>
      </c>
      <c r="F325" s="91">
        <v>0</v>
      </c>
      <c r="G325" s="91">
        <v>0</v>
      </c>
      <c r="H325" s="91">
        <v>0</v>
      </c>
      <c r="I325" s="91">
        <v>0</v>
      </c>
      <c r="J325" s="91">
        <v>0</v>
      </c>
      <c r="K325" s="91">
        <v>0</v>
      </c>
      <c r="L325" s="91">
        <v>0</v>
      </c>
      <c r="M325" s="91">
        <v>0</v>
      </c>
      <c r="N325" s="91">
        <v>0</v>
      </c>
      <c r="O325" s="91">
        <v>0</v>
      </c>
      <c r="P325" s="91">
        <v>0</v>
      </c>
      <c r="Q325" s="91">
        <v>0</v>
      </c>
      <c r="R325" s="91">
        <v>0</v>
      </c>
      <c r="S325" s="91">
        <v>0</v>
      </c>
      <c r="T325" s="91">
        <v>0</v>
      </c>
      <c r="U325" s="91">
        <v>0</v>
      </c>
      <c r="V325" s="91">
        <v>0</v>
      </c>
      <c r="W325" s="91">
        <v>0</v>
      </c>
      <c r="X325" s="91">
        <v>0</v>
      </c>
      <c r="Y325" s="91">
        <v>0</v>
      </c>
      <c r="Z325" s="91">
        <v>0</v>
      </c>
      <c r="AA325" s="91">
        <v>0</v>
      </c>
      <c r="AB325" s="91">
        <v>0</v>
      </c>
      <c r="AC325" s="91">
        <v>0</v>
      </c>
      <c r="AD325" s="91">
        <v>0</v>
      </c>
      <c r="AE325" s="91">
        <v>0</v>
      </c>
      <c r="AF325" s="91">
        <v>0</v>
      </c>
      <c r="AG325" s="91">
        <v>0</v>
      </c>
      <c r="AH325" s="91">
        <v>0</v>
      </c>
      <c r="AI325" s="91">
        <v>0</v>
      </c>
      <c r="AJ325" s="91">
        <v>0</v>
      </c>
      <c r="AK325" s="91">
        <v>0</v>
      </c>
      <c r="AL325" s="91">
        <v>0</v>
      </c>
      <c r="AM325" s="91">
        <v>0</v>
      </c>
      <c r="AN325" s="91">
        <v>0</v>
      </c>
      <c r="AO325" s="91">
        <v>0</v>
      </c>
      <c r="AP325" s="91">
        <v>0</v>
      </c>
      <c r="AQ325" s="91">
        <v>0</v>
      </c>
      <c r="AR325" s="91">
        <v>0</v>
      </c>
      <c r="AS325" s="91">
        <v>0</v>
      </c>
      <c r="AT325" s="91">
        <v>0</v>
      </c>
      <c r="AU325" s="91">
        <v>0</v>
      </c>
      <c r="AV325" s="91">
        <v>0</v>
      </c>
      <c r="AW325" s="91">
        <v>0</v>
      </c>
      <c r="AX325" s="91">
        <v>0</v>
      </c>
      <c r="AY325" s="91">
        <v>0</v>
      </c>
      <c r="AZ325" s="91">
        <v>0</v>
      </c>
      <c r="BA325" s="91">
        <v>0</v>
      </c>
      <c r="BB325" s="91"/>
      <c r="BC325" s="91"/>
      <c r="BD325" s="91"/>
      <c r="BE325" s="91"/>
      <c r="BF325" s="91"/>
      <c r="BG325" s="91"/>
      <c r="BH325" s="91"/>
      <c r="BI325" s="91"/>
      <c r="BJ325" s="91"/>
      <c r="BK325" s="91"/>
      <c r="BL325" s="91"/>
      <c r="BM325" s="91"/>
      <c r="BN325" s="91"/>
    </row>
    <row r="326" spans="1:66" x14ac:dyDescent="0.2">
      <c r="A326" s="84" t="s">
        <v>1138</v>
      </c>
      <c r="B326" s="91">
        <v>0.38675407467789802</v>
      </c>
      <c r="C326" s="91">
        <v>0.39864281926665002</v>
      </c>
      <c r="D326" s="91">
        <v>0.39564648506104</v>
      </c>
      <c r="E326" s="91">
        <v>0.36077761830552502</v>
      </c>
      <c r="F326" s="91">
        <v>0.35969939773885101</v>
      </c>
      <c r="G326" s="91">
        <v>0.35686715364628402</v>
      </c>
      <c r="H326" s="91">
        <v>0.36001405672082298</v>
      </c>
      <c r="I326" s="91">
        <v>0.40886268902107498</v>
      </c>
      <c r="J326" s="91">
        <v>0.41337565900788897</v>
      </c>
      <c r="K326" s="91">
        <v>0.42005879481349101</v>
      </c>
      <c r="L326" s="91">
        <v>0.41163596501657101</v>
      </c>
      <c r="M326" s="91">
        <v>0.40389968579519497</v>
      </c>
      <c r="N326" s="91">
        <v>0.40389968579519497</v>
      </c>
      <c r="O326" s="91">
        <v>0.40870552507957603</v>
      </c>
      <c r="P326" s="91">
        <v>0.40294516602897701</v>
      </c>
      <c r="Q326" s="91">
        <v>0.39641195509842397</v>
      </c>
      <c r="R326" s="91">
        <v>0.393090913322656</v>
      </c>
      <c r="S326" s="91">
        <v>0.38927837309198599</v>
      </c>
      <c r="T326" s="91">
        <v>0.41416715213300698</v>
      </c>
      <c r="U326" s="91">
        <v>0.41398187852629598</v>
      </c>
      <c r="V326" s="91">
        <v>0.41645779147017398</v>
      </c>
      <c r="W326" s="91">
        <v>0.41881161158788699</v>
      </c>
      <c r="X326" s="91">
        <v>0.42039083271728001</v>
      </c>
      <c r="Y326" s="91">
        <v>0.40802655161877899</v>
      </c>
      <c r="Z326" s="91">
        <v>0.40058922926618601</v>
      </c>
      <c r="AA326" s="91">
        <v>0.40058922926618601</v>
      </c>
      <c r="AB326" s="91">
        <v>0.40785396791516298</v>
      </c>
      <c r="AC326" s="91">
        <v>0.39923290770514702</v>
      </c>
      <c r="AD326" s="91">
        <v>0.39504981324760702</v>
      </c>
      <c r="AE326" s="91">
        <v>0.39388335741374503</v>
      </c>
      <c r="AF326" s="91">
        <v>0.39115059303696698</v>
      </c>
      <c r="AG326" s="91">
        <v>0.41297829091945798</v>
      </c>
      <c r="AH326" s="91">
        <v>0.41389915631958801</v>
      </c>
      <c r="AI326" s="91">
        <v>0.416503022274546</v>
      </c>
      <c r="AJ326" s="91">
        <v>0.41696904087088099</v>
      </c>
      <c r="AK326" s="91">
        <v>0.418912935852018</v>
      </c>
      <c r="AL326" s="91">
        <v>0.40713890775801997</v>
      </c>
      <c r="AM326" s="91">
        <v>0.400531650860736</v>
      </c>
      <c r="AN326" s="91">
        <v>0.400531650860736</v>
      </c>
      <c r="AO326" s="91">
        <v>0.377039632973032</v>
      </c>
      <c r="AP326" s="91">
        <v>0.37575125226476502</v>
      </c>
      <c r="AQ326" s="91">
        <v>0.37197380248737999</v>
      </c>
      <c r="AR326" s="91">
        <v>0.37103621020718802</v>
      </c>
      <c r="AS326" s="91">
        <v>0.36874914929701302</v>
      </c>
      <c r="AT326" s="91">
        <v>0.40871057600219701</v>
      </c>
      <c r="AU326" s="91">
        <v>0.41019652503381199</v>
      </c>
      <c r="AV326" s="91">
        <v>0.413253153022761</v>
      </c>
      <c r="AW326" s="91">
        <v>0.41742647982486802</v>
      </c>
      <c r="AX326" s="91">
        <v>0.41917040755159302</v>
      </c>
      <c r="AY326" s="91">
        <v>0.40761377145823002</v>
      </c>
      <c r="AZ326" s="91">
        <v>0.40021108207415301</v>
      </c>
      <c r="BA326" s="91">
        <v>0.40021108207415301</v>
      </c>
      <c r="BB326" s="91"/>
      <c r="BC326" s="91"/>
      <c r="BD326" s="91"/>
      <c r="BE326" s="91"/>
      <c r="BF326" s="91"/>
      <c r="BG326" s="91"/>
      <c r="BH326" s="91"/>
      <c r="BI326" s="91"/>
      <c r="BJ326" s="91"/>
      <c r="BK326" s="91"/>
      <c r="BL326" s="91"/>
      <c r="BM326" s="91"/>
      <c r="BN326" s="91"/>
    </row>
    <row r="327" spans="1:66" x14ac:dyDescent="0.2">
      <c r="A327" s="84" t="s">
        <v>1139</v>
      </c>
      <c r="B327" s="91">
        <v>1.45908532096859E-2</v>
      </c>
      <c r="C327" s="91">
        <v>1.8751473881832301E-3</v>
      </c>
      <c r="D327" s="91">
        <v>5.3341460209543204E-3</v>
      </c>
      <c r="E327" s="91">
        <v>4.04195393473867E-2</v>
      </c>
      <c r="F327" s="91">
        <v>4.1935638460480901E-2</v>
      </c>
      <c r="G327" s="91">
        <v>4.5470004179777597E-2</v>
      </c>
      <c r="H327" s="91">
        <v>4.2519551768593802E-2</v>
      </c>
      <c r="I327" s="91">
        <v>-5.8815752938897198E-3</v>
      </c>
      <c r="J327" s="91">
        <v>-1.0356076653515499E-2</v>
      </c>
      <c r="K327" s="91">
        <v>-1.7288265618627899E-2</v>
      </c>
      <c r="L327" s="91">
        <v>-8.3155099125957199E-3</v>
      </c>
      <c r="M327" s="91">
        <v>2.5098651209169801E-4</v>
      </c>
      <c r="N327" s="91">
        <v>2.5098651209169801E-4</v>
      </c>
      <c r="O327" s="91">
        <v>-3.3922362637025501E-3</v>
      </c>
      <c r="P327" s="91">
        <v>1.1589566506751299E-3</v>
      </c>
      <c r="Q327" s="91">
        <v>7.8416885212253297E-3</v>
      </c>
      <c r="R327" s="91">
        <v>1.11800248373742E-2</v>
      </c>
      <c r="S327" s="91">
        <v>1.5253795677072701E-2</v>
      </c>
      <c r="T327" s="91">
        <v>-9.4374250124731503E-3</v>
      </c>
      <c r="U327" s="91">
        <v>-9.1844370241462494E-3</v>
      </c>
      <c r="V327" s="91">
        <v>-1.1401778781157199E-2</v>
      </c>
      <c r="W327" s="91">
        <v>-1.39547905821384E-2</v>
      </c>
      <c r="X327" s="91">
        <v>-1.57523721951843E-2</v>
      </c>
      <c r="Y327" s="91">
        <v>-2.8606236869942701E-3</v>
      </c>
      <c r="Z327" s="91">
        <v>5.1459500146190298E-3</v>
      </c>
      <c r="AA327" s="91">
        <v>5.1459500146190298E-3</v>
      </c>
      <c r="AB327" s="91">
        <v>1.5299001231231101E-3</v>
      </c>
      <c r="AC327" s="91">
        <v>6.5454058244348396E-3</v>
      </c>
      <c r="AD327" s="91">
        <v>1.07637427642142E-2</v>
      </c>
      <c r="AE327" s="91">
        <v>1.0902548008823299E-2</v>
      </c>
      <c r="AF327" s="91">
        <v>1.3852855460103499E-2</v>
      </c>
      <c r="AG327" s="91">
        <v>-8.8352628584164403E-3</v>
      </c>
      <c r="AH327" s="91">
        <v>-9.7244930367444901E-3</v>
      </c>
      <c r="AI327" s="91">
        <v>-1.2064608445573799E-2</v>
      </c>
      <c r="AJ327" s="91">
        <v>-1.1091778515481999E-2</v>
      </c>
      <c r="AK327" s="91">
        <v>-1.32496231306565E-2</v>
      </c>
      <c r="AL327" s="91">
        <v>-9.6792023195639196E-4</v>
      </c>
      <c r="AM327" s="91">
        <v>6.6351260501380802E-3</v>
      </c>
      <c r="AN327" s="91">
        <v>6.6351260501380802E-3</v>
      </c>
      <c r="AO327" s="91">
        <v>3.7075670372140102E-2</v>
      </c>
      <c r="AP327" s="91">
        <v>3.1386792716618699E-2</v>
      </c>
      <c r="AQ327" s="91">
        <v>3.5245911467074502E-2</v>
      </c>
      <c r="AR327" s="91">
        <v>3.5180764537705599E-2</v>
      </c>
      <c r="AS327" s="91">
        <v>3.7650049040428298E-2</v>
      </c>
      <c r="AT327" s="91">
        <v>-3.1711323707534502E-3</v>
      </c>
      <c r="AU327" s="91">
        <v>-4.6741422807494003E-3</v>
      </c>
      <c r="AV327" s="91">
        <v>-7.5259996521062199E-3</v>
      </c>
      <c r="AW327" s="91">
        <v>-1.28539939873009E-2</v>
      </c>
      <c r="AX327" s="91">
        <v>-1.4792053626731401E-2</v>
      </c>
      <c r="AY327" s="91">
        <v>-2.6991484760415401E-3</v>
      </c>
      <c r="AZ327" s="91">
        <v>6.48309391921817E-3</v>
      </c>
      <c r="BA327" s="91">
        <v>6.48309391921817E-3</v>
      </c>
      <c r="BB327" s="91"/>
      <c r="BC327" s="91"/>
      <c r="BD327" s="91"/>
      <c r="BE327" s="91"/>
      <c r="BF327" s="91"/>
      <c r="BG327" s="91"/>
      <c r="BH327" s="91"/>
      <c r="BI327" s="91"/>
      <c r="BJ327" s="91"/>
      <c r="BK327" s="91"/>
      <c r="BL327" s="91"/>
      <c r="BM327" s="91"/>
      <c r="BN327" s="91"/>
    </row>
    <row r="328" spans="1:66" x14ac:dyDescent="0.2">
      <c r="A328" s="84" t="s">
        <v>1140</v>
      </c>
      <c r="B328" s="91">
        <v>7.9885684167865893E-3</v>
      </c>
      <c r="C328" s="91">
        <v>8.0415137118897296E-3</v>
      </c>
      <c r="D328" s="91">
        <v>8.0165649723546398E-3</v>
      </c>
      <c r="E328" s="91">
        <v>7.9901620355027105E-3</v>
      </c>
      <c r="F328" s="91">
        <v>7.9708231854594292E-3</v>
      </c>
      <c r="G328" s="91">
        <v>7.9433319317050999E-3</v>
      </c>
      <c r="H328" s="91">
        <v>7.9241290052032096E-3</v>
      </c>
      <c r="I328" s="91">
        <v>7.9024687483113098E-3</v>
      </c>
      <c r="J328" s="91">
        <v>7.8780959058330508E-3</v>
      </c>
      <c r="K328" s="91">
        <v>7.8643644887747294E-3</v>
      </c>
      <c r="L328" s="91">
        <v>7.8400478915618601E-3</v>
      </c>
      <c r="M328" s="91">
        <v>7.8072471499693501E-3</v>
      </c>
      <c r="N328" s="91">
        <v>7.8072471499693501E-3</v>
      </c>
      <c r="O328" s="91">
        <v>7.8232208015209907E-3</v>
      </c>
      <c r="P328" s="91">
        <v>7.7349046037035801E-3</v>
      </c>
      <c r="Q328" s="91">
        <v>7.6968355585304597E-3</v>
      </c>
      <c r="R328" s="91">
        <v>7.66218174449878E-3</v>
      </c>
      <c r="S328" s="91">
        <v>7.6244687176165596E-3</v>
      </c>
      <c r="T328" s="91">
        <v>7.5818816144385499E-3</v>
      </c>
      <c r="U328" s="91">
        <v>7.5456536119087002E-3</v>
      </c>
      <c r="V328" s="91">
        <v>7.5057944136125397E-3</v>
      </c>
      <c r="W328" s="91">
        <v>7.4665539116131703E-3</v>
      </c>
      <c r="X328" s="91">
        <v>7.4272285794278201E-3</v>
      </c>
      <c r="Y328" s="91">
        <v>7.3786158832167999E-3</v>
      </c>
      <c r="Z328" s="91">
        <v>7.3307844999220603E-3</v>
      </c>
      <c r="AA328" s="91">
        <v>7.3307844999220603E-3</v>
      </c>
      <c r="AB328" s="91">
        <v>7.4107857066380498E-3</v>
      </c>
      <c r="AC328" s="91">
        <v>7.2661764139020897E-3</v>
      </c>
      <c r="AD328" s="91">
        <v>7.22501074713729E-3</v>
      </c>
      <c r="AE328" s="91">
        <v>7.1886738397720302E-3</v>
      </c>
      <c r="AF328" s="91">
        <v>7.1517071108671698E-3</v>
      </c>
      <c r="AG328" s="91">
        <v>7.1133875972240104E-3</v>
      </c>
      <c r="AH328" s="91">
        <v>7.0802278934596896E-3</v>
      </c>
      <c r="AI328" s="91">
        <v>7.04134127243461E-3</v>
      </c>
      <c r="AJ328" s="91">
        <v>7.0052012885758403E-3</v>
      </c>
      <c r="AK328" s="91">
        <v>6.9710998295036703E-3</v>
      </c>
      <c r="AL328" s="91">
        <v>6.9307046455784798E-3</v>
      </c>
      <c r="AM328" s="91">
        <v>6.8930044505759302E-3</v>
      </c>
      <c r="AN328" s="91">
        <v>6.8930044505759302E-3</v>
      </c>
      <c r="AO328" s="91">
        <v>6.9452934296318804E-3</v>
      </c>
      <c r="AP328" s="91">
        <v>6.8403377544162102E-3</v>
      </c>
      <c r="AQ328" s="91">
        <v>6.8053039279118901E-3</v>
      </c>
      <c r="AR328" s="91">
        <v>6.77479651496583E-3</v>
      </c>
      <c r="AS328" s="91">
        <v>6.7431393749256396E-3</v>
      </c>
      <c r="AT328" s="91">
        <v>6.7106381398450796E-3</v>
      </c>
      <c r="AU328" s="91">
        <v>6.6819883203373199E-3</v>
      </c>
      <c r="AV328" s="91">
        <v>6.6501446544053296E-3</v>
      </c>
      <c r="AW328" s="91">
        <v>6.6217367266143204E-3</v>
      </c>
      <c r="AX328" s="91">
        <v>6.5914580364147702E-3</v>
      </c>
      <c r="AY328" s="91">
        <v>6.5561519345714503E-3</v>
      </c>
      <c r="AZ328" s="91">
        <v>6.5282941167417504E-3</v>
      </c>
      <c r="BA328" s="91">
        <v>6.5282941167417504E-3</v>
      </c>
      <c r="BB328" s="91"/>
      <c r="BC328" s="91"/>
      <c r="BD328" s="91"/>
      <c r="BE328" s="91"/>
      <c r="BF328" s="91"/>
      <c r="BG328" s="91"/>
      <c r="BH328" s="91"/>
      <c r="BI328" s="91"/>
      <c r="BJ328" s="91"/>
      <c r="BK328" s="91"/>
      <c r="BL328" s="91"/>
      <c r="BM328" s="91"/>
      <c r="BN328" s="91"/>
    </row>
    <row r="329" spans="1:66" x14ac:dyDescent="0.2">
      <c r="A329" s="84" t="s">
        <v>1141</v>
      </c>
      <c r="B329" s="91">
        <v>7.6769230675540203E-5</v>
      </c>
      <c r="C329" s="91">
        <v>7.7278028918341396E-5</v>
      </c>
      <c r="D329" s="91">
        <v>7.7038274379041396E-5</v>
      </c>
      <c r="E329" s="91">
        <v>7.6784545169507603E-5</v>
      </c>
      <c r="F329" s="91">
        <v>7.6598701027914904E-5</v>
      </c>
      <c r="G329" s="91">
        <v>7.6334513217168895E-5</v>
      </c>
      <c r="H329" s="91">
        <v>7.6149975285294696E-5</v>
      </c>
      <c r="I329" s="91">
        <v>7.5941822688850593E-5</v>
      </c>
      <c r="J329" s="91">
        <v>7.5707602454534202E-5</v>
      </c>
      <c r="K329" s="91">
        <v>7.5575645103898395E-5</v>
      </c>
      <c r="L329" s="91">
        <v>7.5341965380162606E-5</v>
      </c>
      <c r="M329" s="91">
        <v>7.5026753997313E-5</v>
      </c>
      <c r="N329" s="91">
        <v>7.5026753997313E-5</v>
      </c>
      <c r="O329" s="91">
        <v>7.5180258965502398E-5</v>
      </c>
      <c r="P329" s="91">
        <v>7.4331550384827995E-5</v>
      </c>
      <c r="Q329" s="91">
        <v>7.3965711205889294E-5</v>
      </c>
      <c r="R329" s="91">
        <v>7.36326920084078E-5</v>
      </c>
      <c r="S329" s="91">
        <v>7.3270274124608898E-5</v>
      </c>
      <c r="T329" s="91">
        <v>7.2861016923931297E-5</v>
      </c>
      <c r="U329" s="91">
        <v>7.2512869954659105E-5</v>
      </c>
      <c r="V329" s="91">
        <v>7.2129827608534804E-5</v>
      </c>
      <c r="W329" s="91">
        <v>7.1752730863205094E-5</v>
      </c>
      <c r="X329" s="91">
        <v>7.1374818909470696E-5</v>
      </c>
      <c r="Y329" s="91">
        <v>7.0907656447502995E-5</v>
      </c>
      <c r="Z329" s="91">
        <v>7.0448002313482102E-5</v>
      </c>
      <c r="AA329" s="91">
        <v>7.0448002313482102E-5</v>
      </c>
      <c r="AB329" s="91">
        <v>7.1216804778739394E-5</v>
      </c>
      <c r="AC329" s="91">
        <v>6.9827125981153306E-5</v>
      </c>
      <c r="AD329" s="91">
        <v>6.9431528622164901E-5</v>
      </c>
      <c r="AE329" s="91">
        <v>6.90823350898546E-5</v>
      </c>
      <c r="AF329" s="91">
        <v>6.8727089044436302E-5</v>
      </c>
      <c r="AG329" s="91">
        <v>6.8358842892088807E-5</v>
      </c>
      <c r="AH329" s="91">
        <v>6.8040181923739805E-5</v>
      </c>
      <c r="AI329" s="91">
        <v>6.7666485934181307E-5</v>
      </c>
      <c r="AJ329" s="91">
        <v>6.7319184814291797E-5</v>
      </c>
      <c r="AK329" s="91">
        <v>6.6991473684925603E-5</v>
      </c>
      <c r="AL329" s="91">
        <v>6.6603280578083498E-5</v>
      </c>
      <c r="AM329" s="91">
        <v>6.6240986007183605E-5</v>
      </c>
      <c r="AN329" s="91">
        <v>6.6240986007183605E-5</v>
      </c>
      <c r="AO329" s="91">
        <v>6.6743477127682694E-5</v>
      </c>
      <c r="AP329" s="91">
        <v>6.5734865068429695E-5</v>
      </c>
      <c r="AQ329" s="91">
        <v>6.5398193994460307E-5</v>
      </c>
      <c r="AR329" s="91">
        <v>6.5105021238144104E-5</v>
      </c>
      <c r="AS329" s="91">
        <v>6.4800799735682398E-5</v>
      </c>
      <c r="AT329" s="91">
        <v>6.44884665762271E-5</v>
      </c>
      <c r="AU329" s="91">
        <v>6.4213145080828498E-5</v>
      </c>
      <c r="AV329" s="91">
        <v>6.3907131085836504E-5</v>
      </c>
      <c r="AW329" s="91">
        <v>6.3634134142226496E-5</v>
      </c>
      <c r="AX329" s="91">
        <v>6.3343159385397993E-5</v>
      </c>
      <c r="AY329" s="91">
        <v>6.3003871776498097E-5</v>
      </c>
      <c r="AZ329" s="91">
        <v>6.2736161326827199E-5</v>
      </c>
      <c r="BA329" s="91">
        <v>6.2736161326827199E-5</v>
      </c>
      <c r="BB329" s="91"/>
      <c r="BC329" s="91"/>
      <c r="BD329" s="91"/>
      <c r="BE329" s="91"/>
      <c r="BF329" s="91"/>
      <c r="BG329" s="91"/>
      <c r="BH329" s="91"/>
      <c r="BI329" s="91"/>
      <c r="BJ329" s="91"/>
      <c r="BK329" s="91"/>
      <c r="BL329" s="91"/>
      <c r="BM329" s="91"/>
      <c r="BN329" s="91"/>
    </row>
    <row r="330" spans="1:66" x14ac:dyDescent="0.2">
      <c r="A330" s="84" t="s">
        <v>1142</v>
      </c>
      <c r="B330" s="91">
        <v>1.01565634109413E-2</v>
      </c>
      <c r="C330" s="91">
        <v>1.02671485282764E-2</v>
      </c>
      <c r="D330" s="91">
        <v>1.02121655234024E-2</v>
      </c>
      <c r="E330" s="91">
        <v>1.0173535669115E-2</v>
      </c>
      <c r="F330" s="91">
        <v>1.01225227038242E-2</v>
      </c>
      <c r="G330" s="91">
        <v>1.0038068042524899E-2</v>
      </c>
      <c r="H330" s="91">
        <v>1.0028658680976899E-2</v>
      </c>
      <c r="I330" s="91">
        <v>1.00350481241465E-2</v>
      </c>
      <c r="J330" s="91">
        <v>1.00377437119179E-2</v>
      </c>
      <c r="K330" s="91">
        <v>1.00722488742379E-2</v>
      </c>
      <c r="L330" s="91">
        <v>9.9657563236956008E-3</v>
      </c>
      <c r="M330" s="91">
        <v>1.03664920343734E-2</v>
      </c>
      <c r="N330" s="91">
        <v>1.03664920343734E-2</v>
      </c>
      <c r="O330" s="91">
        <v>1.03767966206425E-2</v>
      </c>
      <c r="P330" s="91">
        <v>1.0268318594044199E-2</v>
      </c>
      <c r="Q330" s="91">
        <v>1.0174323797058999E-2</v>
      </c>
      <c r="R330" s="91">
        <v>1.0109932539854699E-2</v>
      </c>
      <c r="S330" s="91">
        <v>1.00295403892496E-2</v>
      </c>
      <c r="T330" s="91">
        <v>9.9464120786142696E-3</v>
      </c>
      <c r="U330" s="91">
        <v>9.8962695195298402E-3</v>
      </c>
      <c r="V330" s="91">
        <v>9.8562869979554601E-3</v>
      </c>
      <c r="W330" s="91">
        <v>9.8394820959511898E-3</v>
      </c>
      <c r="X330" s="91">
        <v>9.8222411579156708E-3</v>
      </c>
      <c r="Y330" s="91">
        <v>9.6793107123744095E-3</v>
      </c>
      <c r="Z330" s="91">
        <v>9.6173576610785409E-3</v>
      </c>
      <c r="AA330" s="91">
        <v>9.6173576610785409E-3</v>
      </c>
      <c r="AB330" s="91">
        <v>9.6892162493371296E-3</v>
      </c>
      <c r="AC330" s="91">
        <v>9.5262275115400204E-3</v>
      </c>
      <c r="AD330" s="91">
        <v>9.4632028393397197E-3</v>
      </c>
      <c r="AE330" s="91">
        <v>9.4149345503307409E-3</v>
      </c>
      <c r="AF330" s="91">
        <v>9.3527795072905796E-3</v>
      </c>
      <c r="AG330" s="91">
        <v>9.2904510079680098E-3</v>
      </c>
      <c r="AH330" s="91">
        <v>9.2555913664736002E-3</v>
      </c>
      <c r="AI330" s="91">
        <v>9.2215960556271195E-3</v>
      </c>
      <c r="AJ330" s="91">
        <v>9.2072638751581806E-3</v>
      </c>
      <c r="AK330" s="91">
        <v>9.1950942698350007E-3</v>
      </c>
      <c r="AL330" s="91">
        <v>9.06608927044005E-3</v>
      </c>
      <c r="AM330" s="91">
        <v>8.9833991127605296E-3</v>
      </c>
      <c r="AN330" s="91">
        <v>8.9833991127605296E-3</v>
      </c>
      <c r="AO330" s="91">
        <v>9.0177445752211201E-3</v>
      </c>
      <c r="AP330" s="91">
        <v>8.8997174304737605E-3</v>
      </c>
      <c r="AQ330" s="91">
        <v>8.8411270129938307E-3</v>
      </c>
      <c r="AR330" s="91">
        <v>8.7964663878082397E-3</v>
      </c>
      <c r="AS330" s="91">
        <v>8.7400174027730902E-3</v>
      </c>
      <c r="AT330" s="91">
        <v>8.6874842467281003E-3</v>
      </c>
      <c r="AU330" s="91">
        <v>8.6600829458111702E-3</v>
      </c>
      <c r="AV330" s="91">
        <v>8.6333371670480503E-3</v>
      </c>
      <c r="AW330" s="91">
        <v>8.6247183178423201E-3</v>
      </c>
      <c r="AX330" s="91">
        <v>8.6103494992015705E-3</v>
      </c>
      <c r="AY330" s="91">
        <v>8.4906182111677293E-3</v>
      </c>
      <c r="AZ330" s="91">
        <v>1.03363128980386E-2</v>
      </c>
      <c r="BA330" s="91">
        <v>1.03363128980386E-2</v>
      </c>
      <c r="BB330" s="91"/>
      <c r="BC330" s="91"/>
      <c r="BD330" s="91"/>
      <c r="BE330" s="91"/>
      <c r="BF330" s="91"/>
      <c r="BG330" s="91"/>
      <c r="BH330" s="91"/>
      <c r="BI330" s="91"/>
      <c r="BJ330" s="91"/>
      <c r="BK330" s="91"/>
      <c r="BL330" s="91"/>
      <c r="BM330" s="91"/>
      <c r="BN330" s="91"/>
    </row>
    <row r="331" spans="1:66" s="77" customFormat="1" x14ac:dyDescent="0.2">
      <c r="A331" s="84" t="s">
        <v>1143</v>
      </c>
      <c r="B331" s="91">
        <v>0.12833782898896001</v>
      </c>
      <c r="C331" s="91">
        <v>0.12993446251438401</v>
      </c>
      <c r="D331" s="91">
        <v>0.12902355674140401</v>
      </c>
      <c r="E331" s="91">
        <v>0.12862226746733199</v>
      </c>
      <c r="F331" s="91">
        <v>0.12775472540646701</v>
      </c>
      <c r="G331" s="91">
        <v>0.12636514533776999</v>
      </c>
      <c r="H331" s="91">
        <v>0.12597151812190799</v>
      </c>
      <c r="I331" s="91">
        <v>0.125031130797505</v>
      </c>
      <c r="J331" s="91">
        <v>0.124967295425973</v>
      </c>
      <c r="K331" s="91">
        <v>0.12547405642229301</v>
      </c>
      <c r="L331" s="91">
        <v>0.124426347082046</v>
      </c>
      <c r="M331" s="91">
        <v>0.122283488143019</v>
      </c>
      <c r="N331" s="91">
        <v>0.122283488143019</v>
      </c>
      <c r="O331" s="91">
        <v>0.11977993865004601</v>
      </c>
      <c r="P331" s="91">
        <v>0.12254199243783</v>
      </c>
      <c r="Q331" s="91">
        <v>0.122348668889967</v>
      </c>
      <c r="R331" s="91">
        <v>0.122404870309754</v>
      </c>
      <c r="S331" s="91">
        <v>0.12196056461138299</v>
      </c>
      <c r="T331" s="91">
        <v>0.121659340147312</v>
      </c>
      <c r="U331" s="91">
        <v>0.121596306405691</v>
      </c>
      <c r="V331" s="91">
        <v>0.121121167892509</v>
      </c>
      <c r="W331" s="91">
        <v>0.121597095094861</v>
      </c>
      <c r="X331" s="91">
        <v>0.122114322336365</v>
      </c>
      <c r="Y331" s="91">
        <v>0.121175095204843</v>
      </c>
      <c r="Z331" s="91">
        <v>0.120066926127955</v>
      </c>
      <c r="AA331" s="91">
        <v>0.120066926127955</v>
      </c>
      <c r="AB331" s="91">
        <v>0.11215040639134601</v>
      </c>
      <c r="AC331" s="91">
        <v>0.120121580659223</v>
      </c>
      <c r="AD331" s="91">
        <v>0.120145639648453</v>
      </c>
      <c r="AE331" s="91">
        <v>0.12241210161702901</v>
      </c>
      <c r="AF331" s="91">
        <v>0.12204328431033599</v>
      </c>
      <c r="AG331" s="91">
        <v>0.123969579644282</v>
      </c>
      <c r="AH331" s="91">
        <v>0.123966184376345</v>
      </c>
      <c r="AI331" s="91">
        <v>0.123473894658369</v>
      </c>
      <c r="AJ331" s="91">
        <v>0.120459638746914</v>
      </c>
      <c r="AK331" s="91">
        <v>0.12095783240888699</v>
      </c>
      <c r="AL331" s="91">
        <v>0.120040022263947</v>
      </c>
      <c r="AM331" s="91">
        <v>0.11803622289899</v>
      </c>
      <c r="AN331" s="91">
        <v>0.11803622289899</v>
      </c>
      <c r="AO331" s="91">
        <v>0.103163044888008</v>
      </c>
      <c r="AP331" s="91">
        <v>0.11822546095514699</v>
      </c>
      <c r="AQ331" s="91">
        <v>0.118140793099847</v>
      </c>
      <c r="AR331" s="91">
        <v>0.120345344306795</v>
      </c>
      <c r="AS331" s="91">
        <v>0.120041310518381</v>
      </c>
      <c r="AT331" s="91">
        <v>0.12195134060353199</v>
      </c>
      <c r="AU331" s="91">
        <v>0.12204017032317099</v>
      </c>
      <c r="AV331" s="91">
        <v>0.12165962033327</v>
      </c>
      <c r="AW331" s="91">
        <v>0.12415044141554001</v>
      </c>
      <c r="AX331" s="91">
        <v>0.124605042536622</v>
      </c>
      <c r="AY331" s="91">
        <v>0.123613023240502</v>
      </c>
      <c r="AZ331" s="91">
        <v>0.11800403502675</v>
      </c>
      <c r="BA331" s="91">
        <v>0.11800403502675</v>
      </c>
      <c r="BB331" s="91"/>
      <c r="BC331" s="91"/>
      <c r="BD331" s="91"/>
      <c r="BE331" s="91"/>
      <c r="BF331" s="91"/>
      <c r="BG331" s="91"/>
      <c r="BH331" s="91"/>
      <c r="BI331" s="91"/>
      <c r="BJ331" s="91"/>
      <c r="BK331" s="91"/>
      <c r="BL331" s="91"/>
      <c r="BM331" s="91"/>
      <c r="BN331" s="91"/>
    </row>
    <row r="332" spans="1:66" s="77" customFormat="1" x14ac:dyDescent="0.2">
      <c r="A332" s="88" t="s">
        <v>1144</v>
      </c>
      <c r="B332" s="91">
        <v>0</v>
      </c>
      <c r="C332" s="91">
        <v>0</v>
      </c>
      <c r="D332" s="91">
        <v>0</v>
      </c>
      <c r="E332" s="91">
        <v>0</v>
      </c>
      <c r="F332" s="91">
        <v>0</v>
      </c>
      <c r="G332" s="91">
        <v>0</v>
      </c>
      <c r="H332" s="91">
        <v>0</v>
      </c>
      <c r="I332" s="91">
        <v>0</v>
      </c>
      <c r="J332" s="91">
        <v>0</v>
      </c>
      <c r="K332" s="91">
        <v>0</v>
      </c>
      <c r="L332" s="91">
        <v>0</v>
      </c>
      <c r="M332" s="91">
        <v>0</v>
      </c>
      <c r="N332" s="91">
        <v>0</v>
      </c>
      <c r="O332" s="91">
        <v>0</v>
      </c>
      <c r="P332" s="91">
        <v>0</v>
      </c>
      <c r="Q332" s="91">
        <v>0</v>
      </c>
      <c r="R332" s="91">
        <v>0</v>
      </c>
      <c r="S332" s="91">
        <v>0</v>
      </c>
      <c r="T332" s="91">
        <v>0</v>
      </c>
      <c r="U332" s="91">
        <v>0</v>
      </c>
      <c r="V332" s="91">
        <v>0</v>
      </c>
      <c r="W332" s="91">
        <v>0</v>
      </c>
      <c r="X332" s="91">
        <v>0</v>
      </c>
      <c r="Y332" s="91">
        <v>0</v>
      </c>
      <c r="Z332" s="91">
        <v>0</v>
      </c>
      <c r="AA332" s="91">
        <v>0</v>
      </c>
      <c r="AB332" s="91">
        <v>0</v>
      </c>
      <c r="AC332" s="91">
        <v>0</v>
      </c>
      <c r="AD332" s="91">
        <v>0</v>
      </c>
      <c r="AE332" s="91">
        <v>0</v>
      </c>
      <c r="AF332" s="91">
        <v>0</v>
      </c>
      <c r="AG332" s="91">
        <v>0</v>
      </c>
      <c r="AH332" s="91">
        <v>0</v>
      </c>
      <c r="AI332" s="91">
        <v>0</v>
      </c>
      <c r="AJ332" s="91">
        <v>0</v>
      </c>
      <c r="AK332" s="91">
        <v>0</v>
      </c>
      <c r="AL332" s="91">
        <v>0</v>
      </c>
      <c r="AM332" s="91">
        <v>0</v>
      </c>
      <c r="AN332" s="91">
        <v>0</v>
      </c>
      <c r="AO332" s="91">
        <v>0</v>
      </c>
      <c r="AP332" s="91">
        <v>0</v>
      </c>
      <c r="AQ332" s="91">
        <v>0</v>
      </c>
      <c r="AR332" s="91">
        <v>0</v>
      </c>
      <c r="AS332" s="91">
        <v>0</v>
      </c>
      <c r="AT332" s="91">
        <v>0</v>
      </c>
      <c r="AU332" s="91">
        <v>0</v>
      </c>
      <c r="AV332" s="91">
        <v>0</v>
      </c>
      <c r="AW332" s="91">
        <v>0</v>
      </c>
      <c r="AX332" s="91">
        <v>0</v>
      </c>
      <c r="AY332" s="91">
        <v>0</v>
      </c>
      <c r="AZ332" s="91">
        <v>0</v>
      </c>
      <c r="BA332" s="91">
        <v>0</v>
      </c>
      <c r="BB332" s="91"/>
      <c r="BC332" s="91"/>
      <c r="BD332" s="91"/>
      <c r="BE332" s="91"/>
      <c r="BF332" s="91"/>
      <c r="BG332" s="91"/>
      <c r="BH332" s="91"/>
      <c r="BI332" s="91"/>
      <c r="BJ332" s="91"/>
      <c r="BK332" s="91"/>
      <c r="BL332" s="91"/>
      <c r="BM332" s="91"/>
      <c r="BN332" s="91"/>
    </row>
    <row r="333" spans="1:66" s="77" customFormat="1" x14ac:dyDescent="0.2">
      <c r="A333" s="82" t="s">
        <v>1145</v>
      </c>
      <c r="B333" s="90">
        <v>1</v>
      </c>
      <c r="C333" s="90">
        <v>1</v>
      </c>
      <c r="D333" s="90">
        <v>1</v>
      </c>
      <c r="E333" s="90">
        <v>1</v>
      </c>
      <c r="F333" s="90">
        <v>1</v>
      </c>
      <c r="G333" s="90">
        <v>1</v>
      </c>
      <c r="H333" s="90">
        <v>0.999999999999999</v>
      </c>
      <c r="I333" s="90">
        <v>1</v>
      </c>
      <c r="J333" s="90">
        <v>1</v>
      </c>
      <c r="K333" s="90">
        <v>0.999999999999999</v>
      </c>
      <c r="L333" s="90">
        <v>1</v>
      </c>
      <c r="M333" s="90">
        <v>0.999999999999999</v>
      </c>
      <c r="N333" s="90">
        <v>0.999999999999999</v>
      </c>
      <c r="O333" s="90">
        <v>1</v>
      </c>
      <c r="P333" s="90">
        <v>1</v>
      </c>
      <c r="Q333" s="90">
        <v>1</v>
      </c>
      <c r="R333" s="90">
        <v>1</v>
      </c>
      <c r="S333" s="90">
        <v>0.999999999999999</v>
      </c>
      <c r="T333" s="90">
        <v>1</v>
      </c>
      <c r="U333" s="90">
        <v>1</v>
      </c>
      <c r="V333" s="90">
        <v>1</v>
      </c>
      <c r="W333" s="90">
        <v>1</v>
      </c>
      <c r="X333" s="90">
        <v>1</v>
      </c>
      <c r="Y333" s="90">
        <v>0.999999999999999</v>
      </c>
      <c r="Z333" s="90">
        <v>1</v>
      </c>
      <c r="AA333" s="90">
        <v>1</v>
      </c>
      <c r="AB333" s="90">
        <v>1</v>
      </c>
      <c r="AC333" s="90">
        <v>1</v>
      </c>
      <c r="AD333" s="90">
        <v>1</v>
      </c>
      <c r="AE333" s="90">
        <v>0.999999999999999</v>
      </c>
      <c r="AF333" s="90">
        <v>1</v>
      </c>
      <c r="AG333" s="90">
        <v>1</v>
      </c>
      <c r="AH333" s="90">
        <v>1</v>
      </c>
      <c r="AI333" s="90">
        <v>1</v>
      </c>
      <c r="AJ333" s="90">
        <v>0.999999999999999</v>
      </c>
      <c r="AK333" s="90">
        <v>1</v>
      </c>
      <c r="AL333" s="90">
        <v>1</v>
      </c>
      <c r="AM333" s="90">
        <v>0.999999999999999</v>
      </c>
      <c r="AN333" s="90">
        <v>0.999999999999999</v>
      </c>
      <c r="AO333" s="90">
        <v>1</v>
      </c>
      <c r="AP333" s="90">
        <v>1</v>
      </c>
      <c r="AQ333" s="90">
        <v>1</v>
      </c>
      <c r="AR333" s="90">
        <v>0.999999999999999</v>
      </c>
      <c r="AS333" s="90">
        <v>1</v>
      </c>
      <c r="AT333" s="90">
        <v>1</v>
      </c>
      <c r="AU333" s="90">
        <v>1</v>
      </c>
      <c r="AV333" s="90">
        <v>1</v>
      </c>
      <c r="AW333" s="90">
        <v>0.999999999999999</v>
      </c>
      <c r="AX333" s="90">
        <v>0.999999999999999</v>
      </c>
      <c r="AY333" s="90">
        <v>1</v>
      </c>
      <c r="AZ333" s="90">
        <v>0.999999999999999</v>
      </c>
      <c r="BA333" s="90">
        <v>0.999999999999999</v>
      </c>
      <c r="BB333" s="90"/>
      <c r="BC333" s="90"/>
      <c r="BD333" s="90"/>
      <c r="BE333" s="90"/>
      <c r="BF333" s="90"/>
      <c r="BG333" s="90"/>
      <c r="BH333" s="90"/>
      <c r="BI333" s="90"/>
      <c r="BJ333" s="90"/>
      <c r="BK333" s="90"/>
      <c r="BL333" s="90"/>
      <c r="BM333" s="90"/>
      <c r="BN333" s="90"/>
    </row>
    <row r="334" spans="1:66" s="77" customFormat="1" x14ac:dyDescent="0.2">
      <c r="A334" s="82" t="s">
        <v>1146</v>
      </c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0"/>
      <c r="BF334" s="90"/>
      <c r="BG334" s="90"/>
      <c r="BH334" s="90"/>
      <c r="BI334" s="90"/>
      <c r="BJ334" s="90"/>
      <c r="BK334" s="90"/>
      <c r="BL334" s="90"/>
      <c r="BM334" s="90"/>
      <c r="BN334" s="90"/>
    </row>
    <row r="335" spans="1:66" s="77" customFormat="1" x14ac:dyDescent="0.2">
      <c r="A335" s="82" t="s">
        <v>1147</v>
      </c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0"/>
      <c r="BF335" s="90"/>
      <c r="BG335" s="90"/>
      <c r="BH335" s="90"/>
      <c r="BI335" s="90"/>
      <c r="BJ335" s="90"/>
      <c r="BK335" s="90"/>
      <c r="BL335" s="90"/>
      <c r="BM335" s="90"/>
      <c r="BN335" s="90"/>
    </row>
    <row r="336" spans="1:66" s="77" customFormat="1" x14ac:dyDescent="0.2">
      <c r="A336" s="82" t="s">
        <v>1148</v>
      </c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0"/>
      <c r="BF336" s="90"/>
      <c r="BG336" s="90"/>
      <c r="BH336" s="90"/>
      <c r="BI336" s="90"/>
      <c r="BJ336" s="90"/>
      <c r="BK336" s="90"/>
      <c r="BL336" s="90"/>
      <c r="BM336" s="90"/>
      <c r="BN336" s="90"/>
    </row>
    <row r="337" spans="1:66" s="77" customFormat="1" x14ac:dyDescent="0.2">
      <c r="A337" s="82" t="s">
        <v>1149</v>
      </c>
      <c r="B337" s="90">
        <v>1093075550.06072</v>
      </c>
      <c r="C337" s="90">
        <v>1112988826.70082</v>
      </c>
      <c r="D337" s="90">
        <v>1115746563.1299</v>
      </c>
      <c r="E337" s="90">
        <v>1105136241.18413</v>
      </c>
      <c r="F337" s="90">
        <v>1095471438.57024</v>
      </c>
      <c r="G337" s="90">
        <v>1099131595.6085401</v>
      </c>
      <c r="H337" s="90">
        <v>1105662829.0183401</v>
      </c>
      <c r="I337" s="90">
        <v>1146551560.6612501</v>
      </c>
      <c r="J337" s="90">
        <v>1165577679.85344</v>
      </c>
      <c r="K337" s="90">
        <v>1178994419.78054</v>
      </c>
      <c r="L337" s="90">
        <v>1176745821.2029099</v>
      </c>
      <c r="M337" s="90">
        <v>1184157266.7355101</v>
      </c>
      <c r="N337" s="90">
        <v>1184157266.7355101</v>
      </c>
      <c r="O337" s="90">
        <v>1298331518.9218199</v>
      </c>
      <c r="P337" s="90">
        <v>1294541061.8431301</v>
      </c>
      <c r="Q337" s="90">
        <v>1294499686.1222899</v>
      </c>
      <c r="R337" s="90">
        <v>1296794311.33375</v>
      </c>
      <c r="S337" s="90">
        <v>1299623515.94455</v>
      </c>
      <c r="T337" s="90">
        <v>1324910891.40781</v>
      </c>
      <c r="U337" s="90">
        <v>1337172612.0840099</v>
      </c>
      <c r="V337" s="90">
        <v>1345733964.58412</v>
      </c>
      <c r="W337" s="90">
        <v>1352540928.58729</v>
      </c>
      <c r="X337" s="90">
        <v>1358088048.5264399</v>
      </c>
      <c r="Y337" s="90">
        <v>1353859098.82674</v>
      </c>
      <c r="Z337" s="90">
        <v>1360016279.7385499</v>
      </c>
      <c r="AA337" s="90">
        <v>1360016279.7385499</v>
      </c>
      <c r="AB337" s="90">
        <v>1378180888.2581501</v>
      </c>
      <c r="AC337" s="90">
        <v>1364087771.73999</v>
      </c>
      <c r="AD337" s="90">
        <v>1364238730.4879799</v>
      </c>
      <c r="AE337" s="90">
        <v>1364109229.18171</v>
      </c>
      <c r="AF337" s="90">
        <v>1365649898.1642101</v>
      </c>
      <c r="AG337" s="90">
        <v>1384444240.6883299</v>
      </c>
      <c r="AH337" s="90">
        <v>1394873711.64189</v>
      </c>
      <c r="AI337" s="90">
        <v>1402188068.25775</v>
      </c>
      <c r="AJ337" s="90">
        <v>1409940781.82266</v>
      </c>
      <c r="AK337" s="90">
        <v>1414536591.8857999</v>
      </c>
      <c r="AL337" s="90">
        <v>1409225596.3388901</v>
      </c>
      <c r="AM337" s="90">
        <v>1409547075.19434</v>
      </c>
      <c r="AN337" s="90">
        <v>1409547075.19434</v>
      </c>
      <c r="AO337" s="90">
        <v>1420741962.85412</v>
      </c>
      <c r="AP337" s="90">
        <v>1396042834.2051301</v>
      </c>
      <c r="AQ337" s="90">
        <v>1404106553.0580201</v>
      </c>
      <c r="AR337" s="90">
        <v>1404120252.4410801</v>
      </c>
      <c r="AS337" s="90">
        <v>1406039981.8343201</v>
      </c>
      <c r="AT337" s="90">
        <v>1440735817.2462499</v>
      </c>
      <c r="AU337" s="90">
        <v>1457731541.41013</v>
      </c>
      <c r="AV337" s="90">
        <v>1465378527.4337101</v>
      </c>
      <c r="AW337" s="90">
        <v>1470068311.737</v>
      </c>
      <c r="AX337" s="90">
        <v>1475102290.9058101</v>
      </c>
      <c r="AY337" s="90">
        <v>1469705966.1937499</v>
      </c>
      <c r="AZ337" s="90">
        <v>1469837128.18554</v>
      </c>
      <c r="BA337" s="90">
        <v>1469837128.18554</v>
      </c>
      <c r="BB337" s="90"/>
      <c r="BC337" s="90"/>
      <c r="BD337" s="90"/>
      <c r="BE337" s="90"/>
      <c r="BF337" s="90"/>
      <c r="BG337" s="90"/>
      <c r="BH337" s="90"/>
      <c r="BI337" s="90"/>
      <c r="BJ337" s="90"/>
      <c r="BK337" s="90"/>
      <c r="BL337" s="90"/>
      <c r="BM337" s="90"/>
      <c r="BN337" s="90"/>
    </row>
    <row r="338" spans="1:66" s="77" customFormat="1" x14ac:dyDescent="0.2">
      <c r="A338" s="84" t="s">
        <v>1150</v>
      </c>
      <c r="B338" s="91">
        <v>1177944160.67993</v>
      </c>
      <c r="C338" s="91">
        <v>1198579612.9835601</v>
      </c>
      <c r="D338" s="91">
        <v>1201773491.7579999</v>
      </c>
      <c r="E338" s="91">
        <v>1191594291.43381</v>
      </c>
      <c r="F338" s="91">
        <v>1182315035.06622</v>
      </c>
      <c r="G338" s="91">
        <v>1186501423.1274099</v>
      </c>
      <c r="H338" s="91">
        <v>1193351935.7936299</v>
      </c>
      <c r="I338" s="91">
        <v>1234653685.3023601</v>
      </c>
      <c r="J338" s="91">
        <v>1254020998.55391</v>
      </c>
      <c r="K338" s="91">
        <v>1267995164.6963699</v>
      </c>
      <c r="L338" s="91">
        <v>1266178011.84654</v>
      </c>
      <c r="M338" s="91">
        <v>1274736457.0420899</v>
      </c>
      <c r="N338" s="91">
        <v>1274736457.0420899</v>
      </c>
      <c r="O338" s="91">
        <v>1390144500.2746799</v>
      </c>
      <c r="P338" s="91">
        <v>1386376953.50877</v>
      </c>
      <c r="Q338" s="91">
        <v>1386761255.4883599</v>
      </c>
      <c r="R338" s="91">
        <v>1389429635.51594</v>
      </c>
      <c r="S338" s="91">
        <v>1392727715.4063699</v>
      </c>
      <c r="T338" s="91">
        <v>1418513978.6962199</v>
      </c>
      <c r="U338" s="91">
        <v>1431136553.12939</v>
      </c>
      <c r="V338" s="91">
        <v>1440157022.9198501</v>
      </c>
      <c r="W338" s="91">
        <v>1447275977.8322001</v>
      </c>
      <c r="X338" s="91">
        <v>1453095195.0530601</v>
      </c>
      <c r="Y338" s="91">
        <v>1449422597.8374701</v>
      </c>
      <c r="Z338" s="91">
        <v>1456553198.9867799</v>
      </c>
      <c r="AA338" s="91">
        <v>1456553198.9867799</v>
      </c>
      <c r="AB338" s="91">
        <v>1475778630.6528599</v>
      </c>
      <c r="AC338" s="91">
        <v>1461028678.62883</v>
      </c>
      <c r="AD338" s="91">
        <v>1461476973.9333401</v>
      </c>
      <c r="AE338" s="91">
        <v>1461343211.2960401</v>
      </c>
      <c r="AF338" s="91">
        <v>1463197270.6970899</v>
      </c>
      <c r="AG338" s="91">
        <v>1482064145.43801</v>
      </c>
      <c r="AH338" s="91">
        <v>1492697570.2499599</v>
      </c>
      <c r="AI338" s="91">
        <v>1500367471.5682001</v>
      </c>
      <c r="AJ338" s="91">
        <v>1508734499.31515</v>
      </c>
      <c r="AK338" s="91">
        <v>1513505894.9470601</v>
      </c>
      <c r="AL338" s="91">
        <v>1508670617.9261899</v>
      </c>
      <c r="AM338" s="91">
        <v>1509545596.5762999</v>
      </c>
      <c r="AN338" s="91">
        <v>1509545596.5762999</v>
      </c>
      <c r="AO338" s="91">
        <v>1522597394.1657901</v>
      </c>
      <c r="AP338" s="91">
        <v>1496370472.66906</v>
      </c>
      <c r="AQ338" s="91">
        <v>1505294544.32654</v>
      </c>
      <c r="AR338" s="91">
        <v>1505305294.72119</v>
      </c>
      <c r="AS338" s="91">
        <v>1507545437.3705201</v>
      </c>
      <c r="AT338" s="91">
        <v>1542314135.61305</v>
      </c>
      <c r="AU338" s="91">
        <v>1559522396.9772501</v>
      </c>
      <c r="AV338" s="91">
        <v>1567498571.2801199</v>
      </c>
      <c r="AW338" s="91">
        <v>1572129068.6321199</v>
      </c>
      <c r="AX338" s="91">
        <v>1577373486.8094499</v>
      </c>
      <c r="AY338" s="91">
        <v>1572483674.56617</v>
      </c>
      <c r="AZ338" s="91">
        <v>1573300118.9391401</v>
      </c>
      <c r="BA338" s="91">
        <v>1573300118.9391401</v>
      </c>
      <c r="BB338" s="91"/>
      <c r="BC338" s="91"/>
      <c r="BD338" s="91"/>
      <c r="BE338" s="91"/>
      <c r="BF338" s="91"/>
      <c r="BG338" s="91"/>
      <c r="BH338" s="91"/>
      <c r="BI338" s="91"/>
      <c r="BJ338" s="91"/>
      <c r="BK338" s="91"/>
      <c r="BL338" s="91"/>
      <c r="BM338" s="91"/>
      <c r="BN338" s="91"/>
    </row>
    <row r="339" spans="1:66" s="77" customFormat="1" x14ac:dyDescent="0.2">
      <c r="A339" s="84" t="s">
        <v>1151</v>
      </c>
      <c r="B339" s="91">
        <v>1262812771.29915</v>
      </c>
      <c r="C339" s="91">
        <v>1284170399.2663</v>
      </c>
      <c r="D339" s="91">
        <v>1287800420.3861101</v>
      </c>
      <c r="E339" s="91">
        <v>1278052341.68348</v>
      </c>
      <c r="F339" s="91">
        <v>1269158631.5622001</v>
      </c>
      <c r="G339" s="91">
        <v>1273871250.64627</v>
      </c>
      <c r="H339" s="91">
        <v>1281041042.5689099</v>
      </c>
      <c r="I339" s="91">
        <v>1322755809.94347</v>
      </c>
      <c r="J339" s="91">
        <v>1342464317.25438</v>
      </c>
      <c r="K339" s="91">
        <v>1356995909.61219</v>
      </c>
      <c r="L339" s="91">
        <v>1355610202.49018</v>
      </c>
      <c r="M339" s="91">
        <v>1365315647.34866</v>
      </c>
      <c r="N339" s="91">
        <v>1365315647.34866</v>
      </c>
      <c r="O339" s="91">
        <v>1481957481.6275401</v>
      </c>
      <c r="P339" s="91">
        <v>1478212845.1744001</v>
      </c>
      <c r="Q339" s="91">
        <v>1479022824.85443</v>
      </c>
      <c r="R339" s="91">
        <v>1482064959.6981201</v>
      </c>
      <c r="S339" s="91">
        <v>1485831914.8681901</v>
      </c>
      <c r="T339" s="91">
        <v>1512117065.9846201</v>
      </c>
      <c r="U339" s="91">
        <v>1525100494.1747701</v>
      </c>
      <c r="V339" s="91">
        <v>1534580081.2555699</v>
      </c>
      <c r="W339" s="91">
        <v>1542011027.0771201</v>
      </c>
      <c r="X339" s="91">
        <v>1548102341.57968</v>
      </c>
      <c r="Y339" s="91">
        <v>1544986096.8482101</v>
      </c>
      <c r="Z339" s="91">
        <v>1553090118.2350099</v>
      </c>
      <c r="AA339" s="91">
        <v>1553090118.2350099</v>
      </c>
      <c r="AB339" s="91">
        <v>1573376373.04756</v>
      </c>
      <c r="AC339" s="91">
        <v>1557969585.5176699</v>
      </c>
      <c r="AD339" s="91">
        <v>1558715217.37871</v>
      </c>
      <c r="AE339" s="91">
        <v>1558577193.4103601</v>
      </c>
      <c r="AF339" s="91">
        <v>1560744643.22997</v>
      </c>
      <c r="AG339" s="91">
        <v>1579684050.18768</v>
      </c>
      <c r="AH339" s="91">
        <v>1590521428.8580201</v>
      </c>
      <c r="AI339" s="91">
        <v>1598546874.87865</v>
      </c>
      <c r="AJ339" s="91">
        <v>1607528216.8076301</v>
      </c>
      <c r="AK339" s="91">
        <v>1612475198.0083101</v>
      </c>
      <c r="AL339" s="91">
        <v>1608115639.51349</v>
      </c>
      <c r="AM339" s="91">
        <v>1609544117.95825</v>
      </c>
      <c r="AN339" s="91">
        <v>1609544117.95825</v>
      </c>
      <c r="AO339" s="91">
        <v>1624452825.4774599</v>
      </c>
      <c r="AP339" s="91">
        <v>1596698111.1329899</v>
      </c>
      <c r="AQ339" s="91">
        <v>1606482535.5950601</v>
      </c>
      <c r="AR339" s="91">
        <v>1606490337.0013101</v>
      </c>
      <c r="AS339" s="91">
        <v>1609050892.9067199</v>
      </c>
      <c r="AT339" s="91">
        <v>1643892453.9798501</v>
      </c>
      <c r="AU339" s="91">
        <v>1661313252.5443799</v>
      </c>
      <c r="AV339" s="91">
        <v>1669618615.1265299</v>
      </c>
      <c r="AW339" s="91">
        <v>1674189825.52723</v>
      </c>
      <c r="AX339" s="91">
        <v>1679644682.7130799</v>
      </c>
      <c r="AY339" s="91">
        <v>1675261382.93858</v>
      </c>
      <c r="AZ339" s="91">
        <v>1676763109.69274</v>
      </c>
      <c r="BA339" s="91">
        <v>1676763109.69274</v>
      </c>
      <c r="BB339" s="91"/>
      <c r="BC339" s="91"/>
      <c r="BD339" s="91"/>
      <c r="BE339" s="91"/>
      <c r="BF339" s="91"/>
      <c r="BG339" s="91"/>
      <c r="BH339" s="91"/>
      <c r="BI339" s="91"/>
      <c r="BJ339" s="91"/>
      <c r="BK339" s="91"/>
      <c r="BL339" s="91"/>
      <c r="BM339" s="91"/>
      <c r="BN339" s="91"/>
    </row>
    <row r="340" spans="1:66" s="77" customFormat="1" x14ac:dyDescent="0.2">
      <c r="A340" s="84" t="s">
        <v>1152</v>
      </c>
      <c r="B340" s="91">
        <v>15747117453.7045</v>
      </c>
      <c r="C340" s="91">
        <v>16121812255.3601</v>
      </c>
      <c r="D340" s="91">
        <v>16138004395.3874</v>
      </c>
      <c r="E340" s="91">
        <v>15547633378.124001</v>
      </c>
      <c r="F340" s="91">
        <v>15588605311.3734</v>
      </c>
      <c r="G340" s="91">
        <v>15616213237.134899</v>
      </c>
      <c r="H340" s="91">
        <v>15730692935.719101</v>
      </c>
      <c r="I340" s="91">
        <v>16744950585.7885</v>
      </c>
      <c r="J340" s="91">
        <v>16896882049.5618</v>
      </c>
      <c r="K340" s="91">
        <v>17139436217.8036</v>
      </c>
      <c r="L340" s="91">
        <v>17045281232.7565</v>
      </c>
      <c r="M340" s="91">
        <v>17092958484.4238</v>
      </c>
      <c r="N340" s="91">
        <v>17092958484.4238</v>
      </c>
      <c r="O340" s="91">
        <v>17398967437.945202</v>
      </c>
      <c r="P340" s="91">
        <v>17311582247.9758</v>
      </c>
      <c r="Q340" s="91">
        <v>17256321241.367298</v>
      </c>
      <c r="R340" s="91">
        <v>17258225608.229401</v>
      </c>
      <c r="S340" s="91">
        <v>17262381925.495499</v>
      </c>
      <c r="T340" s="91">
        <v>17861732593.310501</v>
      </c>
      <c r="U340" s="91">
        <v>17925240151.615501</v>
      </c>
      <c r="V340" s="91">
        <v>18058475832.913399</v>
      </c>
      <c r="W340" s="91">
        <v>18171202478.0056</v>
      </c>
      <c r="X340" s="91">
        <v>18260930302.382099</v>
      </c>
      <c r="Y340" s="91">
        <v>18097394910.487099</v>
      </c>
      <c r="Z340" s="91">
        <v>18112440976.416199</v>
      </c>
      <c r="AA340" s="91">
        <v>18112440976.416199</v>
      </c>
      <c r="AB340" s="91">
        <v>18388887725.0275</v>
      </c>
      <c r="AC340" s="91">
        <v>18158393903.7346</v>
      </c>
      <c r="AD340" s="91">
        <v>18124297692.1124</v>
      </c>
      <c r="AE340" s="91">
        <v>18119887352.169899</v>
      </c>
      <c r="AF340" s="91">
        <v>18115250015.411999</v>
      </c>
      <c r="AG340" s="91">
        <v>18614330467.009998</v>
      </c>
      <c r="AH340" s="91">
        <v>18672218337.687599</v>
      </c>
      <c r="AI340" s="91">
        <v>18790267763.273602</v>
      </c>
      <c r="AJ340" s="91">
        <v>18885804716.204601</v>
      </c>
      <c r="AK340" s="91">
        <v>18966144801.452499</v>
      </c>
      <c r="AL340" s="91">
        <v>18789962864.6684</v>
      </c>
      <c r="AM340" s="91">
        <v>18728672592.959</v>
      </c>
      <c r="AN340" s="91">
        <v>18728672592.959</v>
      </c>
      <c r="AO340" s="91">
        <v>18414427515.765499</v>
      </c>
      <c r="AP340" s="91">
        <v>18248917530.0574</v>
      </c>
      <c r="AQ340" s="91">
        <v>18320370931.3634</v>
      </c>
      <c r="AR340" s="91">
        <v>18319292113.317299</v>
      </c>
      <c r="AS340" s="91">
        <v>18322839837.672798</v>
      </c>
      <c r="AT340" s="91">
        <v>19241398493.309299</v>
      </c>
      <c r="AU340" s="91">
        <v>19315061100.328999</v>
      </c>
      <c r="AV340" s="91">
        <v>19441084420.779499</v>
      </c>
      <c r="AW340" s="91">
        <v>19549485193.766899</v>
      </c>
      <c r="AX340" s="91">
        <v>19633355950.170601</v>
      </c>
      <c r="AY340" s="91">
        <v>19457666645.8689</v>
      </c>
      <c r="AZ340" s="91">
        <v>19379751062.745602</v>
      </c>
      <c r="BA340" s="91">
        <v>19379751062.745602</v>
      </c>
      <c r="BB340" s="91"/>
      <c r="BC340" s="91"/>
      <c r="BD340" s="91"/>
      <c r="BE340" s="91"/>
      <c r="BF340" s="91"/>
      <c r="BG340" s="91"/>
      <c r="BH340" s="91"/>
      <c r="BI340" s="91"/>
      <c r="BJ340" s="91"/>
      <c r="BK340" s="91"/>
      <c r="BL340" s="91"/>
      <c r="BM340" s="91"/>
      <c r="BN340" s="91"/>
    </row>
    <row r="341" spans="1:66" s="77" customFormat="1" x14ac:dyDescent="0.2">
      <c r="A341" s="82" t="s">
        <v>1153</v>
      </c>
      <c r="B341" s="90">
        <v>6.9414326353651495E-2</v>
      </c>
      <c r="C341" s="90">
        <v>6.9036210636355705E-2</v>
      </c>
      <c r="D341" s="90">
        <v>6.9137827440969093E-2</v>
      </c>
      <c r="E341" s="90">
        <v>7.1080672814107695E-2</v>
      </c>
      <c r="F341" s="90">
        <v>7.0273858160420893E-2</v>
      </c>
      <c r="G341" s="90">
        <v>7.0384002761619699E-2</v>
      </c>
      <c r="H341" s="90">
        <v>7.0286975503015298E-2</v>
      </c>
      <c r="I341" s="90">
        <v>6.8471480688293798E-2</v>
      </c>
      <c r="J341" s="90">
        <v>6.8981820221895099E-2</v>
      </c>
      <c r="K341" s="90">
        <v>6.8788401485216893E-2</v>
      </c>
      <c r="L341" s="90">
        <v>6.9036456784386899E-2</v>
      </c>
      <c r="M341" s="90">
        <v>6.9277490366257702E-2</v>
      </c>
      <c r="N341" s="90">
        <v>6.9277490366257702E-2</v>
      </c>
      <c r="O341" s="90">
        <v>7.4621182179484297E-2</v>
      </c>
      <c r="P341" s="90">
        <v>7.4778899080382599E-2</v>
      </c>
      <c r="Q341" s="90">
        <v>7.5015970554551503E-2</v>
      </c>
      <c r="R341" s="90">
        <v>7.5140651233310499E-2</v>
      </c>
      <c r="S341" s="90">
        <v>7.5286453604938394E-2</v>
      </c>
      <c r="T341" s="90">
        <v>7.4175944829899407E-2</v>
      </c>
      <c r="U341" s="90">
        <v>7.4597193720916499E-2</v>
      </c>
      <c r="V341" s="90">
        <v>7.4520905143688101E-2</v>
      </c>
      <c r="W341" s="90">
        <v>7.4433209922370194E-2</v>
      </c>
      <c r="X341" s="90">
        <v>7.4371241006778305E-2</v>
      </c>
      <c r="Y341" s="90">
        <v>7.4809612406822407E-2</v>
      </c>
      <c r="Z341" s="90">
        <v>7.5087409891874707E-2</v>
      </c>
      <c r="AA341" s="90">
        <v>7.5087409891874707E-2</v>
      </c>
      <c r="AB341" s="90">
        <v>7.4946397458418898E-2</v>
      </c>
      <c r="AC341" s="90">
        <v>7.5121609266303999E-2</v>
      </c>
      <c r="AD341" s="90">
        <v>7.5271260363467096E-2</v>
      </c>
      <c r="AE341" s="90">
        <v>7.5282434303784507E-2</v>
      </c>
      <c r="AF341" s="90">
        <v>7.5386754088535804E-2</v>
      </c>
      <c r="AG341" s="90">
        <v>7.4375183310620097E-2</v>
      </c>
      <c r="AH341" s="90">
        <v>7.4703159871824507E-2</v>
      </c>
      <c r="AI341" s="90">
        <v>7.4623102018715401E-2</v>
      </c>
      <c r="AJ341" s="90">
        <v>7.4656113573645697E-2</v>
      </c>
      <c r="AK341" s="90">
        <v>7.4582188773412203E-2</v>
      </c>
      <c r="AL341" s="90">
        <v>7.4998849464930406E-2</v>
      </c>
      <c r="AM341" s="90">
        <v>7.5261451029063203E-2</v>
      </c>
      <c r="AN341" s="90">
        <v>7.5261451029063203E-2</v>
      </c>
      <c r="AO341" s="90">
        <v>7.7153740545979593E-2</v>
      </c>
      <c r="AP341" s="90">
        <v>7.6500035243500797E-2</v>
      </c>
      <c r="AQ341" s="90">
        <v>7.6641819006746895E-2</v>
      </c>
      <c r="AR341" s="90">
        <v>7.6647080234085604E-2</v>
      </c>
      <c r="AS341" s="90">
        <v>7.6737012072955205E-2</v>
      </c>
      <c r="AT341" s="90">
        <v>7.4876876425963801E-2</v>
      </c>
      <c r="AU341" s="90">
        <v>7.5471236349612295E-2</v>
      </c>
      <c r="AV341" s="90">
        <v>7.5375349220100404E-2</v>
      </c>
      <c r="AW341" s="90">
        <v>7.5197290218451396E-2</v>
      </c>
      <c r="AX341" s="90">
        <v>7.5132457978636893E-2</v>
      </c>
      <c r="AY341" s="90">
        <v>7.5533515551608602E-2</v>
      </c>
      <c r="AZ341" s="90">
        <v>7.5843963290687599E-2</v>
      </c>
      <c r="BA341" s="90">
        <v>7.5843963290687599E-2</v>
      </c>
      <c r="BB341" s="90"/>
      <c r="BC341" s="90"/>
      <c r="BD341" s="90"/>
      <c r="BE341" s="90"/>
      <c r="BF341" s="90"/>
      <c r="BG341" s="90"/>
      <c r="BH341" s="90"/>
      <c r="BI341" s="90"/>
      <c r="BJ341" s="90"/>
      <c r="BK341" s="90"/>
      <c r="BL341" s="90"/>
      <c r="BM341" s="90"/>
      <c r="BN341" s="90"/>
    </row>
    <row r="342" spans="1:66" s="77" customFormat="1" x14ac:dyDescent="0.2">
      <c r="A342" s="84" t="s">
        <v>1154</v>
      </c>
      <c r="B342" s="91">
        <v>7.4803795941893306E-2</v>
      </c>
      <c r="C342" s="91">
        <v>7.4345215909896303E-2</v>
      </c>
      <c r="D342" s="91">
        <v>7.4468531691656806E-2</v>
      </c>
      <c r="E342" s="91">
        <v>7.66415223753871E-2</v>
      </c>
      <c r="F342" s="91">
        <v>7.5844824565774502E-2</v>
      </c>
      <c r="G342" s="91">
        <v>7.5978817982962701E-2</v>
      </c>
      <c r="H342" s="91">
        <v>7.5861371184986301E-2</v>
      </c>
      <c r="I342" s="91">
        <v>7.3732895118258202E-2</v>
      </c>
      <c r="J342" s="91">
        <v>7.4216118386553703E-2</v>
      </c>
      <c r="K342" s="91">
        <v>7.3981147838412406E-2</v>
      </c>
      <c r="L342" s="91">
        <v>7.4283198649330001E-2</v>
      </c>
      <c r="M342" s="91">
        <v>7.4576701172222801E-2</v>
      </c>
      <c r="N342" s="91">
        <v>7.4576701172222801E-2</v>
      </c>
      <c r="O342" s="91">
        <v>7.9898103449686994E-2</v>
      </c>
      <c r="P342" s="91">
        <v>8.0083780537788099E-2</v>
      </c>
      <c r="Q342" s="91">
        <v>8.0362508097263793E-2</v>
      </c>
      <c r="R342" s="91">
        <v>8.0508255428843295E-2</v>
      </c>
      <c r="S342" s="91">
        <v>8.0679927104925803E-2</v>
      </c>
      <c r="T342" s="91">
        <v>7.9416370796384805E-2</v>
      </c>
      <c r="U342" s="91">
        <v>7.9839184358175094E-2</v>
      </c>
      <c r="V342" s="91">
        <v>7.9749644224958102E-2</v>
      </c>
      <c r="W342" s="91">
        <v>7.96466815877475E-2</v>
      </c>
      <c r="X342" s="91">
        <v>7.9573996011775297E-2</v>
      </c>
      <c r="Y342" s="91">
        <v>8.0090123744692196E-2</v>
      </c>
      <c r="Z342" s="91">
        <v>8.0417277874546098E-2</v>
      </c>
      <c r="AA342" s="91">
        <v>8.0417277874546098E-2</v>
      </c>
      <c r="AB342" s="91">
        <v>8.0253827894348595E-2</v>
      </c>
      <c r="AC342" s="91">
        <v>8.0460237087837394E-2</v>
      </c>
      <c r="AD342" s="91">
        <v>8.0636336853447996E-2</v>
      </c>
      <c r="AE342" s="91">
        <v>8.0648581467093694E-2</v>
      </c>
      <c r="AF342" s="91">
        <v>8.0771574747918906E-2</v>
      </c>
      <c r="AG342" s="91">
        <v>7.9619524756190094E-2</v>
      </c>
      <c r="AH342" s="91">
        <v>7.99421655881737E-2</v>
      </c>
      <c r="AI342" s="91">
        <v>7.9848115549514903E-2</v>
      </c>
      <c r="AJ342" s="91">
        <v>7.9887223339792798E-2</v>
      </c>
      <c r="AK342" s="91">
        <v>7.98003975394697E-2</v>
      </c>
      <c r="AL342" s="91">
        <v>8.0291303862181404E-2</v>
      </c>
      <c r="AM342" s="91">
        <v>8.0600778783639304E-2</v>
      </c>
      <c r="AN342" s="91">
        <v>8.0600778783639304E-2</v>
      </c>
      <c r="AO342" s="91">
        <v>8.2685024710228802E-2</v>
      </c>
      <c r="AP342" s="91">
        <v>8.1997766180071804E-2</v>
      </c>
      <c r="AQ342" s="91">
        <v>8.2165069144400499E-2</v>
      </c>
      <c r="AR342" s="91">
        <v>8.2170494657209395E-2</v>
      </c>
      <c r="AS342" s="91">
        <v>8.2276844131493304E-2</v>
      </c>
      <c r="AT342" s="91">
        <v>8.0156031077956602E-2</v>
      </c>
      <c r="AU342" s="91">
        <v>8.0741261385432098E-2</v>
      </c>
      <c r="AV342" s="91">
        <v>8.0628144878827301E-2</v>
      </c>
      <c r="AW342" s="91">
        <v>8.0417926766346404E-2</v>
      </c>
      <c r="AX342" s="91">
        <v>8.0341511192116993E-2</v>
      </c>
      <c r="AY342" s="91">
        <v>8.0815634432714695E-2</v>
      </c>
      <c r="AZ342" s="91">
        <v>8.1182679480520006E-2</v>
      </c>
      <c r="BA342" s="91">
        <v>8.1182679480520006E-2</v>
      </c>
      <c r="BB342" s="91"/>
      <c r="BC342" s="91"/>
      <c r="BD342" s="91"/>
      <c r="BE342" s="91"/>
      <c r="BF342" s="91"/>
      <c r="BG342" s="91"/>
      <c r="BH342" s="91"/>
      <c r="BI342" s="91"/>
      <c r="BJ342" s="91"/>
      <c r="BK342" s="91"/>
      <c r="BL342" s="91"/>
      <c r="BM342" s="91"/>
      <c r="BN342" s="91"/>
    </row>
    <row r="343" spans="1:66" x14ac:dyDescent="0.2">
      <c r="A343" s="84" t="s">
        <v>1155</v>
      </c>
      <c r="B343" s="91">
        <v>8.0193265530135102E-2</v>
      </c>
      <c r="C343" s="91">
        <v>7.9654221183436902E-2</v>
      </c>
      <c r="D343" s="91">
        <v>7.9799235942344504E-2</v>
      </c>
      <c r="E343" s="91">
        <v>8.2202371936666602E-2</v>
      </c>
      <c r="F343" s="91">
        <v>8.1415790971128194E-2</v>
      </c>
      <c r="G343" s="91">
        <v>8.1573633204305801E-2</v>
      </c>
      <c r="H343" s="91">
        <v>8.1435766866957193E-2</v>
      </c>
      <c r="I343" s="91">
        <v>7.8994309548222605E-2</v>
      </c>
      <c r="J343" s="91">
        <v>7.9450416551212197E-2</v>
      </c>
      <c r="K343" s="91">
        <v>7.9173894191608002E-2</v>
      </c>
      <c r="L343" s="91">
        <v>7.9529940514273006E-2</v>
      </c>
      <c r="M343" s="91">
        <v>7.9875911978187997E-2</v>
      </c>
      <c r="N343" s="91">
        <v>7.9875911978187997E-2</v>
      </c>
      <c r="O343" s="91">
        <v>8.5175024719889705E-2</v>
      </c>
      <c r="P343" s="91">
        <v>8.5388661995193696E-2</v>
      </c>
      <c r="Q343" s="91">
        <v>8.5709045639976E-2</v>
      </c>
      <c r="R343" s="91">
        <v>8.5875859624376105E-2</v>
      </c>
      <c r="S343" s="91">
        <v>8.6073400604913197E-2</v>
      </c>
      <c r="T343" s="91">
        <v>8.4656796762870204E-2</v>
      </c>
      <c r="U343" s="91">
        <v>8.5081174995433703E-2</v>
      </c>
      <c r="V343" s="91">
        <v>8.4978383306228006E-2</v>
      </c>
      <c r="W343" s="91">
        <v>8.4860153253124904E-2</v>
      </c>
      <c r="X343" s="91">
        <v>8.4776751016772206E-2</v>
      </c>
      <c r="Y343" s="91">
        <v>8.5370635082561999E-2</v>
      </c>
      <c r="Z343" s="91">
        <v>8.5747145857217502E-2</v>
      </c>
      <c r="AA343" s="91">
        <v>8.5747145857217502E-2</v>
      </c>
      <c r="AB343" s="91">
        <v>8.5561258330278195E-2</v>
      </c>
      <c r="AC343" s="91">
        <v>8.5798864909370803E-2</v>
      </c>
      <c r="AD343" s="91">
        <v>8.6001413343428798E-2</v>
      </c>
      <c r="AE343" s="91">
        <v>8.6014728630402798E-2</v>
      </c>
      <c r="AF343" s="91">
        <v>8.6156395407301994E-2</v>
      </c>
      <c r="AG343" s="91">
        <v>8.4863866201760202E-2</v>
      </c>
      <c r="AH343" s="91">
        <v>8.5181171304522796E-2</v>
      </c>
      <c r="AI343" s="91">
        <v>8.5073129080314294E-2</v>
      </c>
      <c r="AJ343" s="91">
        <v>8.51183331059399E-2</v>
      </c>
      <c r="AK343" s="91">
        <v>8.5018606305527197E-2</v>
      </c>
      <c r="AL343" s="91">
        <v>8.5583758259432305E-2</v>
      </c>
      <c r="AM343" s="91">
        <v>8.5940106538215405E-2</v>
      </c>
      <c r="AN343" s="91">
        <v>8.5940106538215405E-2</v>
      </c>
      <c r="AO343" s="91">
        <v>8.82163088744779E-2</v>
      </c>
      <c r="AP343" s="91">
        <v>8.7495497116642895E-2</v>
      </c>
      <c r="AQ343" s="91">
        <v>8.7688319282054103E-2</v>
      </c>
      <c r="AR343" s="91">
        <v>8.7693909080333199E-2</v>
      </c>
      <c r="AS343" s="91">
        <v>8.7816676190031306E-2</v>
      </c>
      <c r="AT343" s="91">
        <v>8.54351857299495E-2</v>
      </c>
      <c r="AU343" s="91">
        <v>8.6011286421251901E-2</v>
      </c>
      <c r="AV343" s="91">
        <v>8.5880940537554101E-2</v>
      </c>
      <c r="AW343" s="91">
        <v>8.5638563314241398E-2</v>
      </c>
      <c r="AX343" s="91">
        <v>8.5550564405597093E-2</v>
      </c>
      <c r="AY343" s="91">
        <v>8.6097753313820899E-2</v>
      </c>
      <c r="AZ343" s="91">
        <v>8.6521395670352497E-2</v>
      </c>
      <c r="BA343" s="91">
        <v>8.6521395670352497E-2</v>
      </c>
      <c r="BB343" s="91"/>
      <c r="BC343" s="91"/>
      <c r="BD343" s="91"/>
      <c r="BE343" s="91"/>
      <c r="BF343" s="91"/>
      <c r="BG343" s="91"/>
      <c r="BH343" s="91"/>
      <c r="BI343" s="91"/>
      <c r="BJ343" s="91"/>
      <c r="BK343" s="91"/>
      <c r="BL343" s="91"/>
      <c r="BM343" s="91"/>
      <c r="BN343" s="91"/>
    </row>
    <row r="344" spans="1:66" x14ac:dyDescent="0.2">
      <c r="A344" s="84" t="s">
        <v>1156</v>
      </c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  <c r="BH344" s="91"/>
      <c r="BI344" s="91"/>
      <c r="BJ344" s="91"/>
      <c r="BK344" s="91"/>
      <c r="BL344" s="91"/>
      <c r="BM344" s="91"/>
      <c r="BN344" s="91"/>
    </row>
    <row r="345" spans="1:66" x14ac:dyDescent="0.2">
      <c r="A345" s="84" t="s">
        <v>1157</v>
      </c>
      <c r="B345" s="91">
        <v>0.10099999999999899</v>
      </c>
      <c r="C345" s="91">
        <v>0.10099999999999899</v>
      </c>
      <c r="D345" s="91">
        <v>0.10099999999999899</v>
      </c>
      <c r="E345" s="91">
        <v>0.10099999999999899</v>
      </c>
      <c r="F345" s="91">
        <v>0.10099999999999899</v>
      </c>
      <c r="G345" s="91">
        <v>0.10099999999999899</v>
      </c>
      <c r="H345" s="91">
        <v>0.10099999999999899</v>
      </c>
      <c r="I345" s="91">
        <v>0.10099999999999899</v>
      </c>
      <c r="J345" s="91">
        <v>0.10099999999999899</v>
      </c>
      <c r="K345" s="91">
        <v>0.10099999999999899</v>
      </c>
      <c r="L345" s="91">
        <v>0.10099999999999899</v>
      </c>
      <c r="M345" s="91">
        <v>0.10099999999999899</v>
      </c>
      <c r="N345" s="91">
        <v>0.10099999999999899</v>
      </c>
      <c r="O345" s="91">
        <v>0.1115</v>
      </c>
      <c r="P345" s="91">
        <v>0.1115</v>
      </c>
      <c r="Q345" s="91">
        <v>0.1115</v>
      </c>
      <c r="R345" s="91">
        <v>0.1115</v>
      </c>
      <c r="S345" s="91">
        <v>0.1115</v>
      </c>
      <c r="T345" s="91">
        <v>0.1115</v>
      </c>
      <c r="U345" s="91">
        <v>0.1115</v>
      </c>
      <c r="V345" s="91">
        <v>0.1115</v>
      </c>
      <c r="W345" s="91">
        <v>0.1115</v>
      </c>
      <c r="X345" s="91">
        <v>0.1115</v>
      </c>
      <c r="Y345" s="91">
        <v>0.1115</v>
      </c>
      <c r="Z345" s="91">
        <v>0.1115</v>
      </c>
      <c r="AA345" s="91">
        <v>0.1115</v>
      </c>
      <c r="AB345" s="91">
        <v>0.1115</v>
      </c>
      <c r="AC345" s="91">
        <v>0.1115</v>
      </c>
      <c r="AD345" s="91">
        <v>0.1115</v>
      </c>
      <c r="AE345" s="91">
        <v>0.1115</v>
      </c>
      <c r="AF345" s="91">
        <v>0.1115</v>
      </c>
      <c r="AG345" s="91">
        <v>0.1115</v>
      </c>
      <c r="AH345" s="91">
        <v>0.1115</v>
      </c>
      <c r="AI345" s="91">
        <v>0.1115</v>
      </c>
      <c r="AJ345" s="91">
        <v>0.1115</v>
      </c>
      <c r="AK345" s="91">
        <v>0.1115</v>
      </c>
      <c r="AL345" s="91">
        <v>0.1115</v>
      </c>
      <c r="AM345" s="91">
        <v>0.1115</v>
      </c>
      <c r="AN345" s="91">
        <v>0.1115</v>
      </c>
      <c r="AO345" s="91">
        <v>0.1115</v>
      </c>
      <c r="AP345" s="91">
        <v>0.1115</v>
      </c>
      <c r="AQ345" s="91">
        <v>0.1115</v>
      </c>
      <c r="AR345" s="91">
        <v>0.1115</v>
      </c>
      <c r="AS345" s="91">
        <v>0.1115</v>
      </c>
      <c r="AT345" s="91">
        <v>0.1115</v>
      </c>
      <c r="AU345" s="91">
        <v>0.1115</v>
      </c>
      <c r="AV345" s="91">
        <v>0.1115</v>
      </c>
      <c r="AW345" s="91">
        <v>0.1115</v>
      </c>
      <c r="AX345" s="91">
        <v>0.1115</v>
      </c>
      <c r="AY345" s="91">
        <v>0.1115</v>
      </c>
      <c r="AZ345" s="91">
        <v>0.1115</v>
      </c>
      <c r="BA345" s="91">
        <v>0.1115</v>
      </c>
      <c r="BB345" s="91"/>
      <c r="BC345" s="91"/>
      <c r="BD345" s="91"/>
      <c r="BE345" s="91"/>
      <c r="BF345" s="91"/>
      <c r="BG345" s="91"/>
      <c r="BH345" s="91"/>
      <c r="BI345" s="91"/>
      <c r="BJ345" s="91"/>
      <c r="BK345" s="91"/>
      <c r="BL345" s="91"/>
      <c r="BM345" s="91"/>
      <c r="BN345" s="91"/>
    </row>
    <row r="346" spans="1:66" x14ac:dyDescent="0.2">
      <c r="A346" s="84" t="s">
        <v>1158</v>
      </c>
      <c r="B346" s="91">
        <v>0</v>
      </c>
      <c r="C346" s="91">
        <v>0</v>
      </c>
      <c r="D346" s="91">
        <v>0</v>
      </c>
      <c r="E346" s="91">
        <v>0</v>
      </c>
      <c r="F346" s="91">
        <v>0</v>
      </c>
      <c r="G346" s="91">
        <v>0</v>
      </c>
      <c r="H346" s="91">
        <v>0</v>
      </c>
      <c r="I346" s="91">
        <v>0</v>
      </c>
      <c r="J346" s="91">
        <v>0</v>
      </c>
      <c r="K346" s="91">
        <v>0</v>
      </c>
      <c r="L346" s="91">
        <v>0</v>
      </c>
      <c r="M346" s="91">
        <v>0</v>
      </c>
      <c r="N346" s="91">
        <v>0</v>
      </c>
      <c r="O346" s="91">
        <v>0</v>
      </c>
      <c r="P346" s="91">
        <v>0</v>
      </c>
      <c r="Q346" s="91">
        <v>0</v>
      </c>
      <c r="R346" s="91">
        <v>0</v>
      </c>
      <c r="S346" s="91">
        <v>0</v>
      </c>
      <c r="T346" s="91">
        <v>0</v>
      </c>
      <c r="U346" s="91">
        <v>0</v>
      </c>
      <c r="V346" s="91">
        <v>0</v>
      </c>
      <c r="W346" s="91">
        <v>0</v>
      </c>
      <c r="X346" s="91">
        <v>0</v>
      </c>
      <c r="Y346" s="91">
        <v>0</v>
      </c>
      <c r="Z346" s="91">
        <v>0</v>
      </c>
      <c r="AA346" s="91">
        <v>0</v>
      </c>
      <c r="AB346" s="91">
        <v>0</v>
      </c>
      <c r="AC346" s="91">
        <v>0</v>
      </c>
      <c r="AD346" s="91">
        <v>0</v>
      </c>
      <c r="AE346" s="91">
        <v>0</v>
      </c>
      <c r="AF346" s="91">
        <v>0</v>
      </c>
      <c r="AG346" s="91">
        <v>0</v>
      </c>
      <c r="AH346" s="91">
        <v>0</v>
      </c>
      <c r="AI346" s="91">
        <v>0</v>
      </c>
      <c r="AJ346" s="91">
        <v>0</v>
      </c>
      <c r="AK346" s="91">
        <v>0</v>
      </c>
      <c r="AL346" s="91">
        <v>0</v>
      </c>
      <c r="AM346" s="91">
        <v>0</v>
      </c>
      <c r="AN346" s="91">
        <v>0</v>
      </c>
      <c r="AO346" s="91">
        <v>0</v>
      </c>
      <c r="AP346" s="91">
        <v>0</v>
      </c>
      <c r="AQ346" s="91">
        <v>0</v>
      </c>
      <c r="AR346" s="91">
        <v>0</v>
      </c>
      <c r="AS346" s="91">
        <v>0</v>
      </c>
      <c r="AT346" s="91">
        <v>0</v>
      </c>
      <c r="AU346" s="91">
        <v>0</v>
      </c>
      <c r="AV346" s="91">
        <v>0</v>
      </c>
      <c r="AW346" s="91">
        <v>0</v>
      </c>
      <c r="AX346" s="91">
        <v>0</v>
      </c>
      <c r="AY346" s="91">
        <v>0</v>
      </c>
      <c r="AZ346" s="91">
        <v>0</v>
      </c>
      <c r="BA346" s="91">
        <v>0</v>
      </c>
      <c r="BB346" s="91"/>
      <c r="BC346" s="91"/>
      <c r="BD346" s="91"/>
      <c r="BE346" s="91"/>
      <c r="BF346" s="91"/>
      <c r="BG346" s="91"/>
      <c r="BH346" s="91"/>
      <c r="BI346" s="91"/>
      <c r="BJ346" s="91"/>
      <c r="BK346" s="91"/>
      <c r="BL346" s="91"/>
      <c r="BM346" s="91"/>
      <c r="BN346" s="91"/>
    </row>
    <row r="347" spans="1:66" x14ac:dyDescent="0.2">
      <c r="A347" s="84" t="s">
        <v>1159</v>
      </c>
      <c r="B347" s="91">
        <v>4.4181799666045497E-2</v>
      </c>
      <c r="C347" s="91">
        <v>4.4178823161411099E-2</v>
      </c>
      <c r="D347" s="91">
        <v>4.4178865223410801E-2</v>
      </c>
      <c r="E347" s="91">
        <v>4.6128064568063003E-2</v>
      </c>
      <c r="F347" s="91">
        <v>4.4203918198696603E-2</v>
      </c>
      <c r="G347" s="91">
        <v>4.4200607297417698E-2</v>
      </c>
      <c r="H347" s="91">
        <v>4.4197296892078901E-2</v>
      </c>
      <c r="I347" s="91">
        <v>4.3457291361023401E-2</v>
      </c>
      <c r="J347" s="91">
        <v>4.4798662738775599E-2</v>
      </c>
      <c r="K347" s="91">
        <v>4.4795659337534897E-2</v>
      </c>
      <c r="L347" s="91">
        <v>4.4792656338976597E-2</v>
      </c>
      <c r="M347" s="91">
        <v>4.4789653743019603E-2</v>
      </c>
      <c r="N347" s="91">
        <v>4.4789653743019603E-2</v>
      </c>
      <c r="O347" s="91">
        <v>4.4590472638237302E-2</v>
      </c>
      <c r="P347" s="91">
        <v>4.4587483995981197E-2</v>
      </c>
      <c r="Q347" s="91">
        <v>4.4587475855807301E-2</v>
      </c>
      <c r="R347" s="91">
        <v>4.4597805370451798E-2</v>
      </c>
      <c r="S347" s="91">
        <v>4.4594766968148201E-2</v>
      </c>
      <c r="T347" s="91">
        <v>4.4091385326296598E-2</v>
      </c>
      <c r="U347" s="91">
        <v>4.4957853425527598E-2</v>
      </c>
      <c r="V347" s="91">
        <v>4.4955000018123303E-2</v>
      </c>
      <c r="W347" s="91">
        <v>4.4952146972899003E-2</v>
      </c>
      <c r="X347" s="91">
        <v>4.4949294289785703E-2</v>
      </c>
      <c r="Y347" s="91">
        <v>4.4946441968714501E-2</v>
      </c>
      <c r="Z347" s="91">
        <v>4.4943590009616403E-2</v>
      </c>
      <c r="AA347" s="91">
        <v>4.4943590009616403E-2</v>
      </c>
      <c r="AB347" s="91">
        <v>4.4913513259570097E-2</v>
      </c>
      <c r="AC347" s="91">
        <v>4.49106745315207E-2</v>
      </c>
      <c r="AD347" s="91">
        <v>4.4910631092756899E-2</v>
      </c>
      <c r="AE347" s="91">
        <v>4.4921669569165698E-2</v>
      </c>
      <c r="AF347" s="91">
        <v>4.4918784007700899E-2</v>
      </c>
      <c r="AG347" s="91">
        <v>4.44630694068383E-2</v>
      </c>
      <c r="AH347" s="91">
        <v>4.5215874181585403E-2</v>
      </c>
      <c r="AI347" s="91">
        <v>4.5213143158321201E-2</v>
      </c>
      <c r="AJ347" s="91">
        <v>4.5210412464942701E-2</v>
      </c>
      <c r="AK347" s="91">
        <v>4.5207682101390298E-2</v>
      </c>
      <c r="AL347" s="91">
        <v>4.52049520676042E-2</v>
      </c>
      <c r="AM347" s="91">
        <v>4.52022223635246E-2</v>
      </c>
      <c r="AN347" s="91">
        <v>4.52022223635246E-2</v>
      </c>
      <c r="AO347" s="91">
        <v>4.7018443443541197E-2</v>
      </c>
      <c r="AP347" s="91">
        <v>4.5972521734497701E-2</v>
      </c>
      <c r="AQ347" s="91">
        <v>4.5972705070405601E-2</v>
      </c>
      <c r="AR347" s="91">
        <v>4.5982420051809303E-2</v>
      </c>
      <c r="AS347" s="91">
        <v>4.5979696163800002E-2</v>
      </c>
      <c r="AT347" s="91">
        <v>4.5105177438666003E-2</v>
      </c>
      <c r="AU347" s="91">
        <v>4.6470610103643499E-2</v>
      </c>
      <c r="AV347" s="91">
        <v>4.6468345784556803E-2</v>
      </c>
      <c r="AW347" s="91">
        <v>4.6466081686120903E-2</v>
      </c>
      <c r="AX347" s="91">
        <v>4.6463817808303699E-2</v>
      </c>
      <c r="AY347" s="91">
        <v>4.6461554151072802E-2</v>
      </c>
      <c r="AZ347" s="91">
        <v>4.6459290714396202E-2</v>
      </c>
      <c r="BA347" s="91">
        <v>4.6459290714396202E-2</v>
      </c>
      <c r="BB347" s="91"/>
      <c r="BC347" s="91"/>
      <c r="BD347" s="91"/>
      <c r="BE347" s="91"/>
      <c r="BF347" s="91"/>
      <c r="BG347" s="91"/>
      <c r="BH347" s="91"/>
      <c r="BI347" s="91"/>
      <c r="BJ347" s="91"/>
      <c r="BK347" s="91"/>
      <c r="BL347" s="91"/>
      <c r="BM347" s="91"/>
      <c r="BN347" s="91"/>
    </row>
    <row r="348" spans="1:66" s="77" customFormat="1" x14ac:dyDescent="0.2">
      <c r="A348" s="84" t="s">
        <v>1160</v>
      </c>
      <c r="B348" s="91">
        <v>3.86193122679441E-2</v>
      </c>
      <c r="C348" s="91">
        <v>0.25956054707232801</v>
      </c>
      <c r="D348" s="91">
        <v>7.1964057363725201E-2</v>
      </c>
      <c r="E348" s="91">
        <v>8.3095988607871894E-3</v>
      </c>
      <c r="F348" s="91">
        <v>8.15077308215887E-3</v>
      </c>
      <c r="G348" s="91">
        <v>8.74916783255884E-3</v>
      </c>
      <c r="H348" s="91">
        <v>1.2160872979962999E-2</v>
      </c>
      <c r="I348" s="91">
        <v>-9.84404792889952E-2</v>
      </c>
      <c r="J348" s="91">
        <v>-5.4903156453676598E-2</v>
      </c>
      <c r="K348" s="91">
        <v>-3.2315070835380898E-2</v>
      </c>
      <c r="L348" s="91">
        <v>-6.3631223779216803E-2</v>
      </c>
      <c r="M348" s="91">
        <v>1.9836754147488</v>
      </c>
      <c r="N348" s="91">
        <v>1.9836754147488</v>
      </c>
      <c r="O348" s="91">
        <v>-0.14273844731736601</v>
      </c>
      <c r="P348" s="91">
        <v>0.40345324211350497</v>
      </c>
      <c r="Q348" s="91">
        <v>5.8694570200464299E-2</v>
      </c>
      <c r="R348" s="91">
        <v>3.6387209649890999E-2</v>
      </c>
      <c r="S348" s="91">
        <v>1.9937922666396501E-2</v>
      </c>
      <c r="T348" s="91">
        <v>-1.7697495496488101E-2</v>
      </c>
      <c r="U348" s="91">
        <v>1.3661510707763E-4</v>
      </c>
      <c r="V348" s="91">
        <v>7.8047386258043002E-3</v>
      </c>
      <c r="W348" s="91">
        <v>7.0196183279323003E-3</v>
      </c>
      <c r="X348" s="91">
        <v>6.0236547740336399E-3</v>
      </c>
      <c r="Y348" s="91">
        <v>2.7033107410942499E-2</v>
      </c>
      <c r="Z348" s="91">
        <v>-1.17429345704184E-2</v>
      </c>
      <c r="AA348" s="91">
        <v>-1.17429345704184E-2</v>
      </c>
      <c r="AB348" s="91">
        <v>-3.03588918152249E-2</v>
      </c>
      <c r="AC348" s="91">
        <v>-4.5759697908685001E-3</v>
      </c>
      <c r="AD348" s="91">
        <v>-1.6663753276723401E-3</v>
      </c>
      <c r="AE348" s="91">
        <v>-1.19119049480907E-3</v>
      </c>
      <c r="AF348" s="91">
        <v>-9.6325678513258602E-4</v>
      </c>
      <c r="AG348" s="91">
        <v>1.5735422204682899E-3</v>
      </c>
      <c r="AH348" s="91">
        <v>1.5441078317291999E-3</v>
      </c>
      <c r="AI348" s="91">
        <v>1.4894890060475801E-3</v>
      </c>
      <c r="AJ348" s="91">
        <v>1.50302702898717E-3</v>
      </c>
      <c r="AK348" s="91">
        <v>8.7021800570709297E-4</v>
      </c>
      <c r="AL348" s="91">
        <v>6.8359789828580297E-3</v>
      </c>
      <c r="AM348" s="91">
        <v>-2.8731037459576899E-4</v>
      </c>
      <c r="AN348" s="91">
        <v>-2.8731037459576899E-4</v>
      </c>
      <c r="AO348" s="91">
        <v>9.2742765694572502E-4</v>
      </c>
      <c r="AP348" s="91">
        <v>3.2395812733638802E-3</v>
      </c>
      <c r="AQ348" s="91">
        <v>4.7509329683511001E-3</v>
      </c>
      <c r="AR348" s="91">
        <v>6.6413083542615397E-3</v>
      </c>
      <c r="AS348" s="91">
        <v>7.91522166338131E-3</v>
      </c>
      <c r="AT348" s="91">
        <v>-0.10522534612121801</v>
      </c>
      <c r="AU348" s="91">
        <v>-7.4379921956028106E-2</v>
      </c>
      <c r="AV348" s="91">
        <v>-4.80078053607845E-2</v>
      </c>
      <c r="AW348" s="91">
        <v>-2.8548463278183701E-2</v>
      </c>
      <c r="AX348" s="91">
        <v>-2.44979778881705E-2</v>
      </c>
      <c r="AY348" s="91">
        <v>-0.12859570010273599</v>
      </c>
      <c r="AZ348" s="91">
        <v>5.2246110464064598E-2</v>
      </c>
      <c r="BA348" s="91">
        <v>5.2246110464064598E-2</v>
      </c>
      <c r="BB348" s="91"/>
      <c r="BC348" s="91"/>
      <c r="BD348" s="91"/>
      <c r="BE348" s="91"/>
      <c r="BF348" s="91"/>
      <c r="BG348" s="91"/>
      <c r="BH348" s="91"/>
      <c r="BI348" s="91"/>
      <c r="BJ348" s="91"/>
      <c r="BK348" s="91"/>
      <c r="BL348" s="91"/>
      <c r="BM348" s="91"/>
      <c r="BN348" s="91"/>
    </row>
    <row r="349" spans="1:66" s="77" customFormat="1" x14ac:dyDescent="0.2">
      <c r="A349" s="84" t="s">
        <v>1161</v>
      </c>
      <c r="B349" s="91">
        <v>2.17599053404949E-3</v>
      </c>
      <c r="C349" s="91">
        <v>2.17599053404949E-3</v>
      </c>
      <c r="D349" s="91">
        <v>2.17599053404949E-3</v>
      </c>
      <c r="E349" s="91">
        <v>2.17599053404949E-3</v>
      </c>
      <c r="F349" s="91">
        <v>2.17599053404949E-3</v>
      </c>
      <c r="G349" s="91">
        <v>2.17599053404949E-3</v>
      </c>
      <c r="H349" s="91">
        <v>2.17599053404949E-3</v>
      </c>
      <c r="I349" s="91">
        <v>2.17599053404949E-3</v>
      </c>
      <c r="J349" s="91">
        <v>2.17599053404949E-3</v>
      </c>
      <c r="K349" s="91">
        <v>2.17599053404949E-3</v>
      </c>
      <c r="L349" s="91">
        <v>2.17599053404949E-3</v>
      </c>
      <c r="M349" s="91">
        <v>2.17599053404949E-3</v>
      </c>
      <c r="N349" s="91">
        <v>2.17599053404949E-3</v>
      </c>
      <c r="O349" s="91">
        <v>2.17599053404949E-3</v>
      </c>
      <c r="P349" s="91">
        <v>2.17599053404949E-3</v>
      </c>
      <c r="Q349" s="91">
        <v>2.17599053404949E-3</v>
      </c>
      <c r="R349" s="91">
        <v>2.17599053404949E-3</v>
      </c>
      <c r="S349" s="91">
        <v>2.17599053404949E-3</v>
      </c>
      <c r="T349" s="91">
        <v>2.17599053404949E-3</v>
      </c>
      <c r="U349" s="91">
        <v>2.17599053404949E-3</v>
      </c>
      <c r="V349" s="91">
        <v>2.17599053404949E-3</v>
      </c>
      <c r="W349" s="91">
        <v>2.17599053404949E-3</v>
      </c>
      <c r="X349" s="91">
        <v>2.17599053404949E-3</v>
      </c>
      <c r="Y349" s="91">
        <v>2.17599053404949E-3</v>
      </c>
      <c r="Z349" s="91">
        <v>2.17599053404949E-3</v>
      </c>
      <c r="AA349" s="91">
        <v>2.17599053404949E-3</v>
      </c>
      <c r="AB349" s="91">
        <v>2.17599053404949E-3</v>
      </c>
      <c r="AC349" s="91">
        <v>2.17599053404949E-3</v>
      </c>
      <c r="AD349" s="91">
        <v>2.17599053404949E-3</v>
      </c>
      <c r="AE349" s="91">
        <v>2.17599053404949E-3</v>
      </c>
      <c r="AF349" s="91">
        <v>2.17599053404949E-3</v>
      </c>
      <c r="AG349" s="91">
        <v>2.17599053404949E-3</v>
      </c>
      <c r="AH349" s="91">
        <v>2.17599053404949E-3</v>
      </c>
      <c r="AI349" s="91">
        <v>2.17599053404949E-3</v>
      </c>
      <c r="AJ349" s="91">
        <v>2.17599053404949E-3</v>
      </c>
      <c r="AK349" s="91">
        <v>2.17599053404949E-3</v>
      </c>
      <c r="AL349" s="91">
        <v>2.17599053404949E-3</v>
      </c>
      <c r="AM349" s="91">
        <v>2.17599053404949E-3</v>
      </c>
      <c r="AN349" s="91">
        <v>2.17599053404949E-3</v>
      </c>
      <c r="AO349" s="91">
        <v>2.17599053404949E-3</v>
      </c>
      <c r="AP349" s="91">
        <v>2.17599053404949E-3</v>
      </c>
      <c r="AQ349" s="91">
        <v>2.17599053404949E-3</v>
      </c>
      <c r="AR349" s="91">
        <v>2.17599053404949E-3</v>
      </c>
      <c r="AS349" s="91">
        <v>2.17599053404949E-3</v>
      </c>
      <c r="AT349" s="91">
        <v>2.17599053404949E-3</v>
      </c>
      <c r="AU349" s="91">
        <v>2.17599053404949E-3</v>
      </c>
      <c r="AV349" s="91">
        <v>2.17599053404949E-3</v>
      </c>
      <c r="AW349" s="91">
        <v>2.17599053404949E-3</v>
      </c>
      <c r="AX349" s="91">
        <v>2.17599053404949E-3</v>
      </c>
      <c r="AY349" s="91">
        <v>2.17599053404949E-3</v>
      </c>
      <c r="AZ349" s="91">
        <v>2.17599053404949E-3</v>
      </c>
      <c r="BA349" s="91">
        <v>2.17599053404949E-3</v>
      </c>
      <c r="BB349" s="91"/>
      <c r="BC349" s="91"/>
      <c r="BD349" s="91"/>
      <c r="BE349" s="91"/>
      <c r="BF349" s="91"/>
      <c r="BG349" s="91"/>
      <c r="BH349" s="91"/>
      <c r="BI349" s="91"/>
      <c r="BJ349" s="91"/>
      <c r="BK349" s="91"/>
      <c r="BL349" s="91"/>
      <c r="BM349" s="91"/>
      <c r="BN349" s="91"/>
    </row>
    <row r="350" spans="1:66" s="77" customFormat="1" x14ac:dyDescent="0.2">
      <c r="A350" s="84" t="s">
        <v>1162</v>
      </c>
      <c r="B350" s="91">
        <v>0</v>
      </c>
      <c r="C350" s="91">
        <v>0</v>
      </c>
      <c r="D350" s="91">
        <v>0</v>
      </c>
      <c r="E350" s="91">
        <v>0</v>
      </c>
      <c r="F350" s="91">
        <v>0</v>
      </c>
      <c r="G350" s="91">
        <v>0</v>
      </c>
      <c r="H350" s="91">
        <v>0</v>
      </c>
      <c r="I350" s="91">
        <v>0</v>
      </c>
      <c r="J350" s="91">
        <v>0</v>
      </c>
      <c r="K350" s="91">
        <v>0</v>
      </c>
      <c r="L350" s="91">
        <v>0</v>
      </c>
      <c r="M350" s="91">
        <v>0</v>
      </c>
      <c r="N350" s="91">
        <v>0</v>
      </c>
      <c r="O350" s="91">
        <v>0</v>
      </c>
      <c r="P350" s="91">
        <v>0</v>
      </c>
      <c r="Q350" s="91">
        <v>0</v>
      </c>
      <c r="R350" s="91">
        <v>0</v>
      </c>
      <c r="S350" s="91">
        <v>0</v>
      </c>
      <c r="T350" s="91">
        <v>0</v>
      </c>
      <c r="U350" s="91">
        <v>0</v>
      </c>
      <c r="V350" s="91">
        <v>0</v>
      </c>
      <c r="W350" s="91">
        <v>0</v>
      </c>
      <c r="X350" s="91">
        <v>0</v>
      </c>
      <c r="Y350" s="91">
        <v>0</v>
      </c>
      <c r="Z350" s="91">
        <v>0</v>
      </c>
      <c r="AA350" s="91">
        <v>0</v>
      </c>
      <c r="AB350" s="91">
        <v>0</v>
      </c>
      <c r="AC350" s="91">
        <v>0</v>
      </c>
      <c r="AD350" s="91">
        <v>0</v>
      </c>
      <c r="AE350" s="91">
        <v>0</v>
      </c>
      <c r="AF350" s="91">
        <v>0</v>
      </c>
      <c r="AG350" s="91">
        <v>0</v>
      </c>
      <c r="AH350" s="91">
        <v>0</v>
      </c>
      <c r="AI350" s="91">
        <v>0</v>
      </c>
      <c r="AJ350" s="91">
        <v>0</v>
      </c>
      <c r="AK350" s="91">
        <v>0</v>
      </c>
      <c r="AL350" s="91">
        <v>0</v>
      </c>
      <c r="AM350" s="91">
        <v>0</v>
      </c>
      <c r="AN350" s="91">
        <v>0</v>
      </c>
      <c r="AO350" s="91">
        <v>0</v>
      </c>
      <c r="AP350" s="91">
        <v>0</v>
      </c>
      <c r="AQ350" s="91">
        <v>0</v>
      </c>
      <c r="AR350" s="91">
        <v>0</v>
      </c>
      <c r="AS350" s="91">
        <v>0</v>
      </c>
      <c r="AT350" s="91">
        <v>0</v>
      </c>
      <c r="AU350" s="91">
        <v>0</v>
      </c>
      <c r="AV350" s="91">
        <v>0</v>
      </c>
      <c r="AW350" s="91">
        <v>0</v>
      </c>
      <c r="AX350" s="91">
        <v>0</v>
      </c>
      <c r="AY350" s="91">
        <v>0</v>
      </c>
      <c r="AZ350" s="91">
        <v>0</v>
      </c>
      <c r="BA350" s="91">
        <v>0</v>
      </c>
      <c r="BB350" s="91"/>
      <c r="BC350" s="91"/>
      <c r="BD350" s="91"/>
      <c r="BE350" s="91"/>
      <c r="BF350" s="91"/>
      <c r="BG350" s="91"/>
      <c r="BH350" s="91"/>
      <c r="BI350" s="91"/>
      <c r="BJ350" s="91"/>
      <c r="BK350" s="91"/>
      <c r="BL350" s="91"/>
      <c r="BM350" s="91"/>
      <c r="BN350" s="91"/>
    </row>
    <row r="351" spans="1:66" x14ac:dyDescent="0.2">
      <c r="A351" s="82" t="s">
        <v>1163</v>
      </c>
      <c r="B351" s="90">
        <v>7.4803795941893306E-2</v>
      </c>
      <c r="C351" s="90">
        <v>7.4345215909896303E-2</v>
      </c>
      <c r="D351" s="90">
        <v>7.4468531691656806E-2</v>
      </c>
      <c r="E351" s="90">
        <v>7.66415223753871E-2</v>
      </c>
      <c r="F351" s="90">
        <v>7.5844824565774502E-2</v>
      </c>
      <c r="G351" s="90">
        <v>7.5978817982962701E-2</v>
      </c>
      <c r="H351" s="90">
        <v>7.5861371184986301E-2</v>
      </c>
      <c r="I351" s="90">
        <v>7.3732895118258202E-2</v>
      </c>
      <c r="J351" s="90">
        <v>7.4216118386553703E-2</v>
      </c>
      <c r="K351" s="90">
        <v>7.3981147838412406E-2</v>
      </c>
      <c r="L351" s="90">
        <v>7.4283198649330001E-2</v>
      </c>
      <c r="M351" s="90">
        <v>7.4576701172222801E-2</v>
      </c>
      <c r="N351" s="90">
        <v>7.4576701172222801E-2</v>
      </c>
      <c r="O351" s="90">
        <v>7.9898103449686994E-2</v>
      </c>
      <c r="P351" s="90">
        <v>8.0083780537788099E-2</v>
      </c>
      <c r="Q351" s="90">
        <v>8.0362508097263793E-2</v>
      </c>
      <c r="R351" s="90">
        <v>8.0508255428843295E-2</v>
      </c>
      <c r="S351" s="90">
        <v>8.0679927104925803E-2</v>
      </c>
      <c r="T351" s="90">
        <v>7.9416370796384805E-2</v>
      </c>
      <c r="U351" s="90">
        <v>7.9839184358175094E-2</v>
      </c>
      <c r="V351" s="90">
        <v>7.9749644224958102E-2</v>
      </c>
      <c r="W351" s="90">
        <v>7.96466815877475E-2</v>
      </c>
      <c r="X351" s="90">
        <v>7.9573996011775297E-2</v>
      </c>
      <c r="Y351" s="90">
        <v>8.0090123744692196E-2</v>
      </c>
      <c r="Z351" s="90">
        <v>8.0417277874546098E-2</v>
      </c>
      <c r="AA351" s="90">
        <v>8.0417277874546098E-2</v>
      </c>
      <c r="AB351" s="90">
        <v>8.0253827894348595E-2</v>
      </c>
      <c r="AC351" s="90">
        <v>8.0460237087837394E-2</v>
      </c>
      <c r="AD351" s="90">
        <v>8.0636336853447996E-2</v>
      </c>
      <c r="AE351" s="90">
        <v>8.0648581467093694E-2</v>
      </c>
      <c r="AF351" s="90">
        <v>8.0771574747918906E-2</v>
      </c>
      <c r="AG351" s="90">
        <v>7.9619524756190094E-2</v>
      </c>
      <c r="AH351" s="90">
        <v>7.99421655881737E-2</v>
      </c>
      <c r="AI351" s="90">
        <v>7.9848115549514903E-2</v>
      </c>
      <c r="AJ351" s="90">
        <v>7.9887223339792798E-2</v>
      </c>
      <c r="AK351" s="90">
        <v>7.98003975394697E-2</v>
      </c>
      <c r="AL351" s="90">
        <v>8.0291303862181404E-2</v>
      </c>
      <c r="AM351" s="90">
        <v>8.0600778783639304E-2</v>
      </c>
      <c r="AN351" s="90">
        <v>8.0600778783639304E-2</v>
      </c>
      <c r="AO351" s="90">
        <v>8.2685024710228802E-2</v>
      </c>
      <c r="AP351" s="90">
        <v>8.1997766180071804E-2</v>
      </c>
      <c r="AQ351" s="90">
        <v>8.2165069144400499E-2</v>
      </c>
      <c r="AR351" s="90">
        <v>8.2170494657209395E-2</v>
      </c>
      <c r="AS351" s="90">
        <v>8.2276844131493304E-2</v>
      </c>
      <c r="AT351" s="90">
        <v>8.0156031077956602E-2</v>
      </c>
      <c r="AU351" s="90">
        <v>8.0741261385432098E-2</v>
      </c>
      <c r="AV351" s="90">
        <v>8.0628144878827301E-2</v>
      </c>
      <c r="AW351" s="90">
        <v>8.0417926766346404E-2</v>
      </c>
      <c r="AX351" s="90">
        <v>8.0341511192116993E-2</v>
      </c>
      <c r="AY351" s="90">
        <v>8.0815634432714695E-2</v>
      </c>
      <c r="AZ351" s="90">
        <v>8.1182679480520006E-2</v>
      </c>
      <c r="BA351" s="90">
        <v>8.1182679480520006E-2</v>
      </c>
    </row>
    <row r="352" spans="1:66" s="77" customFormat="1" x14ac:dyDescent="0.2">
      <c r="A352" s="81" t="s">
        <v>1164</v>
      </c>
      <c r="B352" s="90">
        <v>0</v>
      </c>
      <c r="C352" s="90">
        <v>0</v>
      </c>
      <c r="D352" s="90">
        <v>0</v>
      </c>
      <c r="E352" s="90">
        <v>0</v>
      </c>
      <c r="F352" s="90">
        <v>0</v>
      </c>
      <c r="G352" s="90">
        <v>0</v>
      </c>
      <c r="H352" s="90">
        <v>0</v>
      </c>
      <c r="I352" s="90">
        <v>0</v>
      </c>
      <c r="J352" s="90">
        <v>0</v>
      </c>
      <c r="K352" s="90">
        <v>0</v>
      </c>
      <c r="L352" s="90">
        <v>0</v>
      </c>
      <c r="M352" s="90">
        <v>0</v>
      </c>
      <c r="N352" s="90">
        <v>0</v>
      </c>
      <c r="O352" s="90">
        <v>0</v>
      </c>
      <c r="P352" s="90">
        <v>0</v>
      </c>
      <c r="Q352" s="90">
        <v>0</v>
      </c>
      <c r="R352" s="90">
        <v>0</v>
      </c>
      <c r="S352" s="90">
        <v>0</v>
      </c>
      <c r="T352" s="90">
        <v>0</v>
      </c>
      <c r="U352" s="90">
        <v>0</v>
      </c>
      <c r="V352" s="90">
        <v>0</v>
      </c>
      <c r="W352" s="90">
        <v>0</v>
      </c>
      <c r="X352" s="90">
        <v>0</v>
      </c>
      <c r="Y352" s="90">
        <v>0</v>
      </c>
      <c r="Z352" s="90">
        <v>0</v>
      </c>
      <c r="AA352" s="90">
        <v>0</v>
      </c>
      <c r="AB352" s="90">
        <v>0</v>
      </c>
      <c r="AC352" s="90">
        <v>0</v>
      </c>
      <c r="AD352" s="90">
        <v>0</v>
      </c>
      <c r="AE352" s="90">
        <v>0</v>
      </c>
      <c r="AF352" s="90">
        <v>0</v>
      </c>
      <c r="AG352" s="90">
        <v>0</v>
      </c>
      <c r="AH352" s="90">
        <v>0</v>
      </c>
      <c r="AI352" s="90">
        <v>0</v>
      </c>
      <c r="AJ352" s="90">
        <v>0</v>
      </c>
      <c r="AK352" s="90">
        <v>0</v>
      </c>
      <c r="AL352" s="90">
        <v>0</v>
      </c>
      <c r="AM352" s="90">
        <v>0</v>
      </c>
      <c r="AN352" s="90">
        <v>0</v>
      </c>
      <c r="AO352" s="90">
        <v>0</v>
      </c>
      <c r="AP352" s="90">
        <v>0</v>
      </c>
      <c r="AQ352" s="90">
        <v>0</v>
      </c>
      <c r="AR352" s="90">
        <v>0</v>
      </c>
      <c r="AS352" s="90">
        <v>0</v>
      </c>
      <c r="AT352" s="90">
        <v>0</v>
      </c>
      <c r="AU352" s="90">
        <v>0</v>
      </c>
      <c r="AV352" s="90">
        <v>0</v>
      </c>
      <c r="AW352" s="90">
        <v>0</v>
      </c>
      <c r="AX352" s="90">
        <v>0</v>
      </c>
      <c r="AY352" s="90">
        <v>0</v>
      </c>
      <c r="AZ352" s="90">
        <v>0</v>
      </c>
      <c r="BA352" s="90">
        <v>0</v>
      </c>
      <c r="BB352" s="90"/>
      <c r="BC352" s="90"/>
      <c r="BD352" s="90"/>
      <c r="BE352" s="90"/>
      <c r="BF352" s="90"/>
      <c r="BG352" s="90"/>
      <c r="BH352" s="90"/>
      <c r="BI352" s="90"/>
      <c r="BJ352" s="90"/>
      <c r="BK352" s="90"/>
      <c r="BL352" s="90"/>
      <c r="BM352" s="90"/>
      <c r="BN352" s="90"/>
    </row>
    <row r="353" spans="1:66" s="77" customFormat="1" x14ac:dyDescent="0.2">
      <c r="A353" s="84" t="s">
        <v>1165</v>
      </c>
      <c r="B353" s="91">
        <v>0</v>
      </c>
      <c r="C353" s="91">
        <v>0</v>
      </c>
      <c r="D353" s="91">
        <v>0</v>
      </c>
      <c r="E353" s="91">
        <v>0</v>
      </c>
      <c r="F353" s="91">
        <v>0</v>
      </c>
      <c r="G353" s="91">
        <v>0</v>
      </c>
      <c r="H353" s="91">
        <v>0</v>
      </c>
      <c r="I353" s="91">
        <v>0</v>
      </c>
      <c r="J353" s="91">
        <v>0</v>
      </c>
      <c r="K353" s="91">
        <v>0</v>
      </c>
      <c r="L353" s="91">
        <v>0</v>
      </c>
      <c r="M353" s="91">
        <v>0</v>
      </c>
      <c r="N353" s="91">
        <v>0</v>
      </c>
      <c r="O353" s="91">
        <v>0</v>
      </c>
      <c r="P353" s="91">
        <v>0</v>
      </c>
      <c r="Q353" s="91">
        <v>0</v>
      </c>
      <c r="R353" s="91">
        <v>0</v>
      </c>
      <c r="S353" s="91">
        <v>0</v>
      </c>
      <c r="T353" s="91">
        <v>0</v>
      </c>
      <c r="U353" s="91">
        <v>0</v>
      </c>
      <c r="V353" s="91">
        <v>0</v>
      </c>
      <c r="W353" s="91">
        <v>0</v>
      </c>
      <c r="X353" s="91">
        <v>0</v>
      </c>
      <c r="Y353" s="91">
        <v>0</v>
      </c>
      <c r="Z353" s="91">
        <v>0</v>
      </c>
      <c r="AA353" s="91">
        <v>0</v>
      </c>
      <c r="AB353" s="91">
        <v>0</v>
      </c>
      <c r="AC353" s="91">
        <v>0</v>
      </c>
      <c r="AD353" s="91">
        <v>0</v>
      </c>
      <c r="AE353" s="91">
        <v>0</v>
      </c>
      <c r="AF353" s="91">
        <v>0</v>
      </c>
      <c r="AG353" s="91">
        <v>0</v>
      </c>
      <c r="AH353" s="91">
        <v>0</v>
      </c>
      <c r="AI353" s="91">
        <v>0</v>
      </c>
      <c r="AJ353" s="91">
        <v>0</v>
      </c>
      <c r="AK353" s="91">
        <v>0</v>
      </c>
      <c r="AL353" s="91">
        <v>0</v>
      </c>
      <c r="AM353" s="91">
        <v>0</v>
      </c>
      <c r="AN353" s="91">
        <v>0</v>
      </c>
      <c r="AO353" s="91">
        <v>0</v>
      </c>
      <c r="AP353" s="91">
        <v>0</v>
      </c>
      <c r="AQ353" s="91">
        <v>0</v>
      </c>
      <c r="AR353" s="91">
        <v>0</v>
      </c>
      <c r="AS353" s="91">
        <v>0</v>
      </c>
      <c r="AT353" s="91">
        <v>0</v>
      </c>
      <c r="AU353" s="91">
        <v>0</v>
      </c>
      <c r="AV353" s="91">
        <v>0</v>
      </c>
      <c r="AW353" s="91">
        <v>0</v>
      </c>
      <c r="AX353" s="91">
        <v>0</v>
      </c>
      <c r="AY353" s="91">
        <v>0</v>
      </c>
      <c r="AZ353" s="91">
        <v>0</v>
      </c>
      <c r="BA353" s="91">
        <v>0</v>
      </c>
      <c r="BB353" s="91"/>
      <c r="BC353" s="91"/>
      <c r="BD353" s="91"/>
      <c r="BE353" s="91"/>
      <c r="BF353" s="91"/>
      <c r="BG353" s="91"/>
      <c r="BH353" s="91"/>
      <c r="BI353" s="91"/>
      <c r="BJ353" s="91"/>
      <c r="BK353" s="91"/>
      <c r="BL353" s="91"/>
      <c r="BM353" s="91"/>
      <c r="BN353" s="91"/>
    </row>
    <row r="354" spans="1:66" s="77" customFormat="1" x14ac:dyDescent="0.2">
      <c r="A354" s="84" t="s">
        <v>1166</v>
      </c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  <c r="BH354" s="91"/>
      <c r="BI354" s="91"/>
      <c r="BJ354" s="91"/>
      <c r="BK354" s="91"/>
      <c r="BL354" s="91"/>
      <c r="BM354" s="91"/>
      <c r="BN354" s="91"/>
    </row>
    <row r="355" spans="1:66" s="77" customFormat="1" x14ac:dyDescent="0.2">
      <c r="A355" s="84" t="s">
        <v>1167</v>
      </c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  <c r="BH355" s="91"/>
      <c r="BI355" s="91"/>
      <c r="BJ355" s="91"/>
      <c r="BK355" s="91"/>
      <c r="BL355" s="91"/>
      <c r="BM355" s="91"/>
      <c r="BN355" s="91"/>
    </row>
    <row r="356" spans="1:66" s="77" customFormat="1" x14ac:dyDescent="0.2">
      <c r="A356" s="84" t="s">
        <v>1168</v>
      </c>
      <c r="B356" s="91">
        <v>4.5661629548570101E-2</v>
      </c>
      <c r="C356" s="91">
        <v>4.55673246867314E-2</v>
      </c>
      <c r="D356" s="91">
        <v>4.5620694384052897E-2</v>
      </c>
      <c r="E356" s="91">
        <v>4.56459493556267E-2</v>
      </c>
      <c r="F356" s="91">
        <v>4.5696469674192698E-2</v>
      </c>
      <c r="G356" s="91">
        <v>4.57772361972206E-2</v>
      </c>
      <c r="H356" s="91">
        <v>4.5800059508448003E-2</v>
      </c>
      <c r="I356" s="91">
        <v>4.5851403974796298E-2</v>
      </c>
      <c r="J356" s="91">
        <v>4.5856179074944103E-2</v>
      </c>
      <c r="K356" s="91">
        <v>4.58280657628473E-2</v>
      </c>
      <c r="L356" s="91">
        <v>4.5891577214967401E-2</v>
      </c>
      <c r="M356" s="91">
        <v>4.5987024434746601E-2</v>
      </c>
      <c r="N356" s="91">
        <v>4.5987024434746601E-2</v>
      </c>
      <c r="O356" s="91">
        <v>5.0914420596103897E-2</v>
      </c>
      <c r="P356" s="91">
        <v>5.0763310809983801E-2</v>
      </c>
      <c r="Q356" s="91">
        <v>5.0782960710230002E-2</v>
      </c>
      <c r="R356" s="91">
        <v>5.0785846567754603E-2</v>
      </c>
      <c r="S356" s="91">
        <v>5.0819468577100103E-2</v>
      </c>
      <c r="T356" s="91">
        <v>5.0845090249472598E-2</v>
      </c>
      <c r="U356" s="91">
        <v>5.0854237494120297E-2</v>
      </c>
      <c r="V356" s="91">
        <v>5.0887329811991601E-2</v>
      </c>
      <c r="W356" s="91">
        <v>5.0862764910447202E-2</v>
      </c>
      <c r="X356" s="91">
        <v>5.0835790543259297E-2</v>
      </c>
      <c r="Y356" s="91">
        <v>5.0903110901163499E-2</v>
      </c>
      <c r="Z356" s="91">
        <v>5.0975492443713598E-2</v>
      </c>
      <c r="AA356" s="91">
        <v>5.0975492443713598E-2</v>
      </c>
      <c r="AB356" s="91">
        <v>5.1434337509271698E-2</v>
      </c>
      <c r="AC356" s="91">
        <v>5.0982023035714398E-2</v>
      </c>
      <c r="AD356" s="91">
        <v>5.0987072253545797E-2</v>
      </c>
      <c r="AE356" s="91">
        <v>5.0858417199225799E-2</v>
      </c>
      <c r="AF356" s="91">
        <v>5.0886375963621E-2</v>
      </c>
      <c r="AG356" s="91">
        <v>5.0778794225394899E-2</v>
      </c>
      <c r="AH356" s="91">
        <v>5.0783265158233303E-2</v>
      </c>
      <c r="AI356" s="91">
        <v>5.08169152784008E-2</v>
      </c>
      <c r="AJ356" s="91">
        <v>5.09982395722288E-2</v>
      </c>
      <c r="AK356" s="91">
        <v>5.0971742126585E-2</v>
      </c>
      <c r="AL356" s="91">
        <v>5.1036403620993202E-2</v>
      </c>
      <c r="AM356" s="91">
        <v>5.1162260653948202E-2</v>
      </c>
      <c r="AN356" s="91">
        <v>5.1162260653948202E-2</v>
      </c>
      <c r="AO356" s="91">
        <v>5.2036143536759401E-2</v>
      </c>
      <c r="AP356" s="91">
        <v>5.1159623497506301E-2</v>
      </c>
      <c r="AQ356" s="91">
        <v>5.1170434514903801E-2</v>
      </c>
      <c r="AR356" s="91">
        <v>5.1044846402209097E-2</v>
      </c>
      <c r="AS356" s="91">
        <v>5.1068285992691802E-2</v>
      </c>
      <c r="AT356" s="91">
        <v>5.0960696447674002E-2</v>
      </c>
      <c r="AU356" s="91">
        <v>5.0958974620147798E-2</v>
      </c>
      <c r="AV356" s="91">
        <v>5.0985140863804103E-2</v>
      </c>
      <c r="AW356" s="91">
        <v>5.0840318667864703E-2</v>
      </c>
      <c r="AX356" s="91">
        <v>5.08162869920517E-2</v>
      </c>
      <c r="AY356" s="91">
        <v>5.0884427643217003E-2</v>
      </c>
      <c r="AZ356" s="91">
        <v>5.1108750707120502E-2</v>
      </c>
      <c r="BA356" s="91">
        <v>5.1108750707120502E-2</v>
      </c>
      <c r="BB356" s="91"/>
      <c r="BC356" s="91"/>
      <c r="BD356" s="91"/>
      <c r="BE356" s="91"/>
      <c r="BF356" s="91"/>
      <c r="BG356" s="91"/>
      <c r="BH356" s="91"/>
      <c r="BI356" s="91"/>
      <c r="BJ356" s="91"/>
      <c r="BK356" s="91"/>
      <c r="BL356" s="91"/>
      <c r="BM356" s="91"/>
      <c r="BN356" s="91"/>
    </row>
    <row r="357" spans="1:66" s="77" customFormat="1" x14ac:dyDescent="0.2">
      <c r="A357" s="84" t="s">
        <v>1169</v>
      </c>
      <c r="B357" s="91">
        <v>0</v>
      </c>
      <c r="C357" s="91">
        <v>0</v>
      </c>
      <c r="D357" s="91">
        <v>0</v>
      </c>
      <c r="E357" s="91">
        <v>0</v>
      </c>
      <c r="F357" s="91">
        <v>0</v>
      </c>
      <c r="G357" s="91">
        <v>0</v>
      </c>
      <c r="H357" s="91">
        <v>0</v>
      </c>
      <c r="I357" s="91">
        <v>0</v>
      </c>
      <c r="J357" s="91">
        <v>0</v>
      </c>
      <c r="K357" s="91">
        <v>0</v>
      </c>
      <c r="L357" s="91">
        <v>0</v>
      </c>
      <c r="M357" s="91">
        <v>0</v>
      </c>
      <c r="N357" s="91">
        <v>0</v>
      </c>
      <c r="O357" s="91">
        <v>0</v>
      </c>
      <c r="P357" s="91">
        <v>0</v>
      </c>
      <c r="Q357" s="91">
        <v>0</v>
      </c>
      <c r="R357" s="91">
        <v>0</v>
      </c>
      <c r="S357" s="91">
        <v>0</v>
      </c>
      <c r="T357" s="91">
        <v>0</v>
      </c>
      <c r="U357" s="91">
        <v>0</v>
      </c>
      <c r="V357" s="91">
        <v>0</v>
      </c>
      <c r="W357" s="91">
        <v>0</v>
      </c>
      <c r="X357" s="91">
        <v>0</v>
      </c>
      <c r="Y357" s="91">
        <v>0</v>
      </c>
      <c r="Z357" s="91">
        <v>0</v>
      </c>
      <c r="AA357" s="91">
        <v>0</v>
      </c>
      <c r="AB357" s="91">
        <v>0</v>
      </c>
      <c r="AC357" s="91">
        <v>0</v>
      </c>
      <c r="AD357" s="91">
        <v>0</v>
      </c>
      <c r="AE357" s="91">
        <v>0</v>
      </c>
      <c r="AF357" s="91">
        <v>0</v>
      </c>
      <c r="AG357" s="91">
        <v>0</v>
      </c>
      <c r="AH357" s="91">
        <v>0</v>
      </c>
      <c r="AI357" s="91">
        <v>0</v>
      </c>
      <c r="AJ357" s="91">
        <v>0</v>
      </c>
      <c r="AK357" s="91">
        <v>0</v>
      </c>
      <c r="AL357" s="91">
        <v>0</v>
      </c>
      <c r="AM357" s="91">
        <v>0</v>
      </c>
      <c r="AN357" s="91">
        <v>0</v>
      </c>
      <c r="AO357" s="91">
        <v>0</v>
      </c>
      <c r="AP357" s="91">
        <v>0</v>
      </c>
      <c r="AQ357" s="91">
        <v>0</v>
      </c>
      <c r="AR357" s="91">
        <v>0</v>
      </c>
      <c r="AS357" s="91">
        <v>0</v>
      </c>
      <c r="AT357" s="91">
        <v>0</v>
      </c>
      <c r="AU357" s="91">
        <v>0</v>
      </c>
      <c r="AV357" s="91">
        <v>0</v>
      </c>
      <c r="AW357" s="91">
        <v>0</v>
      </c>
      <c r="AX357" s="91">
        <v>0</v>
      </c>
      <c r="AY357" s="91">
        <v>0</v>
      </c>
      <c r="AZ357" s="91">
        <v>0</v>
      </c>
      <c r="BA357" s="91">
        <v>0</v>
      </c>
      <c r="BB357" s="91"/>
      <c r="BC357" s="91"/>
      <c r="BD357" s="91"/>
      <c r="BE357" s="91"/>
      <c r="BF357" s="91"/>
      <c r="BG357" s="91"/>
      <c r="BH357" s="91"/>
      <c r="BI357" s="91"/>
      <c r="BJ357" s="91"/>
      <c r="BK357" s="91"/>
      <c r="BL357" s="91"/>
      <c r="BM357" s="91"/>
      <c r="BN357" s="91"/>
    </row>
    <row r="358" spans="1:66" s="77" customFormat="1" x14ac:dyDescent="0.2">
      <c r="A358" s="84" t="s">
        <v>1170</v>
      </c>
      <c r="B358" s="91">
        <v>1.70874910474457E-2</v>
      </c>
      <c r="C358" s="91">
        <v>1.7611570616947701E-2</v>
      </c>
      <c r="D358" s="91">
        <v>1.7479212739627902E-2</v>
      </c>
      <c r="E358" s="91">
        <v>1.6641973271909302E-2</v>
      </c>
      <c r="F358" s="91">
        <v>1.5900122753768599E-2</v>
      </c>
      <c r="G358" s="91">
        <v>1.5773744915666601E-2</v>
      </c>
      <c r="H358" s="91">
        <v>1.5911648150211899E-2</v>
      </c>
      <c r="I358" s="91">
        <v>1.77680650034404E-2</v>
      </c>
      <c r="J358" s="91">
        <v>1.8518676732313499E-2</v>
      </c>
      <c r="K358" s="91">
        <v>1.8816810674200601E-2</v>
      </c>
      <c r="L358" s="91">
        <v>1.8438268317750198E-2</v>
      </c>
      <c r="M358" s="91">
        <v>1.8090527073681199E-2</v>
      </c>
      <c r="N358" s="91">
        <v>1.8090527073681199E-2</v>
      </c>
      <c r="O358" s="91">
        <v>1.8224372533157202E-2</v>
      </c>
      <c r="P358" s="91">
        <v>1.7966311141575E-2</v>
      </c>
      <c r="Q358" s="91">
        <v>1.76750084769043E-2</v>
      </c>
      <c r="R358" s="91">
        <v>1.7530992045256901E-2</v>
      </c>
      <c r="S358" s="91">
        <v>1.7359778333776901E-2</v>
      </c>
      <c r="T358" s="91">
        <v>1.8261203494191299E-2</v>
      </c>
      <c r="U358" s="91">
        <v>1.86117366156098E-2</v>
      </c>
      <c r="V358" s="91">
        <v>1.8721860023089201E-2</v>
      </c>
      <c r="W358" s="91">
        <v>1.8826481118055401E-2</v>
      </c>
      <c r="X358" s="91">
        <v>1.88962712565371E-2</v>
      </c>
      <c r="Y358" s="91">
        <v>1.83393417240281E-2</v>
      </c>
      <c r="Z358" s="91">
        <v>1.8003918082407699E-2</v>
      </c>
      <c r="AA358" s="91">
        <v>1.8003918082407699E-2</v>
      </c>
      <c r="AB358" s="91">
        <v>1.8318154595925999E-2</v>
      </c>
      <c r="AC358" s="91">
        <v>1.7929819180218499E-2</v>
      </c>
      <c r="AD358" s="91">
        <v>1.7741936426025801E-2</v>
      </c>
      <c r="AE358" s="91">
        <v>1.7693898030533801E-2</v>
      </c>
      <c r="AF358" s="91">
        <v>1.7570009003111599E-2</v>
      </c>
      <c r="AG358" s="91">
        <v>1.8362282412669299E-2</v>
      </c>
      <c r="AH358" s="91">
        <v>1.87148121760108E-2</v>
      </c>
      <c r="AI358" s="91">
        <v>1.88314107719725E-2</v>
      </c>
      <c r="AJ358" s="91">
        <v>1.8851342322884101E-2</v>
      </c>
      <c r="AK358" s="91">
        <v>1.8938082832158101E-2</v>
      </c>
      <c r="AL358" s="91">
        <v>1.8404694810057999E-2</v>
      </c>
      <c r="AM358" s="91">
        <v>1.8104920745836601E-2</v>
      </c>
      <c r="AN358" s="91">
        <v>1.8104920745836601E-2</v>
      </c>
      <c r="AO358" s="91">
        <v>1.7727816658916099E-2</v>
      </c>
      <c r="AP358" s="91">
        <v>1.7274232611506599E-2</v>
      </c>
      <c r="AQ358" s="91">
        <v>1.7100641915669599E-2</v>
      </c>
      <c r="AR358" s="91">
        <v>1.70611428721783E-2</v>
      </c>
      <c r="AS358" s="91">
        <v>1.69549738453364E-2</v>
      </c>
      <c r="AT358" s="91">
        <v>1.8434963051638501E-2</v>
      </c>
      <c r="AU358" s="91">
        <v>1.9062082780715701E-2</v>
      </c>
      <c r="AV358" s="91">
        <v>1.9203190411220001E-2</v>
      </c>
      <c r="AW358" s="91">
        <v>1.93961729094922E-2</v>
      </c>
      <c r="AX358" s="91">
        <v>1.94762574471096E-2</v>
      </c>
      <c r="AY358" s="91">
        <v>1.8938369315329599E-2</v>
      </c>
      <c r="AZ358" s="91">
        <v>1.8593523009206098E-2</v>
      </c>
      <c r="BA358" s="91">
        <v>1.8593523009206098E-2</v>
      </c>
      <c r="BB358" s="91"/>
      <c r="BC358" s="91"/>
      <c r="BD358" s="91"/>
      <c r="BE358" s="91"/>
      <c r="BF358" s="91"/>
      <c r="BG358" s="91"/>
      <c r="BH358" s="91"/>
      <c r="BI358" s="91"/>
      <c r="BJ358" s="91"/>
      <c r="BK358" s="91"/>
      <c r="BL358" s="91"/>
      <c r="BM358" s="91"/>
      <c r="BN358" s="91"/>
    </row>
    <row r="359" spans="1:66" s="77" customFormat="1" x14ac:dyDescent="0.2">
      <c r="A359" s="84" t="s">
        <v>1171</v>
      </c>
      <c r="B359" s="91">
        <v>5.6348871636059499E-4</v>
      </c>
      <c r="C359" s="91">
        <v>4.8671428191808698E-4</v>
      </c>
      <c r="D359" s="91">
        <v>3.83866790238443E-4</v>
      </c>
      <c r="E359" s="91">
        <v>3.3587015811458799E-4</v>
      </c>
      <c r="F359" s="91">
        <v>3.4180787314683398E-4</v>
      </c>
      <c r="G359" s="91">
        <v>3.9782469791602599E-4</v>
      </c>
      <c r="H359" s="91">
        <v>5.1707486822283105E-4</v>
      </c>
      <c r="I359" s="91">
        <v>5.7898509090481705E-4</v>
      </c>
      <c r="J359" s="91">
        <v>5.6858129675423097E-4</v>
      </c>
      <c r="K359" s="91">
        <v>5.58671528086842E-4</v>
      </c>
      <c r="L359" s="91">
        <v>5.2912607208667397E-4</v>
      </c>
      <c r="M359" s="91">
        <v>4.9787577346985495E-4</v>
      </c>
      <c r="N359" s="91">
        <v>4.9787577346985495E-4</v>
      </c>
      <c r="O359" s="91">
        <v>4.8420253721456503E-4</v>
      </c>
      <c r="P359" s="91">
        <v>4.6758481818389298E-4</v>
      </c>
      <c r="Q359" s="91">
        <v>4.60264537399236E-4</v>
      </c>
      <c r="R359" s="91">
        <v>4.0680990764852503E-4</v>
      </c>
      <c r="S359" s="91">
        <v>3.0412899857848902E-4</v>
      </c>
      <c r="T359" s="91">
        <v>1.6701878665668801E-4</v>
      </c>
      <c r="U359" s="91">
        <v>-1.2547328475014899E-6</v>
      </c>
      <c r="V359" s="91">
        <v>-8.8987903256174195E-5</v>
      </c>
      <c r="W359" s="91">
        <v>-9.7957303732836297E-5</v>
      </c>
      <c r="X359" s="91">
        <v>-9.4886851975877203E-5</v>
      </c>
      <c r="Y359" s="91">
        <v>-7.7331547392802807E-5</v>
      </c>
      <c r="Z359" s="91">
        <v>-6.0428554324315302E-5</v>
      </c>
      <c r="AA359" s="91">
        <v>-6.0428554324315302E-5</v>
      </c>
      <c r="AB359" s="91">
        <v>-4.6446072325993802E-5</v>
      </c>
      <c r="AC359" s="91">
        <v>-2.9951579321588499E-5</v>
      </c>
      <c r="AD359" s="91">
        <v>-1.79364353756982E-5</v>
      </c>
      <c r="AE359" s="91">
        <v>-1.29870115573099E-5</v>
      </c>
      <c r="AF359" s="91">
        <v>-1.33438570154056E-5</v>
      </c>
      <c r="AG359" s="91">
        <v>-1.39026591366536E-5</v>
      </c>
      <c r="AH359" s="91">
        <v>-1.50156658576333E-5</v>
      </c>
      <c r="AI359" s="91">
        <v>-1.7970101641950999E-5</v>
      </c>
      <c r="AJ359" s="91">
        <v>-1.6671242908308699E-5</v>
      </c>
      <c r="AK359" s="91">
        <v>-1.15300606171305E-5</v>
      </c>
      <c r="AL359" s="91">
        <v>-6.6166823627369702E-6</v>
      </c>
      <c r="AM359" s="91">
        <v>-1.90634055095532E-6</v>
      </c>
      <c r="AN359" s="91">
        <v>-1.90634055095532E-6</v>
      </c>
      <c r="AO359" s="91">
        <v>3.4385002102925998E-5</v>
      </c>
      <c r="AP359" s="91">
        <v>1.01680065915712E-4</v>
      </c>
      <c r="AQ359" s="91">
        <v>1.6745096278850799E-4</v>
      </c>
      <c r="AR359" s="91">
        <v>2.33646305433573E-4</v>
      </c>
      <c r="AS359" s="91">
        <v>2.9800848379216702E-4</v>
      </c>
      <c r="AT359" s="91">
        <v>3.3368350130873301E-4</v>
      </c>
      <c r="AU359" s="91">
        <v>3.4766233805351101E-4</v>
      </c>
      <c r="AV359" s="91">
        <v>3.6130672644364698E-4</v>
      </c>
      <c r="AW359" s="91">
        <v>3.6696177532445699E-4</v>
      </c>
      <c r="AX359" s="91">
        <v>3.6237540266829802E-4</v>
      </c>
      <c r="AY359" s="91">
        <v>3.4709888795779399E-4</v>
      </c>
      <c r="AZ359" s="91">
        <v>3.3871644105237802E-4</v>
      </c>
      <c r="BA359" s="91">
        <v>3.3871644105237802E-4</v>
      </c>
      <c r="BB359" s="91"/>
      <c r="BC359" s="91"/>
      <c r="BD359" s="91"/>
      <c r="BE359" s="91"/>
      <c r="BF359" s="91"/>
      <c r="BG359" s="91"/>
      <c r="BH359" s="91"/>
      <c r="BI359" s="91"/>
      <c r="BJ359" s="91"/>
      <c r="BK359" s="91"/>
      <c r="BL359" s="91"/>
      <c r="BM359" s="91"/>
      <c r="BN359" s="91"/>
    </row>
    <row r="360" spans="1:66" s="77" customFormat="1" x14ac:dyDescent="0.2">
      <c r="A360" s="84" t="s">
        <v>1172</v>
      </c>
      <c r="B360" s="91">
        <v>1.7383049255534401E-5</v>
      </c>
      <c r="C360" s="91">
        <v>1.7498257716501301E-5</v>
      </c>
      <c r="D360" s="91">
        <v>1.7443969495436401E-5</v>
      </c>
      <c r="E360" s="91">
        <v>1.7386516954775502E-5</v>
      </c>
      <c r="F360" s="91">
        <v>1.73444358001419E-5</v>
      </c>
      <c r="G360" s="91">
        <v>1.72846150922034E-5</v>
      </c>
      <c r="H360" s="91">
        <v>1.7242829705909201E-5</v>
      </c>
      <c r="I360" s="91">
        <v>1.71956971919474E-5</v>
      </c>
      <c r="J360" s="91">
        <v>1.71426621174268E-5</v>
      </c>
      <c r="K360" s="91">
        <v>1.7112782683888802E-5</v>
      </c>
      <c r="L360" s="91">
        <v>1.7059869998533298E-5</v>
      </c>
      <c r="M360" s="91">
        <v>1.6988495895318201E-5</v>
      </c>
      <c r="N360" s="91">
        <v>1.6988495895318201E-5</v>
      </c>
      <c r="O360" s="91">
        <v>1.7023254409888799E-5</v>
      </c>
      <c r="P360" s="91">
        <v>1.68310791994348E-5</v>
      </c>
      <c r="Q360" s="91">
        <v>1.67482413174978E-5</v>
      </c>
      <c r="R360" s="91">
        <v>1.6672834946196199E-5</v>
      </c>
      <c r="S360" s="91">
        <v>1.6590771756690102E-5</v>
      </c>
      <c r="T360" s="91">
        <v>1.6498102623302201E-5</v>
      </c>
      <c r="U360" s="91">
        <v>1.64192708327297E-5</v>
      </c>
      <c r="V360" s="91">
        <v>1.63325375945425E-5</v>
      </c>
      <c r="W360" s="91">
        <v>1.6247150633640498E-5</v>
      </c>
      <c r="X360" s="91">
        <v>1.6161579083056799E-5</v>
      </c>
      <c r="Y360" s="91">
        <v>1.6055798316266999E-5</v>
      </c>
      <c r="Z360" s="91">
        <v>1.5951717678987199E-5</v>
      </c>
      <c r="AA360" s="91">
        <v>1.5951717678987199E-5</v>
      </c>
      <c r="AB360" s="91">
        <v>1.6125799547513699E-5</v>
      </c>
      <c r="AC360" s="91">
        <v>1.58111310953846E-5</v>
      </c>
      <c r="AD360" s="91">
        <v>1.57215549941766E-5</v>
      </c>
      <c r="AE360" s="91">
        <v>1.56424862277132E-5</v>
      </c>
      <c r="AF360" s="91">
        <v>1.5562046975541402E-5</v>
      </c>
      <c r="AG360" s="91">
        <v>1.54786640765845E-5</v>
      </c>
      <c r="AH360" s="91">
        <v>1.5406508875081499E-5</v>
      </c>
      <c r="AI360" s="91">
        <v>1.53218919558297E-5</v>
      </c>
      <c r="AJ360" s="91">
        <v>1.5243251693052299E-5</v>
      </c>
      <c r="AK360" s="91">
        <v>1.5169047240914E-5</v>
      </c>
      <c r="AL360" s="91">
        <v>1.5081147703071601E-5</v>
      </c>
      <c r="AM360" s="91">
        <v>1.4999112435614199E-5</v>
      </c>
      <c r="AN360" s="91">
        <v>1.4999112435614199E-5</v>
      </c>
      <c r="AO360" s="91">
        <v>1.51128927590751E-5</v>
      </c>
      <c r="AP360" s="91">
        <v>1.4884510203310999E-5</v>
      </c>
      <c r="AQ360" s="91">
        <v>1.48082769284661E-5</v>
      </c>
      <c r="AR360" s="91">
        <v>1.4741893086677099E-5</v>
      </c>
      <c r="AS360" s="91">
        <v>1.46730074496146E-5</v>
      </c>
      <c r="AT360" s="91">
        <v>1.4602285069734399E-5</v>
      </c>
      <c r="AU360" s="91">
        <v>1.45399433336833E-5</v>
      </c>
      <c r="AV360" s="91">
        <v>1.44706518180458E-5</v>
      </c>
      <c r="AW360" s="91">
        <v>1.44088364360806E-5</v>
      </c>
      <c r="AX360" s="91">
        <v>1.4342950292822999E-5</v>
      </c>
      <c r="AY360" s="91">
        <v>1.42661245494177E-5</v>
      </c>
      <c r="AZ360" s="91">
        <v>1.4205506201521099E-5</v>
      </c>
      <c r="BA360" s="91">
        <v>1.4205506201521099E-5</v>
      </c>
      <c r="BB360" s="91"/>
      <c r="BC360" s="91"/>
      <c r="BD360" s="91"/>
      <c r="BE360" s="91"/>
      <c r="BF360" s="91"/>
      <c r="BG360" s="91"/>
      <c r="BH360" s="91"/>
      <c r="BI360" s="91"/>
      <c r="BJ360" s="91"/>
      <c r="BK360" s="91"/>
      <c r="BL360" s="91"/>
      <c r="BM360" s="91"/>
      <c r="BN360" s="91"/>
    </row>
    <row r="361" spans="1:66" x14ac:dyDescent="0.2">
      <c r="A361" s="84" t="s">
        <v>1173</v>
      </c>
      <c r="B361" s="91">
        <v>0</v>
      </c>
      <c r="C361" s="91">
        <v>0</v>
      </c>
      <c r="D361" s="91">
        <v>0</v>
      </c>
      <c r="E361" s="91">
        <v>0</v>
      </c>
      <c r="F361" s="91">
        <v>0</v>
      </c>
      <c r="G361" s="91">
        <v>0</v>
      </c>
      <c r="H361" s="91">
        <v>0</v>
      </c>
      <c r="I361" s="91">
        <v>0</v>
      </c>
      <c r="J361" s="91">
        <v>0</v>
      </c>
      <c r="K361" s="91">
        <v>0</v>
      </c>
      <c r="L361" s="91">
        <v>0</v>
      </c>
      <c r="M361" s="91">
        <v>0</v>
      </c>
      <c r="N361" s="91">
        <v>0</v>
      </c>
      <c r="O361" s="91">
        <v>0</v>
      </c>
      <c r="P361" s="91">
        <v>0</v>
      </c>
      <c r="Q361" s="91">
        <v>0</v>
      </c>
      <c r="R361" s="91">
        <v>0</v>
      </c>
      <c r="S361" s="91">
        <v>0</v>
      </c>
      <c r="T361" s="91">
        <v>0</v>
      </c>
      <c r="U361" s="91">
        <v>0</v>
      </c>
      <c r="V361" s="91">
        <v>0</v>
      </c>
      <c r="W361" s="91">
        <v>0</v>
      </c>
      <c r="X361" s="91">
        <v>0</v>
      </c>
      <c r="Y361" s="91">
        <v>0</v>
      </c>
      <c r="Z361" s="91">
        <v>0</v>
      </c>
      <c r="AA361" s="91">
        <v>0</v>
      </c>
      <c r="AB361" s="91">
        <v>0</v>
      </c>
      <c r="AC361" s="91">
        <v>0</v>
      </c>
      <c r="AD361" s="91">
        <v>0</v>
      </c>
      <c r="AE361" s="91">
        <v>0</v>
      </c>
      <c r="AF361" s="91">
        <v>0</v>
      </c>
      <c r="AG361" s="91">
        <v>0</v>
      </c>
      <c r="AH361" s="91">
        <v>0</v>
      </c>
      <c r="AI361" s="91">
        <v>0</v>
      </c>
      <c r="AJ361" s="91">
        <v>0</v>
      </c>
      <c r="AK361" s="91">
        <v>0</v>
      </c>
      <c r="AL361" s="91">
        <v>0</v>
      </c>
      <c r="AM361" s="91">
        <v>0</v>
      </c>
      <c r="AN361" s="91">
        <v>0</v>
      </c>
      <c r="AO361" s="91">
        <v>0</v>
      </c>
      <c r="AP361" s="91">
        <v>0</v>
      </c>
      <c r="AQ361" s="91">
        <v>0</v>
      </c>
      <c r="AR361" s="91">
        <v>0</v>
      </c>
      <c r="AS361" s="91">
        <v>0</v>
      </c>
      <c r="AT361" s="91">
        <v>0</v>
      </c>
      <c r="AU361" s="91">
        <v>0</v>
      </c>
      <c r="AV361" s="91">
        <v>0</v>
      </c>
      <c r="AW361" s="91">
        <v>0</v>
      </c>
      <c r="AX361" s="91">
        <v>0</v>
      </c>
      <c r="AY361" s="91">
        <v>0</v>
      </c>
      <c r="AZ361" s="91">
        <v>0</v>
      </c>
      <c r="BA361" s="91">
        <v>0</v>
      </c>
      <c r="BB361" s="91"/>
      <c r="BC361" s="91"/>
      <c r="BD361" s="91"/>
      <c r="BE361" s="91"/>
      <c r="BF361" s="91"/>
      <c r="BG361" s="91"/>
      <c r="BH361" s="91"/>
      <c r="BI361" s="91"/>
      <c r="BJ361" s="91"/>
      <c r="BK361" s="91"/>
      <c r="BL361" s="91"/>
      <c r="BM361" s="91"/>
      <c r="BN361" s="91"/>
    </row>
    <row r="362" spans="1:66" x14ac:dyDescent="0.2">
      <c r="A362" s="84" t="s">
        <v>1174</v>
      </c>
      <c r="B362" s="91">
        <v>7.59749496862958E-4</v>
      </c>
      <c r="C362" s="91">
        <v>7.6331337411368399E-4</v>
      </c>
      <c r="D362" s="91">
        <v>7.6048497191994304E-4</v>
      </c>
      <c r="E362" s="91">
        <v>7.7971526162127602E-4</v>
      </c>
      <c r="F362" s="91">
        <v>7.6774095863461802E-4</v>
      </c>
      <c r="G362" s="91">
        <v>7.6268054470360097E-4</v>
      </c>
      <c r="H362" s="91">
        <v>7.6078779868512397E-4</v>
      </c>
      <c r="I362" s="91">
        <v>7.3991315084437305E-4</v>
      </c>
      <c r="J362" s="91">
        <v>7.4496237565759103E-4</v>
      </c>
      <c r="K362" s="91">
        <v>7.4515653303028405E-4</v>
      </c>
      <c r="L362" s="91">
        <v>7.4028825668389698E-4</v>
      </c>
      <c r="M362" s="91">
        <v>7.7309877865170003E-4</v>
      </c>
      <c r="N362" s="91">
        <v>7.7309877865170003E-4</v>
      </c>
      <c r="O362" s="91">
        <v>8.2908636987245995E-4</v>
      </c>
      <c r="P362" s="91">
        <v>8.2232577277752995E-4</v>
      </c>
      <c r="Q362" s="91">
        <v>8.1763417852533896E-4</v>
      </c>
      <c r="R362" s="91">
        <v>8.1393303128699695E-4</v>
      </c>
      <c r="S362" s="91">
        <v>8.0918258750057204E-4</v>
      </c>
      <c r="T362" s="91">
        <v>7.89907949728872E-4</v>
      </c>
      <c r="U362" s="91">
        <v>7.9011008662793205E-4</v>
      </c>
      <c r="V362" s="91">
        <v>7.8603538146602796E-4</v>
      </c>
      <c r="W362" s="91">
        <v>7.8368209748456801E-4</v>
      </c>
      <c r="X362" s="91">
        <v>7.81594978726677E-4</v>
      </c>
      <c r="Y362" s="91">
        <v>7.7521719271739101E-4</v>
      </c>
      <c r="Z362" s="91">
        <v>7.7340172344984805E-4</v>
      </c>
      <c r="AA362" s="91">
        <v>7.7340172344984805E-4</v>
      </c>
      <c r="AB362" s="91">
        <v>7.7759669330542704E-4</v>
      </c>
      <c r="AC362" s="91">
        <v>7.6648252413118905E-4</v>
      </c>
      <c r="AD362" s="91">
        <v>7.6307801186550298E-4</v>
      </c>
      <c r="AE362" s="91">
        <v>7.5930111608970403E-4</v>
      </c>
      <c r="AF362" s="91">
        <v>7.55438729073926E-4</v>
      </c>
      <c r="AG362" s="91">
        <v>7.3970129402508103E-4</v>
      </c>
      <c r="AH362" s="91">
        <v>7.3991201763510303E-4</v>
      </c>
      <c r="AI362" s="91">
        <v>7.3632706740066605E-4</v>
      </c>
      <c r="AJ362" s="91">
        <v>7.3554274554316805E-4</v>
      </c>
      <c r="AK362" s="91">
        <v>7.3377217814573302E-4</v>
      </c>
      <c r="AL362" s="91">
        <v>7.2792812845456402E-4</v>
      </c>
      <c r="AM362" s="91">
        <v>7.2406896461275298E-4</v>
      </c>
      <c r="AN362" s="91">
        <v>7.2406896461275298E-4</v>
      </c>
      <c r="AO362" s="91">
        <v>7.4563243303268998E-4</v>
      </c>
      <c r="AP362" s="91">
        <v>7.2975694893269796E-4</v>
      </c>
      <c r="AQ362" s="91">
        <v>7.2643181233706495E-4</v>
      </c>
      <c r="AR362" s="91">
        <v>7.2280999432171897E-4</v>
      </c>
      <c r="AS362" s="91">
        <v>7.19101049554501E-4</v>
      </c>
      <c r="AT362" s="91">
        <v>6.9635425726999605E-4</v>
      </c>
      <c r="AU362" s="91">
        <v>6.9922602074726301E-4</v>
      </c>
      <c r="AV362" s="91">
        <v>6.9608995989251399E-4</v>
      </c>
      <c r="AW362" s="91">
        <v>6.9358196606461001E-4</v>
      </c>
      <c r="AX362" s="91">
        <v>6.9176849065814296E-4</v>
      </c>
      <c r="AY362" s="91">
        <v>6.8617469746148202E-4</v>
      </c>
      <c r="AZ362" s="91">
        <v>8.3912957701183695E-4</v>
      </c>
      <c r="BA362" s="91">
        <v>8.3912957701183695E-4</v>
      </c>
      <c r="BB362" s="91"/>
      <c r="BC362" s="91"/>
      <c r="BD362" s="91"/>
      <c r="BE362" s="91"/>
      <c r="BF362" s="91"/>
      <c r="BG362" s="91"/>
      <c r="BH362" s="91"/>
      <c r="BI362" s="91"/>
      <c r="BJ362" s="91"/>
      <c r="BK362" s="91"/>
      <c r="BL362" s="91"/>
      <c r="BM362" s="91"/>
      <c r="BN362" s="91"/>
    </row>
    <row r="363" spans="1:66" s="77" customFormat="1" x14ac:dyDescent="0.2">
      <c r="A363" s="84" t="s">
        <v>1175</v>
      </c>
      <c r="B363" s="91">
        <v>0</v>
      </c>
      <c r="C363" s="91">
        <v>0</v>
      </c>
      <c r="D363" s="91">
        <v>0</v>
      </c>
      <c r="E363" s="91">
        <v>0</v>
      </c>
      <c r="F363" s="91">
        <v>0</v>
      </c>
      <c r="G363" s="91">
        <v>0</v>
      </c>
      <c r="H363" s="91">
        <v>0</v>
      </c>
      <c r="I363" s="91">
        <v>0</v>
      </c>
      <c r="J363" s="91">
        <v>0</v>
      </c>
      <c r="K363" s="91">
        <v>0</v>
      </c>
      <c r="L363" s="91">
        <v>0</v>
      </c>
      <c r="M363" s="91">
        <v>0</v>
      </c>
      <c r="N363" s="91">
        <v>0</v>
      </c>
      <c r="O363" s="91">
        <v>0</v>
      </c>
      <c r="P363" s="91">
        <v>0</v>
      </c>
      <c r="Q363" s="91">
        <v>0</v>
      </c>
      <c r="R363" s="91">
        <v>0</v>
      </c>
      <c r="S363" s="91">
        <v>0</v>
      </c>
      <c r="T363" s="91">
        <v>0</v>
      </c>
      <c r="U363" s="91">
        <v>0</v>
      </c>
      <c r="V363" s="91">
        <v>0</v>
      </c>
      <c r="W363" s="91">
        <v>0</v>
      </c>
      <c r="X363" s="91">
        <v>0</v>
      </c>
      <c r="Y363" s="91">
        <v>0</v>
      </c>
      <c r="Z363" s="91">
        <v>0</v>
      </c>
      <c r="AA363" s="91">
        <v>0</v>
      </c>
      <c r="AB363" s="91">
        <v>0</v>
      </c>
      <c r="AC363" s="91">
        <v>0</v>
      </c>
      <c r="AD363" s="91">
        <v>0</v>
      </c>
      <c r="AE363" s="91">
        <v>0</v>
      </c>
      <c r="AF363" s="91">
        <v>0</v>
      </c>
      <c r="AG363" s="91">
        <v>0</v>
      </c>
      <c r="AH363" s="91">
        <v>0</v>
      </c>
      <c r="AI363" s="91">
        <v>0</v>
      </c>
      <c r="AJ363" s="91">
        <v>0</v>
      </c>
      <c r="AK363" s="91">
        <v>0</v>
      </c>
      <c r="AL363" s="91">
        <v>0</v>
      </c>
      <c r="AM363" s="91">
        <v>0</v>
      </c>
      <c r="AN363" s="91">
        <v>0</v>
      </c>
      <c r="AO363" s="91">
        <v>0</v>
      </c>
      <c r="AP363" s="91">
        <v>0</v>
      </c>
      <c r="AQ363" s="91">
        <v>0</v>
      </c>
      <c r="AR363" s="91">
        <v>0</v>
      </c>
      <c r="AS363" s="91">
        <v>0</v>
      </c>
      <c r="AT363" s="91">
        <v>0</v>
      </c>
      <c r="AU363" s="91">
        <v>0</v>
      </c>
      <c r="AV363" s="91">
        <v>0</v>
      </c>
      <c r="AW363" s="91">
        <v>0</v>
      </c>
      <c r="AX363" s="91">
        <v>0</v>
      </c>
      <c r="AY363" s="91">
        <v>0</v>
      </c>
      <c r="AZ363" s="91">
        <v>0</v>
      </c>
      <c r="BA363" s="91">
        <v>0</v>
      </c>
      <c r="BB363" s="91"/>
      <c r="BC363" s="91"/>
      <c r="BD363" s="91"/>
      <c r="BE363" s="91"/>
      <c r="BF363" s="91"/>
      <c r="BG363" s="91"/>
      <c r="BH363" s="91"/>
      <c r="BI363" s="91"/>
      <c r="BJ363" s="91"/>
      <c r="BK363" s="91"/>
      <c r="BL363" s="91"/>
      <c r="BM363" s="91"/>
      <c r="BN363" s="91"/>
    </row>
    <row r="364" spans="1:66" s="77" customFormat="1" x14ac:dyDescent="0.2">
      <c r="A364" s="88" t="s">
        <v>1176</v>
      </c>
      <c r="B364" s="91">
        <v>0</v>
      </c>
      <c r="C364" s="91">
        <v>0</v>
      </c>
      <c r="D364" s="91">
        <v>0</v>
      </c>
      <c r="E364" s="91">
        <v>0</v>
      </c>
      <c r="F364" s="91">
        <v>0</v>
      </c>
      <c r="G364" s="91">
        <v>0</v>
      </c>
      <c r="H364" s="91">
        <v>0</v>
      </c>
      <c r="I364" s="91">
        <v>0</v>
      </c>
      <c r="J364" s="91">
        <v>0</v>
      </c>
      <c r="K364" s="91">
        <v>0</v>
      </c>
      <c r="L364" s="91">
        <v>0</v>
      </c>
      <c r="M364" s="91">
        <v>0</v>
      </c>
      <c r="N364" s="91">
        <v>0</v>
      </c>
      <c r="O364" s="91">
        <v>0</v>
      </c>
      <c r="P364" s="91">
        <v>0</v>
      </c>
      <c r="Q364" s="91">
        <v>0</v>
      </c>
      <c r="R364" s="91">
        <v>0</v>
      </c>
      <c r="S364" s="91">
        <v>0</v>
      </c>
      <c r="T364" s="91">
        <v>0</v>
      </c>
      <c r="U364" s="91">
        <v>0</v>
      </c>
      <c r="V364" s="91">
        <v>0</v>
      </c>
      <c r="W364" s="91">
        <v>0</v>
      </c>
      <c r="X364" s="91">
        <v>0</v>
      </c>
      <c r="Y364" s="91">
        <v>0</v>
      </c>
      <c r="Z364" s="91">
        <v>0</v>
      </c>
      <c r="AA364" s="91">
        <v>0</v>
      </c>
      <c r="AB364" s="91">
        <v>0</v>
      </c>
      <c r="AC364" s="91">
        <v>0</v>
      </c>
      <c r="AD364" s="91">
        <v>0</v>
      </c>
      <c r="AE364" s="91">
        <v>0</v>
      </c>
      <c r="AF364" s="91">
        <v>0</v>
      </c>
      <c r="AG364" s="91">
        <v>0</v>
      </c>
      <c r="AH364" s="91">
        <v>0</v>
      </c>
      <c r="AI364" s="91">
        <v>0</v>
      </c>
      <c r="AJ364" s="91">
        <v>0</v>
      </c>
      <c r="AK364" s="91">
        <v>0</v>
      </c>
      <c r="AL364" s="91">
        <v>0</v>
      </c>
      <c r="AM364" s="91">
        <v>0</v>
      </c>
      <c r="AN364" s="91">
        <v>0</v>
      </c>
      <c r="AO364" s="91">
        <v>0</v>
      </c>
      <c r="AP364" s="91">
        <v>0</v>
      </c>
      <c r="AQ364" s="91">
        <v>0</v>
      </c>
      <c r="AR364" s="91">
        <v>0</v>
      </c>
      <c r="AS364" s="91">
        <v>0</v>
      </c>
      <c r="AT364" s="91">
        <v>0</v>
      </c>
      <c r="AU364" s="91">
        <v>0</v>
      </c>
      <c r="AV364" s="91">
        <v>0</v>
      </c>
      <c r="AW364" s="91">
        <v>0</v>
      </c>
      <c r="AX364" s="91">
        <v>0</v>
      </c>
      <c r="AY364" s="91">
        <v>0</v>
      </c>
      <c r="AZ364" s="91">
        <v>0</v>
      </c>
      <c r="BA364" s="91">
        <v>0</v>
      </c>
      <c r="BB364" s="91"/>
      <c r="BC364" s="91"/>
      <c r="BD364" s="91"/>
      <c r="BE364" s="91"/>
      <c r="BF364" s="91"/>
      <c r="BG364" s="91"/>
      <c r="BH364" s="91"/>
      <c r="BI364" s="91"/>
      <c r="BJ364" s="91"/>
      <c r="BK364" s="91"/>
      <c r="BL364" s="91"/>
      <c r="BM364" s="91"/>
      <c r="BN364" s="91"/>
    </row>
    <row r="365" spans="1:66" s="77" customFormat="1" x14ac:dyDescent="0.2">
      <c r="A365" s="82" t="s">
        <v>1177</v>
      </c>
      <c r="B365" s="90">
        <v>6.4089741858494906E-2</v>
      </c>
      <c r="C365" s="90">
        <v>6.4446421217427399E-2</v>
      </c>
      <c r="D365" s="90">
        <v>6.4261702855334696E-2</v>
      </c>
      <c r="E365" s="90">
        <v>6.3420894564226699E-2</v>
      </c>
      <c r="F365" s="90">
        <v>6.2723485695542994E-2</v>
      </c>
      <c r="G365" s="90">
        <v>6.2728770970599201E-2</v>
      </c>
      <c r="H365" s="90">
        <v>6.3006813155273803E-2</v>
      </c>
      <c r="I365" s="90">
        <v>6.49555629171778E-2</v>
      </c>
      <c r="J365" s="90">
        <v>6.5705542141786893E-2</v>
      </c>
      <c r="K365" s="90">
        <v>6.5965817280849007E-2</v>
      </c>
      <c r="L365" s="90">
        <v>6.5616319731486794E-2</v>
      </c>
      <c r="M365" s="90">
        <v>6.5365514556444695E-2</v>
      </c>
      <c r="N365" s="90">
        <v>6.5365514556444695E-2</v>
      </c>
      <c r="O365" s="90">
        <v>7.0469105290758102E-2</v>
      </c>
      <c r="P365" s="90">
        <v>7.0036363621719694E-2</v>
      </c>
      <c r="Q365" s="90">
        <v>6.9752616144376403E-2</v>
      </c>
      <c r="R365" s="90">
        <v>6.9554254386893194E-2</v>
      </c>
      <c r="S365" s="90">
        <v>6.93091492687129E-2</v>
      </c>
      <c r="T365" s="90">
        <v>7.0079718582672798E-2</v>
      </c>
      <c r="U365" s="90">
        <v>7.0271248734343303E-2</v>
      </c>
      <c r="V365" s="90">
        <v>7.0322569850885294E-2</v>
      </c>
      <c r="W365" s="90">
        <v>7.0391217972887998E-2</v>
      </c>
      <c r="X365" s="90">
        <v>7.0434931505630197E-2</v>
      </c>
      <c r="Y365" s="90">
        <v>6.99563940688325E-2</v>
      </c>
      <c r="Z365" s="90">
        <v>6.9708335412925801E-2</v>
      </c>
      <c r="AA365" s="90">
        <v>6.9708335412925801E-2</v>
      </c>
      <c r="AB365" s="90">
        <v>7.0499768525724704E-2</v>
      </c>
      <c r="AC365" s="90">
        <v>6.9664184291837905E-2</v>
      </c>
      <c r="AD365" s="90">
        <v>6.9489871811055495E-2</v>
      </c>
      <c r="AE365" s="90">
        <v>6.9314271820519802E-2</v>
      </c>
      <c r="AF365" s="90">
        <v>6.9214041885766797E-2</v>
      </c>
      <c r="AG365" s="90">
        <v>6.9882353937029296E-2</v>
      </c>
      <c r="AH365" s="90">
        <v>7.0238380194896699E-2</v>
      </c>
      <c r="AI365" s="90">
        <v>7.0382004908087895E-2</v>
      </c>
      <c r="AJ365" s="90">
        <v>7.0583696649440794E-2</v>
      </c>
      <c r="AK365" s="90">
        <v>7.0647236123512702E-2</v>
      </c>
      <c r="AL365" s="90">
        <v>7.0177491024846106E-2</v>
      </c>
      <c r="AM365" s="90">
        <v>7.0004343136282302E-2</v>
      </c>
      <c r="AN365" s="90">
        <v>7.0004343136282302E-2</v>
      </c>
      <c r="AO365" s="90">
        <v>7.0559090523570206E-2</v>
      </c>
      <c r="AP365" s="90">
        <v>6.9280177634064702E-2</v>
      </c>
      <c r="AQ365" s="90">
        <v>6.9179767482627594E-2</v>
      </c>
      <c r="AR365" s="90">
        <v>6.9077187467229406E-2</v>
      </c>
      <c r="AS365" s="90">
        <v>6.9055042378824497E-2</v>
      </c>
      <c r="AT365" s="90">
        <v>7.0440299542960896E-2</v>
      </c>
      <c r="AU365" s="90">
        <v>7.1082485702997994E-2</v>
      </c>
      <c r="AV365" s="90">
        <v>7.1260198613178394E-2</v>
      </c>
      <c r="AW365" s="90">
        <v>7.1311444155182105E-2</v>
      </c>
      <c r="AX365" s="90">
        <v>7.1361031282780596E-2</v>
      </c>
      <c r="AY365" s="90">
        <v>7.0870336668515305E-2</v>
      </c>
      <c r="AZ365" s="90">
        <v>7.0894325240592401E-2</v>
      </c>
      <c r="BA365" s="90">
        <v>7.0894325240592401E-2</v>
      </c>
      <c r="BB365" s="90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0"/>
      <c r="BN365" s="90"/>
    </row>
    <row r="366" spans="1:66" s="77" customFormat="1" x14ac:dyDescent="0.2">
      <c r="A366" s="88" t="s">
        <v>1178</v>
      </c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  <c r="AY366" s="91"/>
      <c r="AZ366" s="91"/>
      <c r="BA366" s="91"/>
      <c r="BB366" s="91"/>
      <c r="BC366" s="91"/>
      <c r="BD366" s="91"/>
      <c r="BE366" s="91"/>
      <c r="BF366" s="91"/>
      <c r="BG366" s="91"/>
      <c r="BH366" s="91"/>
      <c r="BI366" s="91"/>
      <c r="BJ366" s="91"/>
      <c r="BK366" s="91"/>
      <c r="BL366" s="91"/>
      <c r="BM366" s="91"/>
      <c r="BN366" s="91"/>
    </row>
    <row r="367" spans="1:66" s="77" customFormat="1" x14ac:dyDescent="0.2">
      <c r="A367" s="84" t="s">
        <v>1179</v>
      </c>
      <c r="B367" s="91">
        <v>7.8831887759241104E-2</v>
      </c>
      <c r="C367" s="91">
        <v>7.9152987210874007E-2</v>
      </c>
      <c r="D367" s="91">
        <v>7.8989215996921103E-2</v>
      </c>
      <c r="E367" s="91">
        <v>7.8137751352948495E-2</v>
      </c>
      <c r="F367" s="91">
        <v>7.7469468183327395E-2</v>
      </c>
      <c r="G367" s="91">
        <v>7.7507233703888401E-2</v>
      </c>
      <c r="H367" s="91">
        <v>7.77949170348637E-2</v>
      </c>
      <c r="I367" s="91">
        <v>7.9781972634744305E-2</v>
      </c>
      <c r="J367" s="91">
        <v>8.0528523757214407E-2</v>
      </c>
      <c r="K367" s="91">
        <v>8.0779060409721701E-2</v>
      </c>
      <c r="L367" s="91">
        <v>8.0455992957802702E-2</v>
      </c>
      <c r="M367" s="91">
        <v>8.0204781115662593E-2</v>
      </c>
      <c r="N367" s="91">
        <v>8.0204781115662593E-2</v>
      </c>
      <c r="O367" s="91">
        <v>8.6925210669706904E-2</v>
      </c>
      <c r="P367" s="91">
        <v>8.6447928579355904E-2</v>
      </c>
      <c r="Q367" s="91">
        <v>8.6175543739352906E-2</v>
      </c>
      <c r="R367" s="91">
        <v>8.5981862863338296E-2</v>
      </c>
      <c r="S367" s="91">
        <v>8.5752922693356201E-2</v>
      </c>
      <c r="T367" s="91">
        <v>8.6551465075015904E-2</v>
      </c>
      <c r="U367" s="91">
        <v>8.6745898533704E-2</v>
      </c>
      <c r="V367" s="91">
        <v>8.6812529032207097E-2</v>
      </c>
      <c r="W367" s="91">
        <v>8.6875190776686498E-2</v>
      </c>
      <c r="X367" s="91">
        <v>8.6911833765118102E-2</v>
      </c>
      <c r="Y367" s="91">
        <v>8.6462529039935204E-2</v>
      </c>
      <c r="Z367" s="91">
        <v>8.6240859025835503E-2</v>
      </c>
      <c r="AA367" s="91">
        <v>8.6240859025835503E-2</v>
      </c>
      <c r="AB367" s="91">
        <v>8.7183872779073704E-2</v>
      </c>
      <c r="AC367" s="91">
        <v>8.6205844207465396E-2</v>
      </c>
      <c r="AD367" s="91">
        <v>8.6036650423208794E-2</v>
      </c>
      <c r="AE367" s="91">
        <v>8.5821149579446906E-2</v>
      </c>
      <c r="AF367" s="91">
        <v>8.5734273892718205E-2</v>
      </c>
      <c r="AG367" s="91">
        <v>8.6381799915693697E-2</v>
      </c>
      <c r="AH367" s="91">
        <v>8.6739133309341507E-2</v>
      </c>
      <c r="AI367" s="91">
        <v>8.6897767020662695E-2</v>
      </c>
      <c r="AJ367" s="91">
        <v>8.7161801776888606E-2</v>
      </c>
      <c r="AK367" s="91">
        <v>8.7218116067773993E-2</v>
      </c>
      <c r="AL367" s="91">
        <v>8.6776167273514004E-2</v>
      </c>
      <c r="AM367" s="91">
        <v>8.6649606383501498E-2</v>
      </c>
      <c r="AN367" s="91">
        <v>8.6649606383501498E-2</v>
      </c>
      <c r="AO367" s="91">
        <v>8.7479469180741301E-2</v>
      </c>
      <c r="AP367" s="91">
        <v>8.5918857595510406E-2</v>
      </c>
      <c r="AQ367" s="91">
        <v>8.5825442867132506E-2</v>
      </c>
      <c r="AR367" s="91">
        <v>8.5683848132126705E-2</v>
      </c>
      <c r="AS367" s="91">
        <v>8.56733696125032E-2</v>
      </c>
      <c r="AT367" s="91">
        <v>8.7044847455221397E-2</v>
      </c>
      <c r="AU367" s="91">
        <v>8.7683577299927304E-2</v>
      </c>
      <c r="AV367" s="91">
        <v>8.7873309580124195E-2</v>
      </c>
      <c r="AW367" s="91">
        <v>8.7877896703041997E-2</v>
      </c>
      <c r="AX367" s="91">
        <v>8.7921138672017299E-2</v>
      </c>
      <c r="AY367" s="91">
        <v>8.7459171262023405E-2</v>
      </c>
      <c r="AZ367" s="91">
        <v>8.7406361515458705E-2</v>
      </c>
      <c r="BA367" s="91">
        <v>8.7406361515458705E-2</v>
      </c>
      <c r="BB367" s="91"/>
      <c r="BC367" s="91"/>
      <c r="BD367" s="91"/>
      <c r="BE367" s="91"/>
      <c r="BF367" s="91"/>
      <c r="BG367" s="91"/>
      <c r="BH367" s="91"/>
      <c r="BI367" s="91"/>
      <c r="BJ367" s="91"/>
      <c r="BK367" s="91"/>
      <c r="BL367" s="91"/>
      <c r="BM367" s="91"/>
      <c r="BN367" s="91"/>
    </row>
    <row r="368" spans="1:66" s="77" customFormat="1" x14ac:dyDescent="0.2">
      <c r="A368" s="84" t="s">
        <v>1180</v>
      </c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  <c r="BH368" s="91"/>
      <c r="BI368" s="91"/>
      <c r="BJ368" s="91"/>
      <c r="BK368" s="91"/>
      <c r="BL368" s="91"/>
      <c r="BM368" s="91"/>
      <c r="BN368" s="91"/>
    </row>
    <row r="369" spans="1:66" s="77" customFormat="1" x14ac:dyDescent="0.2">
      <c r="A369" s="84" t="s">
        <v>1181</v>
      </c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</row>
    <row r="370" spans="1:66" s="77" customFormat="1" x14ac:dyDescent="0.2">
      <c r="A370" s="84" t="s">
        <v>1182</v>
      </c>
      <c r="B370" s="91">
        <v>4.11406761279196E-2</v>
      </c>
      <c r="C370" s="91">
        <v>4.1055708381114497E-2</v>
      </c>
      <c r="D370" s="91">
        <v>4.1103793949988303E-2</v>
      </c>
      <c r="E370" s="91">
        <v>4.1126548429327101E-2</v>
      </c>
      <c r="F370" s="91">
        <v>4.1172066736153798E-2</v>
      </c>
      <c r="G370" s="91">
        <v>4.1244836573733401E-2</v>
      </c>
      <c r="H370" s="91">
        <v>4.1265400151175899E-2</v>
      </c>
      <c r="I370" s="91">
        <v>4.1311661006994703E-2</v>
      </c>
      <c r="J370" s="91">
        <v>4.1315963324949599E-2</v>
      </c>
      <c r="K370" s="91">
        <v>4.1290633509100103E-2</v>
      </c>
      <c r="L370" s="91">
        <v>4.1347856698634E-2</v>
      </c>
      <c r="M370" s="91">
        <v>4.1433853698633102E-2</v>
      </c>
      <c r="N370" s="91">
        <v>4.1433853698633102E-2</v>
      </c>
      <c r="O370" s="91">
        <v>4.6348104847574401E-2</v>
      </c>
      <c r="P370" s="91">
        <v>4.6210547508639899E-2</v>
      </c>
      <c r="Q370" s="91">
        <v>4.6228435085994099E-2</v>
      </c>
      <c r="R370" s="91">
        <v>4.6231062122215998E-2</v>
      </c>
      <c r="S370" s="91">
        <v>4.6261668704714501E-2</v>
      </c>
      <c r="T370" s="91">
        <v>4.6284992469250802E-2</v>
      </c>
      <c r="U370" s="91">
        <v>4.6293319333212603E-2</v>
      </c>
      <c r="V370" s="91">
        <v>4.6323443730198602E-2</v>
      </c>
      <c r="W370" s="91">
        <v>4.63010819588376E-2</v>
      </c>
      <c r="X370" s="91">
        <v>4.6276526817406398E-2</v>
      </c>
      <c r="Y370" s="91">
        <v>4.6337809475050097E-2</v>
      </c>
      <c r="Z370" s="91">
        <v>4.6403699399434298E-2</v>
      </c>
      <c r="AA370" s="91">
        <v>4.6403699399434298E-2</v>
      </c>
      <c r="AB370" s="91">
        <v>4.6821392441175599E-2</v>
      </c>
      <c r="AC370" s="91">
        <v>4.6409644288116697E-2</v>
      </c>
      <c r="AD370" s="91">
        <v>4.6414240661299497E-2</v>
      </c>
      <c r="AE370" s="91">
        <v>4.6297124176873698E-2</v>
      </c>
      <c r="AF370" s="91">
        <v>4.6322575428767103E-2</v>
      </c>
      <c r="AG370" s="91">
        <v>4.6224642276928997E-2</v>
      </c>
      <c r="AH370" s="91">
        <v>4.6228712229243803E-2</v>
      </c>
      <c r="AI370" s="91">
        <v>4.6259344401414201E-2</v>
      </c>
      <c r="AJ370" s="91">
        <v>4.6424406426737397E-2</v>
      </c>
      <c r="AK370" s="91">
        <v>4.6400285433617697E-2</v>
      </c>
      <c r="AL370" s="91">
        <v>4.64591476908593E-2</v>
      </c>
      <c r="AM370" s="91">
        <v>4.6573717097540303E-2</v>
      </c>
      <c r="AN370" s="91">
        <v>4.6573717097540303E-2</v>
      </c>
      <c r="AO370" s="91">
        <v>4.7369224833910997E-2</v>
      </c>
      <c r="AP370" s="91">
        <v>4.6571316457371198E-2</v>
      </c>
      <c r="AQ370" s="91">
        <v>4.6581157876795898E-2</v>
      </c>
      <c r="AR370" s="91">
        <v>4.6466833271966101E-2</v>
      </c>
      <c r="AS370" s="91">
        <v>4.6488170657024402E-2</v>
      </c>
      <c r="AT370" s="91">
        <v>4.63902303985552E-2</v>
      </c>
      <c r="AU370" s="91">
        <v>4.6388662995022402E-2</v>
      </c>
      <c r="AV370" s="91">
        <v>4.6412482490368799E-2</v>
      </c>
      <c r="AW370" s="91">
        <v>4.6280648832181803E-2</v>
      </c>
      <c r="AX370" s="91">
        <v>4.6258772463616503E-2</v>
      </c>
      <c r="AY370" s="91">
        <v>4.6320801845619E-2</v>
      </c>
      <c r="AZ370" s="91">
        <v>4.65250062490827E-2</v>
      </c>
      <c r="BA370" s="91">
        <v>4.65250062490827E-2</v>
      </c>
      <c r="BB370" s="91"/>
      <c r="BC370" s="91"/>
      <c r="BD370" s="91"/>
      <c r="BE370" s="91"/>
      <c r="BF370" s="91"/>
      <c r="BG370" s="91"/>
      <c r="BH370" s="91"/>
      <c r="BI370" s="91"/>
      <c r="BJ370" s="91"/>
      <c r="BK370" s="91"/>
      <c r="BL370" s="91"/>
      <c r="BM370" s="91"/>
      <c r="BN370" s="91"/>
    </row>
    <row r="371" spans="1:66" s="77" customFormat="1" x14ac:dyDescent="0.2">
      <c r="A371" s="84" t="s">
        <v>1183</v>
      </c>
      <c r="B371" s="91">
        <v>0</v>
      </c>
      <c r="C371" s="91">
        <v>0</v>
      </c>
      <c r="D371" s="91">
        <v>0</v>
      </c>
      <c r="E371" s="91">
        <v>0</v>
      </c>
      <c r="F371" s="91">
        <v>0</v>
      </c>
      <c r="G371" s="91">
        <v>0</v>
      </c>
      <c r="H371" s="91">
        <v>0</v>
      </c>
      <c r="I371" s="91">
        <v>0</v>
      </c>
      <c r="J371" s="91">
        <v>0</v>
      </c>
      <c r="K371" s="91">
        <v>0</v>
      </c>
      <c r="L371" s="91">
        <v>0</v>
      </c>
      <c r="M371" s="91">
        <v>0</v>
      </c>
      <c r="N371" s="91">
        <v>0</v>
      </c>
      <c r="O371" s="91">
        <v>0</v>
      </c>
      <c r="P371" s="91">
        <v>0</v>
      </c>
      <c r="Q371" s="91">
        <v>0</v>
      </c>
      <c r="R371" s="91">
        <v>0</v>
      </c>
      <c r="S371" s="91">
        <v>0</v>
      </c>
      <c r="T371" s="91">
        <v>0</v>
      </c>
      <c r="U371" s="91">
        <v>0</v>
      </c>
      <c r="V371" s="91">
        <v>0</v>
      </c>
      <c r="W371" s="91">
        <v>0</v>
      </c>
      <c r="X371" s="91">
        <v>0</v>
      </c>
      <c r="Y371" s="91">
        <v>0</v>
      </c>
      <c r="Z371" s="91">
        <v>0</v>
      </c>
      <c r="AA371" s="91">
        <v>0</v>
      </c>
      <c r="AB371" s="91">
        <v>0</v>
      </c>
      <c r="AC371" s="91">
        <v>0</v>
      </c>
      <c r="AD371" s="91">
        <v>0</v>
      </c>
      <c r="AE371" s="91">
        <v>0</v>
      </c>
      <c r="AF371" s="91">
        <v>0</v>
      </c>
      <c r="AG371" s="91">
        <v>0</v>
      </c>
      <c r="AH371" s="91">
        <v>0</v>
      </c>
      <c r="AI371" s="91">
        <v>0</v>
      </c>
      <c r="AJ371" s="91">
        <v>0</v>
      </c>
      <c r="AK371" s="91">
        <v>0</v>
      </c>
      <c r="AL371" s="91">
        <v>0</v>
      </c>
      <c r="AM371" s="91">
        <v>0</v>
      </c>
      <c r="AN371" s="91">
        <v>0</v>
      </c>
      <c r="AO371" s="91">
        <v>0</v>
      </c>
      <c r="AP371" s="91">
        <v>0</v>
      </c>
      <c r="AQ371" s="91">
        <v>0</v>
      </c>
      <c r="AR371" s="91">
        <v>0</v>
      </c>
      <c r="AS371" s="91">
        <v>0</v>
      </c>
      <c r="AT371" s="91">
        <v>0</v>
      </c>
      <c r="AU371" s="91">
        <v>0</v>
      </c>
      <c r="AV371" s="91">
        <v>0</v>
      </c>
      <c r="AW371" s="91">
        <v>0</v>
      </c>
      <c r="AX371" s="91">
        <v>0</v>
      </c>
      <c r="AY371" s="91">
        <v>0</v>
      </c>
      <c r="AZ371" s="91">
        <v>0</v>
      </c>
      <c r="BA371" s="91">
        <v>0</v>
      </c>
      <c r="BB371" s="91"/>
      <c r="BC371" s="91"/>
      <c r="BD371" s="91"/>
      <c r="BE371" s="91"/>
      <c r="BF371" s="91"/>
      <c r="BG371" s="91"/>
      <c r="BH371" s="91"/>
      <c r="BI371" s="91"/>
      <c r="BJ371" s="91"/>
      <c r="BK371" s="91"/>
      <c r="BL371" s="91"/>
      <c r="BM371" s="91"/>
      <c r="BN371" s="91"/>
    </row>
    <row r="372" spans="1:66" s="77" customFormat="1" x14ac:dyDescent="0.2">
      <c r="A372" s="84" t="s">
        <v>1184</v>
      </c>
      <c r="B372" s="91">
        <v>1.70874910474457E-2</v>
      </c>
      <c r="C372" s="91">
        <v>1.7611570616947701E-2</v>
      </c>
      <c r="D372" s="91">
        <v>1.7479212739627902E-2</v>
      </c>
      <c r="E372" s="91">
        <v>1.6641973271909302E-2</v>
      </c>
      <c r="F372" s="91">
        <v>1.5900122753768599E-2</v>
      </c>
      <c r="G372" s="91">
        <v>1.5773744915666601E-2</v>
      </c>
      <c r="H372" s="91">
        <v>1.5911648150211899E-2</v>
      </c>
      <c r="I372" s="91">
        <v>1.77680650034404E-2</v>
      </c>
      <c r="J372" s="91">
        <v>1.8518676732313499E-2</v>
      </c>
      <c r="K372" s="91">
        <v>1.8816810674200601E-2</v>
      </c>
      <c r="L372" s="91">
        <v>1.8438268317750198E-2</v>
      </c>
      <c r="M372" s="91">
        <v>1.8090527073681199E-2</v>
      </c>
      <c r="N372" s="91">
        <v>1.8090527073681199E-2</v>
      </c>
      <c r="O372" s="91">
        <v>1.8224372533157202E-2</v>
      </c>
      <c r="P372" s="91">
        <v>1.7966311141575E-2</v>
      </c>
      <c r="Q372" s="91">
        <v>1.76750084769043E-2</v>
      </c>
      <c r="R372" s="91">
        <v>1.7530992045256901E-2</v>
      </c>
      <c r="S372" s="91">
        <v>1.7359778333776901E-2</v>
      </c>
      <c r="T372" s="91">
        <v>1.8261203494191299E-2</v>
      </c>
      <c r="U372" s="91">
        <v>1.86117366156098E-2</v>
      </c>
      <c r="V372" s="91">
        <v>1.8721860023089201E-2</v>
      </c>
      <c r="W372" s="91">
        <v>1.8826481118055401E-2</v>
      </c>
      <c r="X372" s="91">
        <v>1.88962712565371E-2</v>
      </c>
      <c r="Y372" s="91">
        <v>1.83393417240281E-2</v>
      </c>
      <c r="Z372" s="91">
        <v>1.8003918082407699E-2</v>
      </c>
      <c r="AA372" s="91">
        <v>1.8003918082407699E-2</v>
      </c>
      <c r="AB372" s="91">
        <v>1.8318154595925999E-2</v>
      </c>
      <c r="AC372" s="91">
        <v>1.7929819180218499E-2</v>
      </c>
      <c r="AD372" s="91">
        <v>1.7741936426025801E-2</v>
      </c>
      <c r="AE372" s="91">
        <v>1.7693898030533801E-2</v>
      </c>
      <c r="AF372" s="91">
        <v>1.7570009003111599E-2</v>
      </c>
      <c r="AG372" s="91">
        <v>1.8362282412669299E-2</v>
      </c>
      <c r="AH372" s="91">
        <v>1.87148121760108E-2</v>
      </c>
      <c r="AI372" s="91">
        <v>1.88314107719725E-2</v>
      </c>
      <c r="AJ372" s="91">
        <v>1.8851342322884101E-2</v>
      </c>
      <c r="AK372" s="91">
        <v>1.8938082832158101E-2</v>
      </c>
      <c r="AL372" s="91">
        <v>1.8404694810057999E-2</v>
      </c>
      <c r="AM372" s="91">
        <v>1.8104920745836601E-2</v>
      </c>
      <c r="AN372" s="91">
        <v>1.8104920745836601E-2</v>
      </c>
      <c r="AO372" s="91">
        <v>1.7727816658916099E-2</v>
      </c>
      <c r="AP372" s="91">
        <v>1.7274232611506599E-2</v>
      </c>
      <c r="AQ372" s="91">
        <v>1.7100641915669599E-2</v>
      </c>
      <c r="AR372" s="91">
        <v>1.70611428721783E-2</v>
      </c>
      <c r="AS372" s="91">
        <v>1.69549738453364E-2</v>
      </c>
      <c r="AT372" s="91">
        <v>1.8434963051638501E-2</v>
      </c>
      <c r="AU372" s="91">
        <v>1.9062082780715701E-2</v>
      </c>
      <c r="AV372" s="91">
        <v>1.9203190411220001E-2</v>
      </c>
      <c r="AW372" s="91">
        <v>1.93961729094922E-2</v>
      </c>
      <c r="AX372" s="91">
        <v>1.94762574471096E-2</v>
      </c>
      <c r="AY372" s="91">
        <v>1.8938369315329599E-2</v>
      </c>
      <c r="AZ372" s="91">
        <v>1.8593523009206098E-2</v>
      </c>
      <c r="BA372" s="91">
        <v>1.8593523009206098E-2</v>
      </c>
      <c r="BB372" s="91"/>
      <c r="BC372" s="91"/>
      <c r="BD372" s="91"/>
      <c r="BE372" s="91"/>
      <c r="BF372" s="91"/>
      <c r="BG372" s="91"/>
      <c r="BH372" s="91"/>
      <c r="BI372" s="91"/>
      <c r="BJ372" s="91"/>
      <c r="BK372" s="91"/>
      <c r="BL372" s="91"/>
      <c r="BM372" s="91"/>
      <c r="BN372" s="91"/>
    </row>
    <row r="373" spans="1:66" s="77" customFormat="1" x14ac:dyDescent="0.2">
      <c r="A373" s="84" t="s">
        <v>1185</v>
      </c>
      <c r="B373" s="91">
        <v>5.6348871636059499E-4</v>
      </c>
      <c r="C373" s="91">
        <v>4.8671428191808698E-4</v>
      </c>
      <c r="D373" s="91">
        <v>3.83866790238443E-4</v>
      </c>
      <c r="E373" s="91">
        <v>3.3587015811458799E-4</v>
      </c>
      <c r="F373" s="91">
        <v>3.4180787314683398E-4</v>
      </c>
      <c r="G373" s="91">
        <v>3.9782469791602599E-4</v>
      </c>
      <c r="H373" s="91">
        <v>5.1707486822283105E-4</v>
      </c>
      <c r="I373" s="91">
        <v>5.7898509090481705E-4</v>
      </c>
      <c r="J373" s="91">
        <v>5.6858129675423097E-4</v>
      </c>
      <c r="K373" s="91">
        <v>5.58671528086842E-4</v>
      </c>
      <c r="L373" s="91">
        <v>5.2912607208667397E-4</v>
      </c>
      <c r="M373" s="91">
        <v>4.9787577346985495E-4</v>
      </c>
      <c r="N373" s="91">
        <v>4.9787577346985495E-4</v>
      </c>
      <c r="O373" s="91">
        <v>4.8420253721456503E-4</v>
      </c>
      <c r="P373" s="91">
        <v>4.6758481818389298E-4</v>
      </c>
      <c r="Q373" s="91">
        <v>4.60264537399236E-4</v>
      </c>
      <c r="R373" s="91">
        <v>4.0680990764852503E-4</v>
      </c>
      <c r="S373" s="91">
        <v>3.0412899857848902E-4</v>
      </c>
      <c r="T373" s="91">
        <v>1.6701878665668801E-4</v>
      </c>
      <c r="U373" s="91">
        <v>-1.2547328475014899E-6</v>
      </c>
      <c r="V373" s="91">
        <v>-8.8987903256174195E-5</v>
      </c>
      <c r="W373" s="91">
        <v>-9.7957303732836297E-5</v>
      </c>
      <c r="X373" s="91">
        <v>-9.4886851975877203E-5</v>
      </c>
      <c r="Y373" s="91">
        <v>-7.7331547392802807E-5</v>
      </c>
      <c r="Z373" s="91">
        <v>-6.0428554324315302E-5</v>
      </c>
      <c r="AA373" s="91">
        <v>-6.0428554324315302E-5</v>
      </c>
      <c r="AB373" s="91">
        <v>-4.6446072325993802E-5</v>
      </c>
      <c r="AC373" s="91">
        <v>-2.9951579321588499E-5</v>
      </c>
      <c r="AD373" s="91">
        <v>-1.79364353756982E-5</v>
      </c>
      <c r="AE373" s="91">
        <v>-1.29870115573099E-5</v>
      </c>
      <c r="AF373" s="91">
        <v>-1.33438570154056E-5</v>
      </c>
      <c r="AG373" s="91">
        <v>-1.39026591366536E-5</v>
      </c>
      <c r="AH373" s="91">
        <v>-1.50156658576333E-5</v>
      </c>
      <c r="AI373" s="91">
        <v>-1.7970101641950999E-5</v>
      </c>
      <c r="AJ373" s="91">
        <v>-1.6671242908308699E-5</v>
      </c>
      <c r="AK373" s="91">
        <v>-1.15300606171305E-5</v>
      </c>
      <c r="AL373" s="91">
        <v>-6.6166823627369702E-6</v>
      </c>
      <c r="AM373" s="91">
        <v>-1.90634055095532E-6</v>
      </c>
      <c r="AN373" s="91">
        <v>-1.90634055095532E-6</v>
      </c>
      <c r="AO373" s="91">
        <v>3.4385002102925998E-5</v>
      </c>
      <c r="AP373" s="91">
        <v>1.01680065915712E-4</v>
      </c>
      <c r="AQ373" s="91">
        <v>1.6745096278850799E-4</v>
      </c>
      <c r="AR373" s="91">
        <v>2.33646305433573E-4</v>
      </c>
      <c r="AS373" s="91">
        <v>2.9800848379216702E-4</v>
      </c>
      <c r="AT373" s="91">
        <v>3.3368350130873301E-4</v>
      </c>
      <c r="AU373" s="91">
        <v>3.4766233805351101E-4</v>
      </c>
      <c r="AV373" s="91">
        <v>3.6130672644364698E-4</v>
      </c>
      <c r="AW373" s="91">
        <v>3.6696177532445699E-4</v>
      </c>
      <c r="AX373" s="91">
        <v>3.6237540266829802E-4</v>
      </c>
      <c r="AY373" s="91">
        <v>3.4709888795779399E-4</v>
      </c>
      <c r="AZ373" s="91">
        <v>3.3871644105237802E-4</v>
      </c>
      <c r="BA373" s="91">
        <v>3.3871644105237802E-4</v>
      </c>
      <c r="BB373" s="91"/>
      <c r="BC373" s="91"/>
      <c r="BD373" s="91"/>
      <c r="BE373" s="91"/>
      <c r="BF373" s="91"/>
      <c r="BG373" s="91"/>
      <c r="BH373" s="91"/>
      <c r="BI373" s="91"/>
      <c r="BJ373" s="91"/>
      <c r="BK373" s="91"/>
      <c r="BL373" s="91"/>
      <c r="BM373" s="91"/>
      <c r="BN373" s="91"/>
    </row>
    <row r="374" spans="1:66" s="77" customFormat="1" x14ac:dyDescent="0.2">
      <c r="A374" s="84" t="s">
        <v>1186</v>
      </c>
      <c r="B374" s="91">
        <v>1.7383049255534401E-5</v>
      </c>
      <c r="C374" s="91">
        <v>1.7498257716501301E-5</v>
      </c>
      <c r="D374" s="91">
        <v>1.7443969495436401E-5</v>
      </c>
      <c r="E374" s="91">
        <v>1.7386516954775502E-5</v>
      </c>
      <c r="F374" s="91">
        <v>1.73444358001419E-5</v>
      </c>
      <c r="G374" s="91">
        <v>1.72846150922034E-5</v>
      </c>
      <c r="H374" s="91">
        <v>1.7242829705909201E-5</v>
      </c>
      <c r="I374" s="91">
        <v>1.71956971919474E-5</v>
      </c>
      <c r="J374" s="91">
        <v>1.71426621174268E-5</v>
      </c>
      <c r="K374" s="91">
        <v>1.7112782683888802E-5</v>
      </c>
      <c r="L374" s="91">
        <v>1.7059869998533298E-5</v>
      </c>
      <c r="M374" s="91">
        <v>1.6988495895318201E-5</v>
      </c>
      <c r="N374" s="91">
        <v>1.6988495895318201E-5</v>
      </c>
      <c r="O374" s="91">
        <v>1.7023254409888799E-5</v>
      </c>
      <c r="P374" s="91">
        <v>1.68310791994348E-5</v>
      </c>
      <c r="Q374" s="91">
        <v>1.67482413174978E-5</v>
      </c>
      <c r="R374" s="91">
        <v>1.6672834946196199E-5</v>
      </c>
      <c r="S374" s="91">
        <v>1.6590771756690102E-5</v>
      </c>
      <c r="T374" s="91">
        <v>1.6498102623302201E-5</v>
      </c>
      <c r="U374" s="91">
        <v>1.64192708327297E-5</v>
      </c>
      <c r="V374" s="91">
        <v>1.63325375945425E-5</v>
      </c>
      <c r="W374" s="91">
        <v>1.6247150633640498E-5</v>
      </c>
      <c r="X374" s="91">
        <v>1.6161579083056799E-5</v>
      </c>
      <c r="Y374" s="91">
        <v>1.6055798316266999E-5</v>
      </c>
      <c r="Z374" s="91">
        <v>1.5951717678987199E-5</v>
      </c>
      <c r="AA374" s="91">
        <v>1.5951717678987199E-5</v>
      </c>
      <c r="AB374" s="91">
        <v>1.6125799547513699E-5</v>
      </c>
      <c r="AC374" s="91">
        <v>1.58111310953846E-5</v>
      </c>
      <c r="AD374" s="91">
        <v>1.57215549941766E-5</v>
      </c>
      <c r="AE374" s="91">
        <v>1.56424862277132E-5</v>
      </c>
      <c r="AF374" s="91">
        <v>1.5562046975541402E-5</v>
      </c>
      <c r="AG374" s="91">
        <v>1.54786640765845E-5</v>
      </c>
      <c r="AH374" s="91">
        <v>1.5406508875081499E-5</v>
      </c>
      <c r="AI374" s="91">
        <v>1.53218919558297E-5</v>
      </c>
      <c r="AJ374" s="91">
        <v>1.5243251693052299E-5</v>
      </c>
      <c r="AK374" s="91">
        <v>1.5169047240914E-5</v>
      </c>
      <c r="AL374" s="91">
        <v>1.5081147703071601E-5</v>
      </c>
      <c r="AM374" s="91">
        <v>1.4999112435614199E-5</v>
      </c>
      <c r="AN374" s="91">
        <v>1.4999112435614199E-5</v>
      </c>
      <c r="AO374" s="91">
        <v>1.51128927590751E-5</v>
      </c>
      <c r="AP374" s="91">
        <v>1.4884510203310999E-5</v>
      </c>
      <c r="AQ374" s="91">
        <v>1.48082769284661E-5</v>
      </c>
      <c r="AR374" s="91">
        <v>1.4741893086677099E-5</v>
      </c>
      <c r="AS374" s="91">
        <v>1.46730074496146E-5</v>
      </c>
      <c r="AT374" s="91">
        <v>1.4602285069734399E-5</v>
      </c>
      <c r="AU374" s="91">
        <v>1.45399433336833E-5</v>
      </c>
      <c r="AV374" s="91">
        <v>1.44706518180458E-5</v>
      </c>
      <c r="AW374" s="91">
        <v>1.44088364360806E-5</v>
      </c>
      <c r="AX374" s="91">
        <v>1.4342950292822999E-5</v>
      </c>
      <c r="AY374" s="91">
        <v>1.42661245494177E-5</v>
      </c>
      <c r="AZ374" s="91">
        <v>1.4205506201521099E-5</v>
      </c>
      <c r="BA374" s="91">
        <v>1.4205506201521099E-5</v>
      </c>
      <c r="BB374" s="91"/>
      <c r="BC374" s="91"/>
      <c r="BD374" s="91"/>
      <c r="BE374" s="91"/>
      <c r="BF374" s="91"/>
      <c r="BG374" s="91"/>
      <c r="BH374" s="91"/>
      <c r="BI374" s="91"/>
      <c r="BJ374" s="91"/>
      <c r="BK374" s="91"/>
      <c r="BL374" s="91"/>
      <c r="BM374" s="91"/>
      <c r="BN374" s="91"/>
    </row>
    <row r="375" spans="1:66" x14ac:dyDescent="0.2">
      <c r="A375" s="84" t="s">
        <v>1187</v>
      </c>
      <c r="B375" s="91">
        <v>0</v>
      </c>
      <c r="C375" s="91">
        <v>0</v>
      </c>
      <c r="D375" s="91">
        <v>0</v>
      </c>
      <c r="E375" s="91">
        <v>0</v>
      </c>
      <c r="F375" s="91">
        <v>0</v>
      </c>
      <c r="G375" s="91">
        <v>0</v>
      </c>
      <c r="H375" s="91">
        <v>0</v>
      </c>
      <c r="I375" s="91">
        <v>0</v>
      </c>
      <c r="J375" s="91">
        <v>0</v>
      </c>
      <c r="K375" s="91">
        <v>0</v>
      </c>
      <c r="L375" s="91">
        <v>0</v>
      </c>
      <c r="M375" s="91">
        <v>0</v>
      </c>
      <c r="N375" s="91">
        <v>0</v>
      </c>
      <c r="O375" s="91">
        <v>0</v>
      </c>
      <c r="P375" s="91">
        <v>0</v>
      </c>
      <c r="Q375" s="91">
        <v>0</v>
      </c>
      <c r="R375" s="91">
        <v>0</v>
      </c>
      <c r="S375" s="91">
        <v>0</v>
      </c>
      <c r="T375" s="91">
        <v>0</v>
      </c>
      <c r="U375" s="91">
        <v>0</v>
      </c>
      <c r="V375" s="91">
        <v>0</v>
      </c>
      <c r="W375" s="91">
        <v>0</v>
      </c>
      <c r="X375" s="91">
        <v>0</v>
      </c>
      <c r="Y375" s="91">
        <v>0</v>
      </c>
      <c r="Z375" s="91">
        <v>0</v>
      </c>
      <c r="AA375" s="91">
        <v>0</v>
      </c>
      <c r="AB375" s="91">
        <v>0</v>
      </c>
      <c r="AC375" s="91">
        <v>0</v>
      </c>
      <c r="AD375" s="91">
        <v>0</v>
      </c>
      <c r="AE375" s="91">
        <v>0</v>
      </c>
      <c r="AF375" s="91">
        <v>0</v>
      </c>
      <c r="AG375" s="91">
        <v>0</v>
      </c>
      <c r="AH375" s="91">
        <v>0</v>
      </c>
      <c r="AI375" s="91">
        <v>0</v>
      </c>
      <c r="AJ375" s="91">
        <v>0</v>
      </c>
      <c r="AK375" s="91">
        <v>0</v>
      </c>
      <c r="AL375" s="91">
        <v>0</v>
      </c>
      <c r="AM375" s="91">
        <v>0</v>
      </c>
      <c r="AN375" s="91">
        <v>0</v>
      </c>
      <c r="AO375" s="91">
        <v>0</v>
      </c>
      <c r="AP375" s="91">
        <v>0</v>
      </c>
      <c r="AQ375" s="91">
        <v>0</v>
      </c>
      <c r="AR375" s="91">
        <v>0</v>
      </c>
      <c r="AS375" s="91">
        <v>0</v>
      </c>
      <c r="AT375" s="91">
        <v>0</v>
      </c>
      <c r="AU375" s="91">
        <v>0</v>
      </c>
      <c r="AV375" s="91">
        <v>0</v>
      </c>
      <c r="AW375" s="91">
        <v>0</v>
      </c>
      <c r="AX375" s="91">
        <v>0</v>
      </c>
      <c r="AY375" s="91">
        <v>0</v>
      </c>
      <c r="AZ375" s="91">
        <v>0</v>
      </c>
      <c r="BA375" s="91">
        <v>0</v>
      </c>
      <c r="BB375" s="91"/>
      <c r="BC375" s="91"/>
      <c r="BD375" s="91"/>
      <c r="BE375" s="91"/>
      <c r="BF375" s="91"/>
      <c r="BG375" s="91"/>
      <c r="BH375" s="91"/>
      <c r="BI375" s="91"/>
      <c r="BJ375" s="91"/>
      <c r="BK375" s="91"/>
      <c r="BL375" s="91"/>
      <c r="BM375" s="91"/>
      <c r="BN375" s="91"/>
    </row>
    <row r="376" spans="1:66" s="77" customFormat="1" x14ac:dyDescent="0.2">
      <c r="A376" s="84" t="s">
        <v>1188</v>
      </c>
      <c r="B376" s="91">
        <v>7.0501100723863999E-4</v>
      </c>
      <c r="C376" s="91">
        <v>7.0880502843284003E-4</v>
      </c>
      <c r="D376" s="91">
        <v>7.0604693775561599E-4</v>
      </c>
      <c r="E376" s="91">
        <v>7.2314176025901704E-4</v>
      </c>
      <c r="F376" s="91">
        <v>7.1134872471418297E-4</v>
      </c>
      <c r="G376" s="91">
        <v>7.0651940882640498E-4</v>
      </c>
      <c r="H376" s="91">
        <v>7.0488408703792604E-4</v>
      </c>
      <c r="I376" s="91">
        <v>6.8711460383860104E-4</v>
      </c>
      <c r="J376" s="91">
        <v>6.9242183216898599E-4</v>
      </c>
      <c r="K376" s="91">
        <v>6.9285389942010697E-4</v>
      </c>
      <c r="L376" s="91">
        <v>6.8800050576454204E-4</v>
      </c>
      <c r="M376" s="91">
        <v>7.1816455204319596E-4</v>
      </c>
      <c r="N376" s="91">
        <v>7.1816455204319596E-4</v>
      </c>
      <c r="O376" s="91">
        <v>7.7432883106842297E-4</v>
      </c>
      <c r="P376" s="91">
        <v>7.6785355986925196E-4</v>
      </c>
      <c r="Q376" s="91">
        <v>7.6323677437265198E-4</v>
      </c>
      <c r="R376" s="91">
        <v>7.5966691496951897E-4</v>
      </c>
      <c r="S376" s="91">
        <v>7.5508852719410099E-4</v>
      </c>
      <c r="T376" s="91">
        <v>7.3778451359873798E-4</v>
      </c>
      <c r="U376" s="91">
        <v>7.3823393446276902E-4</v>
      </c>
      <c r="V376" s="91">
        <v>7.3449942844360503E-4</v>
      </c>
      <c r="W376" s="91">
        <v>7.3238423637533899E-4</v>
      </c>
      <c r="X376" s="91">
        <v>7.3049226438204405E-4</v>
      </c>
      <c r="Y376" s="91">
        <v>7.2410548275793395E-4</v>
      </c>
      <c r="Z376" s="91">
        <v>7.2214247677416599E-4</v>
      </c>
      <c r="AA376" s="91">
        <v>7.2214247677416599E-4</v>
      </c>
      <c r="AB376" s="91">
        <v>7.26171852083391E-4</v>
      </c>
      <c r="AC376" s="91">
        <v>7.1562554090382499E-4</v>
      </c>
      <c r="AD376" s="91">
        <v>7.12307204792242E-4</v>
      </c>
      <c r="AE376" s="91">
        <v>7.0877919175970597E-4</v>
      </c>
      <c r="AF376" s="91">
        <v>7.0507568876041296E-4</v>
      </c>
      <c r="AG376" s="91">
        <v>6.9097899675595595E-4</v>
      </c>
      <c r="AH376" s="91">
        <v>6.9142192155795604E-4</v>
      </c>
      <c r="AI376" s="91">
        <v>6.8814410323444705E-4</v>
      </c>
      <c r="AJ376" s="91">
        <v>6.8737853756633497E-4</v>
      </c>
      <c r="AK376" s="91">
        <v>6.8579025662215498E-4</v>
      </c>
      <c r="AL376" s="91">
        <v>6.7994626442935402E-4</v>
      </c>
      <c r="AM376" s="91">
        <v>6.7610365239955696E-4</v>
      </c>
      <c r="AN376" s="91">
        <v>6.7610365239955696E-4</v>
      </c>
      <c r="AO376" s="91">
        <v>6.9575272526652598E-4</v>
      </c>
      <c r="AP376" s="91">
        <v>6.8082869708844097E-4</v>
      </c>
      <c r="AQ376" s="91">
        <v>6.7760005634553402E-4</v>
      </c>
      <c r="AR376" s="91">
        <v>6.7422346500277603E-4</v>
      </c>
      <c r="AS376" s="91">
        <v>6.7068282095443803E-4</v>
      </c>
      <c r="AT376" s="91">
        <v>6.5049168439476699E-4</v>
      </c>
      <c r="AU376" s="91">
        <v>6.5358716681056196E-4</v>
      </c>
      <c r="AV376" s="91">
        <v>6.5074080390111898E-4</v>
      </c>
      <c r="AW376" s="91">
        <v>6.4855544639918301E-4</v>
      </c>
      <c r="AX376" s="91">
        <v>6.4691672193014E-4</v>
      </c>
      <c r="AY376" s="91">
        <v>6.4132624269600902E-4</v>
      </c>
      <c r="AZ376" s="91">
        <v>7.8394693599990399E-4</v>
      </c>
      <c r="BA376" s="91">
        <v>7.8394693599990399E-4</v>
      </c>
      <c r="BB376" s="91"/>
      <c r="BC376" s="91"/>
      <c r="BD376" s="91"/>
      <c r="BE376" s="91"/>
      <c r="BF376" s="91"/>
      <c r="BG376" s="91"/>
      <c r="BH376" s="91"/>
      <c r="BI376" s="91"/>
      <c r="BJ376" s="91"/>
      <c r="BK376" s="91"/>
      <c r="BL376" s="91"/>
      <c r="BM376" s="91"/>
      <c r="BN376" s="91"/>
    </row>
    <row r="377" spans="1:66" s="77" customFormat="1" x14ac:dyDescent="0.2">
      <c r="A377" s="84" t="s">
        <v>1189</v>
      </c>
      <c r="B377" s="91">
        <v>0</v>
      </c>
      <c r="C377" s="91">
        <v>0</v>
      </c>
      <c r="D377" s="91">
        <v>0</v>
      </c>
      <c r="E377" s="91">
        <v>0</v>
      </c>
      <c r="F377" s="91">
        <v>0</v>
      </c>
      <c r="G377" s="91">
        <v>0</v>
      </c>
      <c r="H377" s="91">
        <v>0</v>
      </c>
      <c r="I377" s="91">
        <v>0</v>
      </c>
      <c r="J377" s="91">
        <v>0</v>
      </c>
      <c r="K377" s="91">
        <v>0</v>
      </c>
      <c r="L377" s="91">
        <v>0</v>
      </c>
      <c r="M377" s="91">
        <v>0</v>
      </c>
      <c r="N377" s="91">
        <v>0</v>
      </c>
      <c r="O377" s="91">
        <v>0</v>
      </c>
      <c r="P377" s="91">
        <v>0</v>
      </c>
      <c r="Q377" s="91">
        <v>0</v>
      </c>
      <c r="R377" s="91">
        <v>0</v>
      </c>
      <c r="S377" s="91">
        <v>0</v>
      </c>
      <c r="T377" s="91">
        <v>0</v>
      </c>
      <c r="U377" s="91">
        <v>0</v>
      </c>
      <c r="V377" s="91">
        <v>0</v>
      </c>
      <c r="W377" s="91">
        <v>0</v>
      </c>
      <c r="X377" s="91">
        <v>0</v>
      </c>
      <c r="Y377" s="91">
        <v>0</v>
      </c>
      <c r="Z377" s="91">
        <v>0</v>
      </c>
      <c r="AA377" s="91">
        <v>0</v>
      </c>
      <c r="AB377" s="91">
        <v>0</v>
      </c>
      <c r="AC377" s="91">
        <v>0</v>
      </c>
      <c r="AD377" s="91">
        <v>0</v>
      </c>
      <c r="AE377" s="91">
        <v>0</v>
      </c>
      <c r="AF377" s="91">
        <v>0</v>
      </c>
      <c r="AG377" s="91">
        <v>0</v>
      </c>
      <c r="AH377" s="91">
        <v>0</v>
      </c>
      <c r="AI377" s="91">
        <v>0</v>
      </c>
      <c r="AJ377" s="91">
        <v>0</v>
      </c>
      <c r="AK377" s="91">
        <v>0</v>
      </c>
      <c r="AL377" s="91">
        <v>0</v>
      </c>
      <c r="AM377" s="91">
        <v>0</v>
      </c>
      <c r="AN377" s="91">
        <v>0</v>
      </c>
      <c r="AO377" s="91">
        <v>0</v>
      </c>
      <c r="AP377" s="91">
        <v>0</v>
      </c>
      <c r="AQ377" s="91">
        <v>0</v>
      </c>
      <c r="AR377" s="91">
        <v>0</v>
      </c>
      <c r="AS377" s="91">
        <v>0</v>
      </c>
      <c r="AT377" s="91">
        <v>0</v>
      </c>
      <c r="AU377" s="91">
        <v>0</v>
      </c>
      <c r="AV377" s="91">
        <v>0</v>
      </c>
      <c r="AW377" s="91">
        <v>0</v>
      </c>
      <c r="AX377" s="91">
        <v>0</v>
      </c>
      <c r="AY377" s="91">
        <v>0</v>
      </c>
      <c r="AZ377" s="91">
        <v>0</v>
      </c>
      <c r="BA377" s="91">
        <v>0</v>
      </c>
      <c r="BB377" s="91"/>
      <c r="BC377" s="91"/>
      <c r="BD377" s="91"/>
      <c r="BE377" s="91"/>
      <c r="BF377" s="91"/>
      <c r="BG377" s="91"/>
      <c r="BH377" s="91"/>
      <c r="BI377" s="91"/>
      <c r="BJ377" s="91"/>
      <c r="BK377" s="91"/>
      <c r="BL377" s="91"/>
      <c r="BM377" s="91"/>
      <c r="BN377" s="91"/>
    </row>
    <row r="378" spans="1:66" s="77" customFormat="1" x14ac:dyDescent="0.2">
      <c r="A378" s="88" t="s">
        <v>1190</v>
      </c>
      <c r="B378" s="91">
        <v>0</v>
      </c>
      <c r="C378" s="91">
        <v>0</v>
      </c>
      <c r="D378" s="91">
        <v>0</v>
      </c>
      <c r="E378" s="91">
        <v>0</v>
      </c>
      <c r="F378" s="91">
        <v>0</v>
      </c>
      <c r="G378" s="91">
        <v>0</v>
      </c>
      <c r="H378" s="91">
        <v>0</v>
      </c>
      <c r="I378" s="91">
        <v>0</v>
      </c>
      <c r="J378" s="91">
        <v>0</v>
      </c>
      <c r="K378" s="91">
        <v>0</v>
      </c>
      <c r="L378" s="91">
        <v>0</v>
      </c>
      <c r="M378" s="91">
        <v>0</v>
      </c>
      <c r="N378" s="91">
        <v>0</v>
      </c>
      <c r="O378" s="91">
        <v>0</v>
      </c>
      <c r="P378" s="91">
        <v>0</v>
      </c>
      <c r="Q378" s="91">
        <v>0</v>
      </c>
      <c r="R378" s="91">
        <v>0</v>
      </c>
      <c r="S378" s="91">
        <v>0</v>
      </c>
      <c r="T378" s="91">
        <v>0</v>
      </c>
      <c r="U378" s="91">
        <v>0</v>
      </c>
      <c r="V378" s="91">
        <v>0</v>
      </c>
      <c r="W378" s="91">
        <v>0</v>
      </c>
      <c r="X378" s="91">
        <v>0</v>
      </c>
      <c r="Y378" s="91">
        <v>0</v>
      </c>
      <c r="Z378" s="91">
        <v>0</v>
      </c>
      <c r="AA378" s="91">
        <v>0</v>
      </c>
      <c r="AB378" s="91">
        <v>0</v>
      </c>
      <c r="AC378" s="91">
        <v>0</v>
      </c>
      <c r="AD378" s="91">
        <v>0</v>
      </c>
      <c r="AE378" s="91">
        <v>0</v>
      </c>
      <c r="AF378" s="91">
        <v>0</v>
      </c>
      <c r="AG378" s="91">
        <v>0</v>
      </c>
      <c r="AH378" s="91">
        <v>0</v>
      </c>
      <c r="AI378" s="91">
        <v>0</v>
      </c>
      <c r="AJ378" s="91">
        <v>0</v>
      </c>
      <c r="AK378" s="91">
        <v>0</v>
      </c>
      <c r="AL378" s="91">
        <v>0</v>
      </c>
      <c r="AM378" s="91">
        <v>0</v>
      </c>
      <c r="AN378" s="91">
        <v>0</v>
      </c>
      <c r="AO378" s="91">
        <v>0</v>
      </c>
      <c r="AP378" s="91">
        <v>0</v>
      </c>
      <c r="AQ378" s="91">
        <v>0</v>
      </c>
      <c r="AR378" s="91">
        <v>0</v>
      </c>
      <c r="AS378" s="91">
        <v>0</v>
      </c>
      <c r="AT378" s="91">
        <v>0</v>
      </c>
      <c r="AU378" s="91">
        <v>0</v>
      </c>
      <c r="AV378" s="91">
        <v>0</v>
      </c>
      <c r="AW378" s="91">
        <v>0</v>
      </c>
      <c r="AX378" s="91">
        <v>0</v>
      </c>
      <c r="AY378" s="91">
        <v>0</v>
      </c>
      <c r="AZ378" s="91">
        <v>0</v>
      </c>
      <c r="BA378" s="91">
        <v>0</v>
      </c>
      <c r="BB378" s="91"/>
      <c r="BC378" s="91"/>
      <c r="BD378" s="91"/>
      <c r="BE378" s="91"/>
      <c r="BF378" s="91"/>
      <c r="BG378" s="91"/>
      <c r="BH378" s="91"/>
      <c r="BI378" s="91"/>
      <c r="BJ378" s="91"/>
      <c r="BK378" s="91"/>
      <c r="BL378" s="91"/>
      <c r="BM378" s="91"/>
      <c r="BN378" s="91"/>
    </row>
    <row r="379" spans="1:66" s="77" customFormat="1" x14ac:dyDescent="0.2">
      <c r="A379" s="84" t="s">
        <v>1191</v>
      </c>
      <c r="B379" s="91">
        <v>5.9514049948220099E-2</v>
      </c>
      <c r="C379" s="91">
        <v>5.9880296566129601E-2</v>
      </c>
      <c r="D379" s="91">
        <v>5.9690364387105697E-2</v>
      </c>
      <c r="E379" s="91">
        <v>5.8844920136564699E-2</v>
      </c>
      <c r="F379" s="91">
        <v>5.8142690523583597E-2</v>
      </c>
      <c r="G379" s="91">
        <v>5.8140210211234798E-2</v>
      </c>
      <c r="H379" s="91">
        <v>5.84162500863546E-2</v>
      </c>
      <c r="I379" s="91">
        <v>6.0363021402370501E-2</v>
      </c>
      <c r="J379" s="91">
        <v>6.1112785848303798E-2</v>
      </c>
      <c r="K379" s="91">
        <v>6.1376082393491599E-2</v>
      </c>
      <c r="L379" s="91">
        <v>6.1020311464233999E-2</v>
      </c>
      <c r="M379" s="91">
        <v>6.0757409593722701E-2</v>
      </c>
      <c r="N379" s="91">
        <v>6.0757409593722701E-2</v>
      </c>
      <c r="O379" s="91">
        <v>6.5848032003424595E-2</v>
      </c>
      <c r="P379" s="91">
        <v>6.5429128107467496E-2</v>
      </c>
      <c r="Q379" s="91">
        <v>6.5143693115987902E-2</v>
      </c>
      <c r="R379" s="91">
        <v>6.4945203825037198E-2</v>
      </c>
      <c r="S379" s="91">
        <v>6.4697255336020706E-2</v>
      </c>
      <c r="T379" s="91">
        <v>6.5467497366320904E-2</v>
      </c>
      <c r="U379" s="91">
        <v>6.5658454421270496E-2</v>
      </c>
      <c r="V379" s="91">
        <v>6.57071478160699E-2</v>
      </c>
      <c r="W379" s="91">
        <v>6.5778237160169201E-2</v>
      </c>
      <c r="X379" s="91">
        <v>6.5824565065432702E-2</v>
      </c>
      <c r="Y379" s="91">
        <v>6.5339980932759695E-2</v>
      </c>
      <c r="Z379" s="91">
        <v>6.5085283121970899E-2</v>
      </c>
      <c r="AA379" s="91">
        <v>6.5085283121970899E-2</v>
      </c>
      <c r="AB379" s="91">
        <v>6.5835398616406499E-2</v>
      </c>
      <c r="AC379" s="91">
        <v>6.5040948561012807E-2</v>
      </c>
      <c r="AD379" s="91">
        <v>6.4866269411735997E-2</v>
      </c>
      <c r="AE379" s="91">
        <v>6.4702456873837702E-2</v>
      </c>
      <c r="AF379" s="91">
        <v>6.4599878310599296E-2</v>
      </c>
      <c r="AG379" s="91">
        <v>6.5279479691294204E-2</v>
      </c>
      <c r="AH379" s="91">
        <v>6.5635337169830096E-2</v>
      </c>
      <c r="AI379" s="91">
        <v>6.5776251066934993E-2</v>
      </c>
      <c r="AJ379" s="91">
        <v>6.5961699295972606E-2</v>
      </c>
      <c r="AK379" s="91">
        <v>6.6027797509021893E-2</v>
      </c>
      <c r="AL379" s="91">
        <v>6.5552253230687002E-2</v>
      </c>
      <c r="AM379" s="91">
        <v>6.5367834267661198E-2</v>
      </c>
      <c r="AN379" s="91">
        <v>6.5367834267661198E-2</v>
      </c>
      <c r="AO379" s="91">
        <v>6.58422921129556E-2</v>
      </c>
      <c r="AP379" s="91">
        <v>6.4642942342085397E-2</v>
      </c>
      <c r="AQ379" s="91">
        <v>6.4541659088528103E-2</v>
      </c>
      <c r="AR379" s="91">
        <v>6.4450587807667506E-2</v>
      </c>
      <c r="AS379" s="91">
        <v>6.4426508814556999E-2</v>
      </c>
      <c r="AT379" s="91">
        <v>6.5823970920967007E-2</v>
      </c>
      <c r="AU379" s="91">
        <v>6.6466535223935905E-2</v>
      </c>
      <c r="AV379" s="91">
        <v>6.6642191083751606E-2</v>
      </c>
      <c r="AW379" s="91">
        <v>6.6706747799833696E-2</v>
      </c>
      <c r="AX379" s="91">
        <v>6.67586649856175E-2</v>
      </c>
      <c r="AY379" s="91">
        <v>6.6261862416151895E-2</v>
      </c>
      <c r="AZ379" s="91">
        <v>6.6255398141542701E-2</v>
      </c>
      <c r="BA379" s="91">
        <v>6.6255398141542701E-2</v>
      </c>
      <c r="BB379" s="91"/>
      <c r="BC379" s="91"/>
      <c r="BD379" s="91"/>
      <c r="BE379" s="91"/>
      <c r="BF379" s="91"/>
      <c r="BG379" s="91"/>
      <c r="BH379" s="91"/>
      <c r="BI379" s="91"/>
      <c r="BJ379" s="91"/>
      <c r="BK379" s="91"/>
      <c r="BL379" s="91"/>
      <c r="BM379" s="91"/>
      <c r="BN379" s="91"/>
    </row>
    <row r="380" spans="1:66" s="77" customFormat="1" x14ac:dyDescent="0.2">
      <c r="A380" s="84" t="s">
        <v>1192</v>
      </c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  <c r="BH380" s="91"/>
      <c r="BI380" s="91"/>
      <c r="BJ380" s="91"/>
      <c r="BK380" s="91"/>
      <c r="BL380" s="91"/>
      <c r="BM380" s="91"/>
      <c r="BN380" s="91"/>
    </row>
    <row r="381" spans="1:66" s="77" customFormat="1" x14ac:dyDescent="0.2">
      <c r="A381" s="84" t="s">
        <v>1193</v>
      </c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91"/>
      <c r="BD381" s="91"/>
      <c r="BE381" s="91"/>
      <c r="BF381" s="91"/>
      <c r="BG381" s="91"/>
      <c r="BH381" s="91"/>
      <c r="BI381" s="91"/>
      <c r="BJ381" s="91"/>
      <c r="BK381" s="91"/>
      <c r="BL381" s="91"/>
      <c r="BM381" s="91"/>
      <c r="BN381" s="91"/>
    </row>
    <row r="382" spans="1:66" s="77" customFormat="1" x14ac:dyDescent="0.2">
      <c r="A382" s="84" t="s">
        <v>1194</v>
      </c>
      <c r="B382" s="91">
        <v>5.0182582969220603E-2</v>
      </c>
      <c r="C382" s="91">
        <v>5.00789409923484E-2</v>
      </c>
      <c r="D382" s="91">
        <v>5.0137594818117498E-2</v>
      </c>
      <c r="E382" s="91">
        <v>5.0165350281926403E-2</v>
      </c>
      <c r="F382" s="91">
        <v>5.0220872612231598E-2</v>
      </c>
      <c r="G382" s="91">
        <v>5.0309635820707799E-2</v>
      </c>
      <c r="H382" s="91">
        <v>5.03347188657201E-2</v>
      </c>
      <c r="I382" s="91">
        <v>5.03911469425979E-2</v>
      </c>
      <c r="J382" s="91">
        <v>5.0396394824938601E-2</v>
      </c>
      <c r="K382" s="91">
        <v>5.0365498016594602E-2</v>
      </c>
      <c r="L382" s="91">
        <v>5.0435297731300802E-2</v>
      </c>
      <c r="M382" s="91">
        <v>5.05401951708601E-2</v>
      </c>
      <c r="N382" s="91">
        <v>5.05401951708601E-2</v>
      </c>
      <c r="O382" s="91">
        <v>5.5480736344633401E-2</v>
      </c>
      <c r="P382" s="91">
        <v>5.53160741113276E-2</v>
      </c>
      <c r="Q382" s="91">
        <v>5.5337486334465898E-2</v>
      </c>
      <c r="R382" s="91">
        <v>5.5340631013293097E-2</v>
      </c>
      <c r="S382" s="91">
        <v>5.5377268449485803E-2</v>
      </c>
      <c r="T382" s="91">
        <v>5.5405188029694297E-2</v>
      </c>
      <c r="U382" s="91">
        <v>5.5415155655027901E-2</v>
      </c>
      <c r="V382" s="91">
        <v>5.5451215893784503E-2</v>
      </c>
      <c r="W382" s="91">
        <v>5.54244478620569E-2</v>
      </c>
      <c r="X382" s="91">
        <v>5.53950542691121E-2</v>
      </c>
      <c r="Y382" s="91">
        <v>5.5468412327276798E-2</v>
      </c>
      <c r="Z382" s="91">
        <v>5.5547285487992801E-2</v>
      </c>
      <c r="AA382" s="91">
        <v>5.5547285487992801E-2</v>
      </c>
      <c r="AB382" s="91">
        <v>5.6047282577367803E-2</v>
      </c>
      <c r="AC382" s="91">
        <v>5.5554401783312099E-2</v>
      </c>
      <c r="AD382" s="91">
        <v>5.5559903845792E-2</v>
      </c>
      <c r="AE382" s="91">
        <v>5.5419710221577899E-2</v>
      </c>
      <c r="AF382" s="91">
        <v>5.5450176498474897E-2</v>
      </c>
      <c r="AG382" s="91">
        <v>5.5332946173860802E-2</v>
      </c>
      <c r="AH382" s="91">
        <v>5.5337818087222899E-2</v>
      </c>
      <c r="AI382" s="91">
        <v>5.5374486155387398E-2</v>
      </c>
      <c r="AJ382" s="91">
        <v>5.5572072717720203E-2</v>
      </c>
      <c r="AK382" s="91">
        <v>5.5543198819552303E-2</v>
      </c>
      <c r="AL382" s="91">
        <v>5.5613659551127098E-2</v>
      </c>
      <c r="AM382" s="91">
        <v>5.5750804210356102E-2</v>
      </c>
      <c r="AN382" s="91">
        <v>5.5750804210356102E-2</v>
      </c>
      <c r="AO382" s="91">
        <v>5.6703062239607797E-2</v>
      </c>
      <c r="AP382" s="91">
        <v>5.5747930537641398E-2</v>
      </c>
      <c r="AQ382" s="91">
        <v>5.5759711153011801E-2</v>
      </c>
      <c r="AR382" s="91">
        <v>5.56228595324521E-2</v>
      </c>
      <c r="AS382" s="91">
        <v>5.5648401328359201E-2</v>
      </c>
      <c r="AT382" s="91">
        <v>5.5531162496792699E-2</v>
      </c>
      <c r="AU382" s="91">
        <v>5.5529286245273098E-2</v>
      </c>
      <c r="AV382" s="91">
        <v>5.5557799237239497E-2</v>
      </c>
      <c r="AW382" s="91">
        <v>5.5399988503547597E-2</v>
      </c>
      <c r="AX382" s="91">
        <v>5.53738015204868E-2</v>
      </c>
      <c r="AY382" s="91">
        <v>5.5448053440814903E-2</v>
      </c>
      <c r="AZ382" s="91">
        <v>5.5692495165158201E-2</v>
      </c>
      <c r="BA382" s="91">
        <v>5.5692495165158201E-2</v>
      </c>
      <c r="BB382" s="91"/>
      <c r="BC382" s="91"/>
      <c r="BD382" s="91"/>
      <c r="BE382" s="91"/>
      <c r="BF382" s="91"/>
      <c r="BG382" s="91"/>
      <c r="BH382" s="91"/>
      <c r="BI382" s="91"/>
      <c r="BJ382" s="91"/>
      <c r="BK382" s="91"/>
      <c r="BL382" s="91"/>
      <c r="BM382" s="91"/>
      <c r="BN382" s="91"/>
    </row>
    <row r="383" spans="1:66" s="77" customFormat="1" x14ac:dyDescent="0.2">
      <c r="A383" s="84" t="s">
        <v>1195</v>
      </c>
      <c r="B383" s="91">
        <v>0</v>
      </c>
      <c r="C383" s="91">
        <v>0</v>
      </c>
      <c r="D383" s="91">
        <v>0</v>
      </c>
      <c r="E383" s="91">
        <v>0</v>
      </c>
      <c r="F383" s="91">
        <v>0</v>
      </c>
      <c r="G383" s="91">
        <v>0</v>
      </c>
      <c r="H383" s="91">
        <v>0</v>
      </c>
      <c r="I383" s="91">
        <v>0</v>
      </c>
      <c r="J383" s="91">
        <v>0</v>
      </c>
      <c r="K383" s="91">
        <v>0</v>
      </c>
      <c r="L383" s="91">
        <v>0</v>
      </c>
      <c r="M383" s="91">
        <v>0</v>
      </c>
      <c r="N383" s="91">
        <v>0</v>
      </c>
      <c r="O383" s="91">
        <v>0</v>
      </c>
      <c r="P383" s="91">
        <v>0</v>
      </c>
      <c r="Q383" s="91">
        <v>0</v>
      </c>
      <c r="R383" s="91">
        <v>0</v>
      </c>
      <c r="S383" s="91">
        <v>0</v>
      </c>
      <c r="T383" s="91">
        <v>0</v>
      </c>
      <c r="U383" s="91">
        <v>0</v>
      </c>
      <c r="V383" s="91">
        <v>0</v>
      </c>
      <c r="W383" s="91">
        <v>0</v>
      </c>
      <c r="X383" s="91">
        <v>0</v>
      </c>
      <c r="Y383" s="91">
        <v>0</v>
      </c>
      <c r="Z383" s="91">
        <v>0</v>
      </c>
      <c r="AA383" s="91">
        <v>0</v>
      </c>
      <c r="AB383" s="91">
        <v>0</v>
      </c>
      <c r="AC383" s="91">
        <v>0</v>
      </c>
      <c r="AD383" s="91">
        <v>0</v>
      </c>
      <c r="AE383" s="91">
        <v>0</v>
      </c>
      <c r="AF383" s="91">
        <v>0</v>
      </c>
      <c r="AG383" s="91">
        <v>0</v>
      </c>
      <c r="AH383" s="91">
        <v>0</v>
      </c>
      <c r="AI383" s="91">
        <v>0</v>
      </c>
      <c r="AJ383" s="91">
        <v>0</v>
      </c>
      <c r="AK383" s="91">
        <v>0</v>
      </c>
      <c r="AL383" s="91">
        <v>0</v>
      </c>
      <c r="AM383" s="91">
        <v>0</v>
      </c>
      <c r="AN383" s="91">
        <v>0</v>
      </c>
      <c r="AO383" s="91">
        <v>0</v>
      </c>
      <c r="AP383" s="91">
        <v>0</v>
      </c>
      <c r="AQ383" s="91">
        <v>0</v>
      </c>
      <c r="AR383" s="91">
        <v>0</v>
      </c>
      <c r="AS383" s="91">
        <v>0</v>
      </c>
      <c r="AT383" s="91">
        <v>0</v>
      </c>
      <c r="AU383" s="91">
        <v>0</v>
      </c>
      <c r="AV383" s="91">
        <v>0</v>
      </c>
      <c r="AW383" s="91">
        <v>0</v>
      </c>
      <c r="AX383" s="91">
        <v>0</v>
      </c>
      <c r="AY383" s="91">
        <v>0</v>
      </c>
      <c r="AZ383" s="91">
        <v>0</v>
      </c>
      <c r="BA383" s="91">
        <v>0</v>
      </c>
      <c r="BB383" s="91"/>
      <c r="BC383" s="91"/>
      <c r="BD383" s="91"/>
      <c r="BE383" s="91"/>
      <c r="BF383" s="91"/>
      <c r="BG383" s="91"/>
      <c r="BH383" s="91"/>
      <c r="BI383" s="91"/>
      <c r="BJ383" s="91"/>
      <c r="BK383" s="91"/>
      <c r="BL383" s="91"/>
      <c r="BM383" s="91"/>
      <c r="BN383" s="91"/>
    </row>
    <row r="384" spans="1:66" s="77" customFormat="1" x14ac:dyDescent="0.2">
      <c r="A384" s="84" t="s">
        <v>1196</v>
      </c>
      <c r="B384" s="91">
        <v>1.70874910474457E-2</v>
      </c>
      <c r="C384" s="91">
        <v>1.7611570616947701E-2</v>
      </c>
      <c r="D384" s="91">
        <v>1.7479212739627902E-2</v>
      </c>
      <c r="E384" s="91">
        <v>1.6641973271909302E-2</v>
      </c>
      <c r="F384" s="91">
        <v>1.5900122753768599E-2</v>
      </c>
      <c r="G384" s="91">
        <v>1.5773744915666601E-2</v>
      </c>
      <c r="H384" s="91">
        <v>1.5911648150211899E-2</v>
      </c>
      <c r="I384" s="91">
        <v>1.77680650034404E-2</v>
      </c>
      <c r="J384" s="91">
        <v>1.8518676732313499E-2</v>
      </c>
      <c r="K384" s="91">
        <v>1.8816810674200601E-2</v>
      </c>
      <c r="L384" s="91">
        <v>1.8438268317750198E-2</v>
      </c>
      <c r="M384" s="91">
        <v>1.8090527073681199E-2</v>
      </c>
      <c r="N384" s="91">
        <v>1.8090527073681199E-2</v>
      </c>
      <c r="O384" s="91">
        <v>1.8224372533157202E-2</v>
      </c>
      <c r="P384" s="91">
        <v>1.7966311141575E-2</v>
      </c>
      <c r="Q384" s="91">
        <v>1.76750084769043E-2</v>
      </c>
      <c r="R384" s="91">
        <v>1.7530992045256901E-2</v>
      </c>
      <c r="S384" s="91">
        <v>1.7359778333776901E-2</v>
      </c>
      <c r="T384" s="91">
        <v>1.8261203494191299E-2</v>
      </c>
      <c r="U384" s="91">
        <v>1.86117366156098E-2</v>
      </c>
      <c r="V384" s="91">
        <v>1.8721860023089201E-2</v>
      </c>
      <c r="W384" s="91">
        <v>1.8826481118055401E-2</v>
      </c>
      <c r="X384" s="91">
        <v>1.88962712565371E-2</v>
      </c>
      <c r="Y384" s="91">
        <v>1.83393417240281E-2</v>
      </c>
      <c r="Z384" s="91">
        <v>1.8003918082407699E-2</v>
      </c>
      <c r="AA384" s="91">
        <v>1.8003918082407699E-2</v>
      </c>
      <c r="AB384" s="91">
        <v>1.8318154595925999E-2</v>
      </c>
      <c r="AC384" s="91">
        <v>1.7929819180218499E-2</v>
      </c>
      <c r="AD384" s="91">
        <v>1.7741936426025801E-2</v>
      </c>
      <c r="AE384" s="91">
        <v>1.7693898030533801E-2</v>
      </c>
      <c r="AF384" s="91">
        <v>1.7570009003111599E-2</v>
      </c>
      <c r="AG384" s="91">
        <v>1.8362282412669299E-2</v>
      </c>
      <c r="AH384" s="91">
        <v>1.87148121760108E-2</v>
      </c>
      <c r="AI384" s="91">
        <v>1.88314107719725E-2</v>
      </c>
      <c r="AJ384" s="91">
        <v>1.8851342322884101E-2</v>
      </c>
      <c r="AK384" s="91">
        <v>1.8938082832158101E-2</v>
      </c>
      <c r="AL384" s="91">
        <v>1.8404694810057999E-2</v>
      </c>
      <c r="AM384" s="91">
        <v>1.8104920745836601E-2</v>
      </c>
      <c r="AN384" s="91">
        <v>1.8104920745836601E-2</v>
      </c>
      <c r="AO384" s="91">
        <v>1.7727816658916099E-2</v>
      </c>
      <c r="AP384" s="91">
        <v>1.7274232611506599E-2</v>
      </c>
      <c r="AQ384" s="91">
        <v>1.7100641915669599E-2</v>
      </c>
      <c r="AR384" s="91">
        <v>1.70611428721783E-2</v>
      </c>
      <c r="AS384" s="91">
        <v>1.69549738453364E-2</v>
      </c>
      <c r="AT384" s="91">
        <v>1.8434963051638501E-2</v>
      </c>
      <c r="AU384" s="91">
        <v>1.9062082780715701E-2</v>
      </c>
      <c r="AV384" s="91">
        <v>1.9203190411220001E-2</v>
      </c>
      <c r="AW384" s="91">
        <v>1.93961729094922E-2</v>
      </c>
      <c r="AX384" s="91">
        <v>1.94762574471096E-2</v>
      </c>
      <c r="AY384" s="91">
        <v>1.8938369315329599E-2</v>
      </c>
      <c r="AZ384" s="91">
        <v>1.8593523009206098E-2</v>
      </c>
      <c r="BA384" s="91">
        <v>1.8593523009206098E-2</v>
      </c>
      <c r="BB384" s="91"/>
      <c r="BC384" s="91"/>
      <c r="BD384" s="91"/>
      <c r="BE384" s="91"/>
      <c r="BF384" s="91"/>
      <c r="BG384" s="91"/>
      <c r="BH384" s="91"/>
      <c r="BI384" s="91"/>
      <c r="BJ384" s="91"/>
      <c r="BK384" s="91"/>
      <c r="BL384" s="91"/>
      <c r="BM384" s="91"/>
      <c r="BN384" s="91"/>
    </row>
    <row r="385" spans="1:66" s="77" customFormat="1" x14ac:dyDescent="0.2">
      <c r="A385" s="84" t="s">
        <v>1197</v>
      </c>
      <c r="B385" s="91">
        <v>5.6348871636059499E-4</v>
      </c>
      <c r="C385" s="91">
        <v>4.8671428191808698E-4</v>
      </c>
      <c r="D385" s="91">
        <v>3.83866790238443E-4</v>
      </c>
      <c r="E385" s="91">
        <v>3.3587015811458799E-4</v>
      </c>
      <c r="F385" s="91">
        <v>3.4180787314683398E-4</v>
      </c>
      <c r="G385" s="91">
        <v>3.9782469791602599E-4</v>
      </c>
      <c r="H385" s="91">
        <v>5.1707486822283105E-4</v>
      </c>
      <c r="I385" s="91">
        <v>5.7898509090481705E-4</v>
      </c>
      <c r="J385" s="91">
        <v>5.6858129675423097E-4</v>
      </c>
      <c r="K385" s="91">
        <v>5.58671528086842E-4</v>
      </c>
      <c r="L385" s="91">
        <v>5.2912607208667397E-4</v>
      </c>
      <c r="M385" s="91">
        <v>4.9787577346985495E-4</v>
      </c>
      <c r="N385" s="91">
        <v>4.9787577346985495E-4</v>
      </c>
      <c r="O385" s="91">
        <v>4.8420253721456503E-4</v>
      </c>
      <c r="P385" s="91">
        <v>4.6758481818389298E-4</v>
      </c>
      <c r="Q385" s="91">
        <v>4.60264537399236E-4</v>
      </c>
      <c r="R385" s="91">
        <v>4.0680990764852503E-4</v>
      </c>
      <c r="S385" s="91">
        <v>3.0412899857848902E-4</v>
      </c>
      <c r="T385" s="91">
        <v>1.6701878665668801E-4</v>
      </c>
      <c r="U385" s="91">
        <v>-1.2547328475014899E-6</v>
      </c>
      <c r="V385" s="91">
        <v>-8.8987903256174195E-5</v>
      </c>
      <c r="W385" s="91">
        <v>-9.7957303732836297E-5</v>
      </c>
      <c r="X385" s="91">
        <v>-9.4886851975877203E-5</v>
      </c>
      <c r="Y385" s="91">
        <v>-7.7331547392802807E-5</v>
      </c>
      <c r="Z385" s="91">
        <v>-6.0428554324315302E-5</v>
      </c>
      <c r="AA385" s="91">
        <v>-6.0428554324315302E-5</v>
      </c>
      <c r="AB385" s="91">
        <v>-4.6446072325993802E-5</v>
      </c>
      <c r="AC385" s="91">
        <v>-2.9951579321588499E-5</v>
      </c>
      <c r="AD385" s="91">
        <v>-1.79364353756982E-5</v>
      </c>
      <c r="AE385" s="91">
        <v>-1.29870115573099E-5</v>
      </c>
      <c r="AF385" s="91">
        <v>-1.33438570154056E-5</v>
      </c>
      <c r="AG385" s="91">
        <v>-1.39026591366536E-5</v>
      </c>
      <c r="AH385" s="91">
        <v>-1.50156658576333E-5</v>
      </c>
      <c r="AI385" s="91">
        <v>-1.7970101641950999E-5</v>
      </c>
      <c r="AJ385" s="91">
        <v>-1.6671242908308699E-5</v>
      </c>
      <c r="AK385" s="91">
        <v>-1.15300606171305E-5</v>
      </c>
      <c r="AL385" s="91">
        <v>-6.6166823627369702E-6</v>
      </c>
      <c r="AM385" s="91">
        <v>-1.90634055095532E-6</v>
      </c>
      <c r="AN385" s="91">
        <v>-1.90634055095532E-6</v>
      </c>
      <c r="AO385" s="91">
        <v>3.4385002102925998E-5</v>
      </c>
      <c r="AP385" s="91">
        <v>1.01680065915712E-4</v>
      </c>
      <c r="AQ385" s="91">
        <v>1.6745096278850799E-4</v>
      </c>
      <c r="AR385" s="91">
        <v>2.33646305433573E-4</v>
      </c>
      <c r="AS385" s="91">
        <v>2.9800848379216702E-4</v>
      </c>
      <c r="AT385" s="91">
        <v>3.3368350130873301E-4</v>
      </c>
      <c r="AU385" s="91">
        <v>3.4766233805351101E-4</v>
      </c>
      <c r="AV385" s="91">
        <v>3.6130672644364698E-4</v>
      </c>
      <c r="AW385" s="91">
        <v>3.6696177532445699E-4</v>
      </c>
      <c r="AX385" s="91">
        <v>3.6237540266829802E-4</v>
      </c>
      <c r="AY385" s="91">
        <v>3.4709888795779399E-4</v>
      </c>
      <c r="AZ385" s="91">
        <v>3.3871644105237802E-4</v>
      </c>
      <c r="BA385" s="91">
        <v>3.3871644105237802E-4</v>
      </c>
      <c r="BB385" s="91"/>
      <c r="BC385" s="91"/>
      <c r="BD385" s="91"/>
      <c r="BE385" s="91"/>
      <c r="BF385" s="91"/>
      <c r="BG385" s="91"/>
      <c r="BH385" s="91"/>
      <c r="BI385" s="91"/>
      <c r="BJ385" s="91"/>
      <c r="BK385" s="91"/>
      <c r="BL385" s="91"/>
      <c r="BM385" s="91"/>
      <c r="BN385" s="91"/>
    </row>
    <row r="386" spans="1:66" s="77" customFormat="1" x14ac:dyDescent="0.2">
      <c r="A386" s="84" t="s">
        <v>1198</v>
      </c>
      <c r="B386" s="91">
        <v>1.7383049255534401E-5</v>
      </c>
      <c r="C386" s="91">
        <v>1.7498257716501301E-5</v>
      </c>
      <c r="D386" s="91">
        <v>1.7443969495436401E-5</v>
      </c>
      <c r="E386" s="91">
        <v>1.7386516954775502E-5</v>
      </c>
      <c r="F386" s="91">
        <v>1.73444358001419E-5</v>
      </c>
      <c r="G386" s="91">
        <v>1.72846150922034E-5</v>
      </c>
      <c r="H386" s="91">
        <v>1.7242829705909201E-5</v>
      </c>
      <c r="I386" s="91">
        <v>1.71956971919474E-5</v>
      </c>
      <c r="J386" s="91">
        <v>1.71426621174268E-5</v>
      </c>
      <c r="K386" s="91">
        <v>1.7112782683888802E-5</v>
      </c>
      <c r="L386" s="91">
        <v>1.7059869998533298E-5</v>
      </c>
      <c r="M386" s="91">
        <v>1.6988495895318201E-5</v>
      </c>
      <c r="N386" s="91">
        <v>1.6988495895318201E-5</v>
      </c>
      <c r="O386" s="91">
        <v>1.7023254409888799E-5</v>
      </c>
      <c r="P386" s="91">
        <v>1.68310791994348E-5</v>
      </c>
      <c r="Q386" s="91">
        <v>1.67482413174978E-5</v>
      </c>
      <c r="R386" s="91">
        <v>1.6672834946196199E-5</v>
      </c>
      <c r="S386" s="91">
        <v>1.6590771756690102E-5</v>
      </c>
      <c r="T386" s="91">
        <v>1.6498102623302201E-5</v>
      </c>
      <c r="U386" s="91">
        <v>1.64192708327297E-5</v>
      </c>
      <c r="V386" s="91">
        <v>1.63325375945425E-5</v>
      </c>
      <c r="W386" s="91">
        <v>1.6247150633640498E-5</v>
      </c>
      <c r="X386" s="91">
        <v>1.6161579083056799E-5</v>
      </c>
      <c r="Y386" s="91">
        <v>1.6055798316266999E-5</v>
      </c>
      <c r="Z386" s="91">
        <v>1.5951717678987199E-5</v>
      </c>
      <c r="AA386" s="91">
        <v>1.5951717678987199E-5</v>
      </c>
      <c r="AB386" s="91">
        <v>1.6125799547513699E-5</v>
      </c>
      <c r="AC386" s="91">
        <v>1.58111310953846E-5</v>
      </c>
      <c r="AD386" s="91">
        <v>1.57215549941766E-5</v>
      </c>
      <c r="AE386" s="91">
        <v>1.56424862277132E-5</v>
      </c>
      <c r="AF386" s="91">
        <v>1.5562046975541402E-5</v>
      </c>
      <c r="AG386" s="91">
        <v>1.54786640765845E-5</v>
      </c>
      <c r="AH386" s="91">
        <v>1.5406508875081499E-5</v>
      </c>
      <c r="AI386" s="91">
        <v>1.53218919558297E-5</v>
      </c>
      <c r="AJ386" s="91">
        <v>1.5243251693052299E-5</v>
      </c>
      <c r="AK386" s="91">
        <v>1.5169047240914E-5</v>
      </c>
      <c r="AL386" s="91">
        <v>1.5081147703071601E-5</v>
      </c>
      <c r="AM386" s="91">
        <v>1.4999112435614199E-5</v>
      </c>
      <c r="AN386" s="91">
        <v>1.4999112435614199E-5</v>
      </c>
      <c r="AO386" s="91">
        <v>1.51128927590751E-5</v>
      </c>
      <c r="AP386" s="91">
        <v>1.4884510203310999E-5</v>
      </c>
      <c r="AQ386" s="91">
        <v>1.48082769284661E-5</v>
      </c>
      <c r="AR386" s="91">
        <v>1.4741893086677099E-5</v>
      </c>
      <c r="AS386" s="91">
        <v>1.46730074496146E-5</v>
      </c>
      <c r="AT386" s="91">
        <v>1.4602285069734399E-5</v>
      </c>
      <c r="AU386" s="91">
        <v>1.45399433336833E-5</v>
      </c>
      <c r="AV386" s="91">
        <v>1.44706518180458E-5</v>
      </c>
      <c r="AW386" s="91">
        <v>1.44088364360806E-5</v>
      </c>
      <c r="AX386" s="91">
        <v>1.4342950292822999E-5</v>
      </c>
      <c r="AY386" s="91">
        <v>1.42661245494177E-5</v>
      </c>
      <c r="AZ386" s="91">
        <v>1.4205506201521099E-5</v>
      </c>
      <c r="BA386" s="91">
        <v>1.4205506201521099E-5</v>
      </c>
      <c r="BB386" s="91"/>
      <c r="BC386" s="91"/>
      <c r="BD386" s="91"/>
      <c r="BE386" s="91"/>
      <c r="BF386" s="91"/>
      <c r="BG386" s="91"/>
      <c r="BH386" s="91"/>
      <c r="BI386" s="91"/>
      <c r="BJ386" s="91"/>
      <c r="BK386" s="91"/>
      <c r="BL386" s="91"/>
      <c r="BM386" s="91"/>
      <c r="BN386" s="91"/>
    </row>
    <row r="387" spans="1:66" s="77" customFormat="1" x14ac:dyDescent="0.2">
      <c r="A387" s="84" t="s">
        <v>1199</v>
      </c>
      <c r="B387" s="91">
        <v>0</v>
      </c>
      <c r="C387" s="91">
        <v>0</v>
      </c>
      <c r="D387" s="91">
        <v>0</v>
      </c>
      <c r="E387" s="91">
        <v>0</v>
      </c>
      <c r="F387" s="91">
        <v>0</v>
      </c>
      <c r="G387" s="91">
        <v>0</v>
      </c>
      <c r="H387" s="91">
        <v>0</v>
      </c>
      <c r="I387" s="91">
        <v>0</v>
      </c>
      <c r="J387" s="91">
        <v>0</v>
      </c>
      <c r="K387" s="91">
        <v>0</v>
      </c>
      <c r="L387" s="91">
        <v>0</v>
      </c>
      <c r="M387" s="91">
        <v>0</v>
      </c>
      <c r="N387" s="91">
        <v>0</v>
      </c>
      <c r="O387" s="91">
        <v>0</v>
      </c>
      <c r="P387" s="91">
        <v>0</v>
      </c>
      <c r="Q387" s="91">
        <v>0</v>
      </c>
      <c r="R387" s="91">
        <v>0</v>
      </c>
      <c r="S387" s="91">
        <v>0</v>
      </c>
      <c r="T387" s="91">
        <v>0</v>
      </c>
      <c r="U387" s="91">
        <v>0</v>
      </c>
      <c r="V387" s="91">
        <v>0</v>
      </c>
      <c r="W387" s="91">
        <v>0</v>
      </c>
      <c r="X387" s="91">
        <v>0</v>
      </c>
      <c r="Y387" s="91">
        <v>0</v>
      </c>
      <c r="Z387" s="91">
        <v>0</v>
      </c>
      <c r="AA387" s="91">
        <v>0</v>
      </c>
      <c r="AB387" s="91">
        <v>0</v>
      </c>
      <c r="AC387" s="91">
        <v>0</v>
      </c>
      <c r="AD387" s="91">
        <v>0</v>
      </c>
      <c r="AE387" s="91">
        <v>0</v>
      </c>
      <c r="AF387" s="91">
        <v>0</v>
      </c>
      <c r="AG387" s="91">
        <v>0</v>
      </c>
      <c r="AH387" s="91">
        <v>0</v>
      </c>
      <c r="AI387" s="91">
        <v>0</v>
      </c>
      <c r="AJ387" s="91">
        <v>0</v>
      </c>
      <c r="AK387" s="91">
        <v>0</v>
      </c>
      <c r="AL387" s="91">
        <v>0</v>
      </c>
      <c r="AM387" s="91">
        <v>0</v>
      </c>
      <c r="AN387" s="91">
        <v>0</v>
      </c>
      <c r="AO387" s="91">
        <v>0</v>
      </c>
      <c r="AP387" s="91">
        <v>0</v>
      </c>
      <c r="AQ387" s="91">
        <v>0</v>
      </c>
      <c r="AR387" s="91">
        <v>0</v>
      </c>
      <c r="AS387" s="91">
        <v>0</v>
      </c>
      <c r="AT387" s="91">
        <v>0</v>
      </c>
      <c r="AU387" s="91">
        <v>0</v>
      </c>
      <c r="AV387" s="91">
        <v>0</v>
      </c>
      <c r="AW387" s="91">
        <v>0</v>
      </c>
      <c r="AX387" s="91">
        <v>0</v>
      </c>
      <c r="AY387" s="91">
        <v>0</v>
      </c>
      <c r="AZ387" s="91">
        <v>0</v>
      </c>
      <c r="BA387" s="91">
        <v>0</v>
      </c>
      <c r="BB387" s="91"/>
      <c r="BC387" s="91"/>
      <c r="BD387" s="91"/>
      <c r="BE387" s="91"/>
      <c r="BF387" s="91"/>
      <c r="BG387" s="91"/>
      <c r="BH387" s="91"/>
      <c r="BI387" s="91"/>
      <c r="BJ387" s="91"/>
      <c r="BK387" s="91"/>
      <c r="BL387" s="91"/>
      <c r="BM387" s="91"/>
      <c r="BN387" s="91"/>
    </row>
    <row r="388" spans="1:66" s="77" customFormat="1" x14ac:dyDescent="0.2">
      <c r="A388" s="84" t="s">
        <v>1200</v>
      </c>
      <c r="B388" s="91">
        <v>8.14487986487276E-4</v>
      </c>
      <c r="C388" s="91">
        <v>8.1782171979452904E-4</v>
      </c>
      <c r="D388" s="91">
        <v>8.1492300608427095E-4</v>
      </c>
      <c r="E388" s="91">
        <v>8.3628876298353499E-4</v>
      </c>
      <c r="F388" s="91">
        <v>8.2413319255505199E-4</v>
      </c>
      <c r="G388" s="91">
        <v>8.1884168058079805E-4</v>
      </c>
      <c r="H388" s="91">
        <v>8.1669151033232298E-4</v>
      </c>
      <c r="I388" s="91">
        <v>7.9271169785014495E-4</v>
      </c>
      <c r="J388" s="91">
        <v>7.9750291914619596E-4</v>
      </c>
      <c r="K388" s="91">
        <v>7.9745916664046102E-4</v>
      </c>
      <c r="L388" s="91">
        <v>7.9257600760325204E-4</v>
      </c>
      <c r="M388" s="91">
        <v>8.2803300526020302E-4</v>
      </c>
      <c r="N388" s="91">
        <v>8.2803300526020302E-4</v>
      </c>
      <c r="O388" s="91">
        <v>8.8384390867649596E-4</v>
      </c>
      <c r="P388" s="91">
        <v>8.7679798568580697E-4</v>
      </c>
      <c r="Q388" s="91">
        <v>8.7203158267802497E-4</v>
      </c>
      <c r="R388" s="91">
        <v>8.6819914760447405E-4</v>
      </c>
      <c r="S388" s="91">
        <v>8.6327664780704396E-4</v>
      </c>
      <c r="T388" s="91">
        <v>8.4203138585900602E-4</v>
      </c>
      <c r="U388" s="91">
        <v>8.4198623879309497E-4</v>
      </c>
      <c r="V388" s="91">
        <v>8.37571334488451E-4</v>
      </c>
      <c r="W388" s="91">
        <v>8.3497995859379702E-4</v>
      </c>
      <c r="X388" s="91">
        <v>8.3269769307130995E-4</v>
      </c>
      <c r="Y388" s="91">
        <v>8.2632890267684905E-4</v>
      </c>
      <c r="Z388" s="91">
        <v>8.2466097012552999E-4</v>
      </c>
      <c r="AA388" s="91">
        <v>8.2466097012552999E-4</v>
      </c>
      <c r="AB388" s="91">
        <v>8.2902153452746395E-4</v>
      </c>
      <c r="AC388" s="91">
        <v>8.1733950735855398E-4</v>
      </c>
      <c r="AD388" s="91">
        <v>8.1384881893876505E-4</v>
      </c>
      <c r="AE388" s="91">
        <v>8.0982304041970295E-4</v>
      </c>
      <c r="AF388" s="91">
        <v>8.0580176938743905E-4</v>
      </c>
      <c r="AG388" s="91">
        <v>7.8842359129420502E-4</v>
      </c>
      <c r="AH388" s="91">
        <v>7.8840211371225099E-4</v>
      </c>
      <c r="AI388" s="91">
        <v>7.8451003156688396E-4</v>
      </c>
      <c r="AJ388" s="91">
        <v>7.8370695352000103E-4</v>
      </c>
      <c r="AK388" s="91">
        <v>7.8175409966931095E-4</v>
      </c>
      <c r="AL388" s="91">
        <v>7.7590999247977401E-4</v>
      </c>
      <c r="AM388" s="91">
        <v>7.7203427682594997E-4</v>
      </c>
      <c r="AN388" s="91">
        <v>7.7203427682594997E-4</v>
      </c>
      <c r="AO388" s="91">
        <v>7.9551214079885398E-4</v>
      </c>
      <c r="AP388" s="91">
        <v>7.7868520077695397E-4</v>
      </c>
      <c r="AQ388" s="91">
        <v>7.7526356832859598E-4</v>
      </c>
      <c r="AR388" s="91">
        <v>7.7139652364066299E-4</v>
      </c>
      <c r="AS388" s="91">
        <v>7.67519278154563E-4</v>
      </c>
      <c r="AT388" s="91">
        <v>7.4221683014522597E-4</v>
      </c>
      <c r="AU388" s="91">
        <v>7.4486487468396396E-4</v>
      </c>
      <c r="AV388" s="91">
        <v>7.4143911588390901E-4</v>
      </c>
      <c r="AW388" s="91">
        <v>7.38608485730037E-4</v>
      </c>
      <c r="AX388" s="91">
        <v>7.3662025938614495E-4</v>
      </c>
      <c r="AY388" s="91">
        <v>7.3102315222695502E-4</v>
      </c>
      <c r="AZ388" s="91">
        <v>8.9431221802377002E-4</v>
      </c>
      <c r="BA388" s="91">
        <v>8.9431221802377002E-4</v>
      </c>
      <c r="BB388" s="91"/>
      <c r="BC388" s="91"/>
      <c r="BD388" s="91"/>
      <c r="BE388" s="91"/>
      <c r="BF388" s="91"/>
      <c r="BG388" s="91"/>
      <c r="BH388" s="91"/>
      <c r="BI388" s="91"/>
      <c r="BJ388" s="91"/>
      <c r="BK388" s="91"/>
      <c r="BL388" s="91"/>
      <c r="BM388" s="91"/>
      <c r="BN388" s="91"/>
    </row>
    <row r="389" spans="1:66" s="77" customFormat="1" x14ac:dyDescent="0.2">
      <c r="A389" s="82" t="s">
        <v>1201</v>
      </c>
      <c r="B389" s="90">
        <v>0</v>
      </c>
      <c r="C389" s="90">
        <v>0</v>
      </c>
      <c r="D389" s="90">
        <v>0</v>
      </c>
      <c r="E389" s="90">
        <v>0</v>
      </c>
      <c r="F389" s="90">
        <v>0</v>
      </c>
      <c r="G389" s="90">
        <v>0</v>
      </c>
      <c r="H389" s="90">
        <v>0</v>
      </c>
      <c r="I389" s="90">
        <v>0</v>
      </c>
      <c r="J389" s="90">
        <v>0</v>
      </c>
      <c r="K389" s="90">
        <v>0</v>
      </c>
      <c r="L389" s="90">
        <v>0</v>
      </c>
      <c r="M389" s="90">
        <v>0</v>
      </c>
      <c r="N389" s="90">
        <v>0</v>
      </c>
      <c r="O389" s="90">
        <v>0</v>
      </c>
      <c r="P389" s="90">
        <v>0</v>
      </c>
      <c r="Q389" s="90">
        <v>0</v>
      </c>
      <c r="R389" s="90">
        <v>0</v>
      </c>
      <c r="S389" s="90">
        <v>0</v>
      </c>
      <c r="T389" s="90">
        <v>0</v>
      </c>
      <c r="U389" s="90">
        <v>0</v>
      </c>
      <c r="V389" s="90">
        <v>0</v>
      </c>
      <c r="W389" s="90">
        <v>0</v>
      </c>
      <c r="X389" s="90">
        <v>0</v>
      </c>
      <c r="Y389" s="90">
        <v>0</v>
      </c>
      <c r="Z389" s="90">
        <v>0</v>
      </c>
      <c r="AA389" s="90">
        <v>0</v>
      </c>
      <c r="AB389" s="90">
        <v>0</v>
      </c>
      <c r="AC389" s="90">
        <v>0</v>
      </c>
      <c r="AD389" s="90">
        <v>0</v>
      </c>
      <c r="AE389" s="90">
        <v>0</v>
      </c>
      <c r="AF389" s="90">
        <v>0</v>
      </c>
      <c r="AG389" s="90">
        <v>0</v>
      </c>
      <c r="AH389" s="90">
        <v>0</v>
      </c>
      <c r="AI389" s="90">
        <v>0</v>
      </c>
      <c r="AJ389" s="90">
        <v>0</v>
      </c>
      <c r="AK389" s="90">
        <v>0</v>
      </c>
      <c r="AL389" s="90">
        <v>0</v>
      </c>
      <c r="AM389" s="90">
        <v>0</v>
      </c>
      <c r="AN389" s="90">
        <v>0</v>
      </c>
      <c r="AO389" s="90">
        <v>0</v>
      </c>
      <c r="AP389" s="90">
        <v>0</v>
      </c>
      <c r="AQ389" s="90">
        <v>0</v>
      </c>
      <c r="AR389" s="90">
        <v>0</v>
      </c>
      <c r="AS389" s="90">
        <v>0</v>
      </c>
      <c r="AT389" s="90">
        <v>0</v>
      </c>
      <c r="AU389" s="90">
        <v>0</v>
      </c>
      <c r="AV389" s="90">
        <v>0</v>
      </c>
      <c r="AW389" s="90">
        <v>0</v>
      </c>
      <c r="AX389" s="90">
        <v>0</v>
      </c>
      <c r="AY389" s="90">
        <v>0</v>
      </c>
      <c r="AZ389" s="90">
        <v>0</v>
      </c>
      <c r="BA389" s="90">
        <v>0</v>
      </c>
      <c r="BB389" s="90"/>
      <c r="BC389" s="90"/>
      <c r="BD389" s="90"/>
      <c r="BE389" s="90"/>
      <c r="BF389" s="90"/>
      <c r="BG389" s="90"/>
      <c r="BH389" s="90"/>
      <c r="BI389" s="90"/>
      <c r="BJ389" s="90"/>
      <c r="BK389" s="90"/>
      <c r="BL389" s="90"/>
      <c r="BM389" s="90"/>
      <c r="BN389" s="90"/>
    </row>
    <row r="390" spans="1:66" s="77" customFormat="1" x14ac:dyDescent="0.2">
      <c r="A390" s="81" t="s">
        <v>1202</v>
      </c>
      <c r="B390" s="90">
        <v>0</v>
      </c>
      <c r="C390" s="90">
        <v>0</v>
      </c>
      <c r="D390" s="90">
        <v>0</v>
      </c>
      <c r="E390" s="90">
        <v>0</v>
      </c>
      <c r="F390" s="90">
        <v>0</v>
      </c>
      <c r="G390" s="90">
        <v>0</v>
      </c>
      <c r="H390" s="90">
        <v>0</v>
      </c>
      <c r="I390" s="90">
        <v>0</v>
      </c>
      <c r="J390" s="90">
        <v>0</v>
      </c>
      <c r="K390" s="90">
        <v>0</v>
      </c>
      <c r="L390" s="90">
        <v>0</v>
      </c>
      <c r="M390" s="90">
        <v>0</v>
      </c>
      <c r="N390" s="90">
        <v>0</v>
      </c>
      <c r="O390" s="90">
        <v>0</v>
      </c>
      <c r="P390" s="90">
        <v>0</v>
      </c>
      <c r="Q390" s="90">
        <v>0</v>
      </c>
      <c r="R390" s="90">
        <v>0</v>
      </c>
      <c r="S390" s="90">
        <v>0</v>
      </c>
      <c r="T390" s="90">
        <v>0</v>
      </c>
      <c r="U390" s="90">
        <v>0</v>
      </c>
      <c r="V390" s="90">
        <v>0</v>
      </c>
      <c r="W390" s="90">
        <v>0</v>
      </c>
      <c r="X390" s="90">
        <v>0</v>
      </c>
      <c r="Y390" s="90">
        <v>0</v>
      </c>
      <c r="Z390" s="90">
        <v>0</v>
      </c>
      <c r="AA390" s="90">
        <v>0</v>
      </c>
      <c r="AB390" s="90">
        <v>0</v>
      </c>
      <c r="AC390" s="90">
        <v>0</v>
      </c>
      <c r="AD390" s="90">
        <v>0</v>
      </c>
      <c r="AE390" s="90">
        <v>0</v>
      </c>
      <c r="AF390" s="90">
        <v>0</v>
      </c>
      <c r="AG390" s="90">
        <v>0</v>
      </c>
      <c r="AH390" s="90">
        <v>0</v>
      </c>
      <c r="AI390" s="90">
        <v>0</v>
      </c>
      <c r="AJ390" s="90">
        <v>0</v>
      </c>
      <c r="AK390" s="90">
        <v>0</v>
      </c>
      <c r="AL390" s="90">
        <v>0</v>
      </c>
      <c r="AM390" s="90">
        <v>0</v>
      </c>
      <c r="AN390" s="90">
        <v>0</v>
      </c>
      <c r="AO390" s="90">
        <v>0</v>
      </c>
      <c r="AP390" s="90">
        <v>0</v>
      </c>
      <c r="AQ390" s="90">
        <v>0</v>
      </c>
      <c r="AR390" s="90">
        <v>0</v>
      </c>
      <c r="AS390" s="90">
        <v>0</v>
      </c>
      <c r="AT390" s="90">
        <v>0</v>
      </c>
      <c r="AU390" s="90">
        <v>0</v>
      </c>
      <c r="AV390" s="90">
        <v>0</v>
      </c>
      <c r="AW390" s="90">
        <v>0</v>
      </c>
      <c r="AX390" s="90">
        <v>0</v>
      </c>
      <c r="AY390" s="90">
        <v>0</v>
      </c>
      <c r="AZ390" s="90">
        <v>0</v>
      </c>
      <c r="BA390" s="90">
        <v>0</v>
      </c>
      <c r="BB390" s="90"/>
      <c r="BC390" s="90"/>
      <c r="BD390" s="90"/>
      <c r="BE390" s="90"/>
      <c r="BF390" s="90"/>
      <c r="BG390" s="90"/>
      <c r="BH390" s="90"/>
      <c r="BI390" s="90"/>
      <c r="BJ390" s="90"/>
      <c r="BK390" s="90"/>
      <c r="BL390" s="90"/>
      <c r="BM390" s="90"/>
      <c r="BN390" s="90"/>
    </row>
    <row r="391" spans="1:66" s="77" customFormat="1" x14ac:dyDescent="0.2">
      <c r="A391" s="82" t="s">
        <v>1203</v>
      </c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  <c r="BB391" s="90"/>
      <c r="BC391" s="90"/>
      <c r="BD391" s="90"/>
      <c r="BE391" s="90"/>
      <c r="BF391" s="90"/>
      <c r="BG391" s="90"/>
      <c r="BH391" s="90"/>
      <c r="BI391" s="90"/>
      <c r="BJ391" s="90"/>
      <c r="BK391" s="90"/>
      <c r="BL391" s="90"/>
      <c r="BM391" s="90"/>
      <c r="BN391" s="90"/>
    </row>
    <row r="392" spans="1:66" s="77" customFormat="1" x14ac:dyDescent="0.2">
      <c r="A392" s="82" t="s">
        <v>1204</v>
      </c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  <c r="BB392" s="90"/>
      <c r="BC392" s="90"/>
      <c r="BD392" s="90"/>
      <c r="BE392" s="90"/>
      <c r="BF392" s="90"/>
      <c r="BG392" s="90"/>
      <c r="BH392" s="90"/>
      <c r="BI392" s="90"/>
      <c r="BJ392" s="90"/>
      <c r="BK392" s="90"/>
      <c r="BL392" s="90"/>
      <c r="BM392" s="90"/>
      <c r="BN392" s="90"/>
    </row>
    <row r="393" spans="1:66" s="77" customFormat="1" x14ac:dyDescent="0.2">
      <c r="A393" s="84" t="s">
        <v>1205</v>
      </c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91"/>
      <c r="BD393" s="91"/>
      <c r="BE393" s="91"/>
      <c r="BF393" s="91"/>
      <c r="BG393" s="91"/>
      <c r="BH393" s="91"/>
      <c r="BI393" s="91"/>
      <c r="BJ393" s="91"/>
      <c r="BK393" s="91"/>
      <c r="BL393" s="91"/>
      <c r="BM393" s="91"/>
      <c r="BN393" s="91"/>
    </row>
    <row r="394" spans="1:66" s="77" customFormat="1" x14ac:dyDescent="0.2">
      <c r="A394" s="84" t="s">
        <v>1206</v>
      </c>
      <c r="B394" s="91">
        <v>1155982002.8327</v>
      </c>
      <c r="C394" s="91">
        <v>1151090022.9105799</v>
      </c>
      <c r="D394" s="91">
        <v>1129130134.4516301</v>
      </c>
      <c r="E394" s="91">
        <v>1134840122.3311601</v>
      </c>
      <c r="F394" s="91">
        <v>1142152625.9730101</v>
      </c>
      <c r="G394" s="91">
        <v>1140063517.59126</v>
      </c>
      <c r="H394" s="91">
        <v>1149965908.0253</v>
      </c>
      <c r="I394" s="91">
        <v>1164683778.1163499</v>
      </c>
      <c r="J394" s="91">
        <v>1155037784.3297901</v>
      </c>
      <c r="K394" s="91">
        <v>1166832036.9286799</v>
      </c>
      <c r="L394" s="91">
        <v>1174232456.49632</v>
      </c>
      <c r="M394" s="91">
        <v>1176519509.7420101</v>
      </c>
      <c r="N394" s="91">
        <v>1176519509.7420101</v>
      </c>
      <c r="O394" s="91">
        <v>1165798529.76615</v>
      </c>
      <c r="P394" s="91">
        <v>1147931232.73066</v>
      </c>
      <c r="Q394" s="91">
        <v>1130419552.8998899</v>
      </c>
      <c r="R394" s="91">
        <v>1120852270.76404</v>
      </c>
      <c r="S394" s="91">
        <v>1110504233.4272001</v>
      </c>
      <c r="T394" s="91">
        <v>1091030998.2406399</v>
      </c>
      <c r="U394" s="91">
        <v>1082539299.06637</v>
      </c>
      <c r="V394" s="91">
        <v>1076534455.33799</v>
      </c>
      <c r="W394" s="91">
        <v>1058272304.16319</v>
      </c>
      <c r="X394" s="91">
        <v>1045771480.94541</v>
      </c>
      <c r="Y394" s="91">
        <v>1029958997.31084</v>
      </c>
      <c r="Z394" s="91">
        <v>996571113.00413704</v>
      </c>
      <c r="AA394" s="91">
        <v>996571113.00413704</v>
      </c>
      <c r="AB394" s="91">
        <v>996099745.73769999</v>
      </c>
      <c r="AC394" s="91">
        <v>995266405.57613206</v>
      </c>
      <c r="AD394" s="91">
        <v>993592050.56102502</v>
      </c>
      <c r="AE394" s="91">
        <v>992408599.33182096</v>
      </c>
      <c r="AF394" s="91">
        <v>991726367.57586896</v>
      </c>
      <c r="AG394" s="91">
        <v>991853887.18088496</v>
      </c>
      <c r="AH394" s="91">
        <v>991628916.25834501</v>
      </c>
      <c r="AI394" s="91">
        <v>992029525.65685594</v>
      </c>
      <c r="AJ394" s="91">
        <v>992006819.75322497</v>
      </c>
      <c r="AK394" s="91">
        <v>992151436.62549901</v>
      </c>
      <c r="AL394" s="91">
        <v>991378656.99071097</v>
      </c>
      <c r="AM394" s="91">
        <v>990602516.51121199</v>
      </c>
      <c r="AN394" s="91">
        <v>990602516.51121199</v>
      </c>
      <c r="AO394" s="91">
        <v>985353130.68197095</v>
      </c>
      <c r="AP394" s="91">
        <v>982304807.38530695</v>
      </c>
      <c r="AQ394" s="91">
        <v>979713565.32356799</v>
      </c>
      <c r="AR394" s="91">
        <v>976573840.65300202</v>
      </c>
      <c r="AS394" s="91">
        <v>973312683.041273</v>
      </c>
      <c r="AT394" s="91">
        <v>971196990.50768995</v>
      </c>
      <c r="AU394" s="91">
        <v>968981656.89763701</v>
      </c>
      <c r="AV394" s="91">
        <v>967175078.89000905</v>
      </c>
      <c r="AW394" s="91">
        <v>966007963.87524998</v>
      </c>
      <c r="AX394" s="91">
        <v>963817208.32544601</v>
      </c>
      <c r="AY394" s="91">
        <v>959846280.81975603</v>
      </c>
      <c r="AZ394" s="91">
        <v>958206931.65491402</v>
      </c>
      <c r="BA394" s="91">
        <v>958206931.65491402</v>
      </c>
      <c r="BB394" s="91"/>
      <c r="BC394" s="91"/>
      <c r="BD394" s="91"/>
      <c r="BE394" s="91"/>
      <c r="BF394" s="91"/>
      <c r="BG394" s="91"/>
      <c r="BH394" s="91"/>
      <c r="BI394" s="91"/>
      <c r="BJ394" s="91"/>
      <c r="BK394" s="91"/>
      <c r="BL394" s="91"/>
      <c r="BM394" s="91"/>
      <c r="BN394" s="91"/>
    </row>
    <row r="395" spans="1:66" s="77" customFormat="1" x14ac:dyDescent="0.2">
      <c r="A395" s="84" t="s">
        <v>1207</v>
      </c>
      <c r="B395" s="91">
        <v>18772281579.269299</v>
      </c>
      <c r="C395" s="91">
        <v>18971202443.8288</v>
      </c>
      <c r="D395" s="91">
        <v>19045566729.637699</v>
      </c>
      <c r="E395" s="91">
        <v>19130422739.5606</v>
      </c>
      <c r="F395" s="91">
        <v>19194487689.379299</v>
      </c>
      <c r="G395" s="91">
        <v>19276726409.1422</v>
      </c>
      <c r="H395" s="91">
        <v>19337528988.7342</v>
      </c>
      <c r="I395" s="91">
        <v>19406853045.641102</v>
      </c>
      <c r="J395" s="91">
        <v>19479981474.5765</v>
      </c>
      <c r="K395" s="91">
        <v>19614782092.300201</v>
      </c>
      <c r="L395" s="91">
        <v>19682590582.353802</v>
      </c>
      <c r="M395" s="91">
        <v>19893651162.286201</v>
      </c>
      <c r="N395" s="91">
        <v>19893651162.286201</v>
      </c>
      <c r="O395" s="91">
        <v>20106577470.562401</v>
      </c>
      <c r="P395" s="91">
        <v>20171461942.361599</v>
      </c>
      <c r="Q395" s="91">
        <v>20257119396.8311</v>
      </c>
      <c r="R395" s="91">
        <v>20338025935.1068</v>
      </c>
      <c r="S395" s="91">
        <v>20427443518.508202</v>
      </c>
      <c r="T395" s="91">
        <v>20526552674.8969</v>
      </c>
      <c r="U395" s="91">
        <v>20601979191.549702</v>
      </c>
      <c r="V395" s="91">
        <v>20689179493.855499</v>
      </c>
      <c r="W395" s="91">
        <v>20767565446.758801</v>
      </c>
      <c r="X395" s="91">
        <v>20838265175.995399</v>
      </c>
      <c r="Y395" s="91">
        <v>20932571607.236099</v>
      </c>
      <c r="Z395" s="91">
        <v>21115767558.4254</v>
      </c>
      <c r="AA395" s="91">
        <v>21115767558.4254</v>
      </c>
      <c r="AB395" s="91">
        <v>21157360634.9025</v>
      </c>
      <c r="AC395" s="91">
        <v>21201416645.498199</v>
      </c>
      <c r="AD395" s="91">
        <v>21264339498.144699</v>
      </c>
      <c r="AE395" s="91">
        <v>21317197039.927898</v>
      </c>
      <c r="AF395" s="91">
        <v>21374153359.225101</v>
      </c>
      <c r="AG395" s="91">
        <v>21435364005.050598</v>
      </c>
      <c r="AH395" s="91">
        <v>21478257061.284901</v>
      </c>
      <c r="AI395" s="91">
        <v>21542046401.5611</v>
      </c>
      <c r="AJ395" s="91">
        <v>21599764213.0583</v>
      </c>
      <c r="AK395" s="91">
        <v>21649401866.479301</v>
      </c>
      <c r="AL395" s="91">
        <v>21725903708.510101</v>
      </c>
      <c r="AM395" s="91">
        <v>21793085355.440601</v>
      </c>
      <c r="AN395" s="91">
        <v>21793085355.440601</v>
      </c>
      <c r="AO395" s="91">
        <v>21824985134.088902</v>
      </c>
      <c r="AP395" s="91">
        <v>21865938261.3978</v>
      </c>
      <c r="AQ395" s="91">
        <v>22048788784.7691</v>
      </c>
      <c r="AR395" s="91">
        <v>22102392326.416</v>
      </c>
      <c r="AS395" s="91">
        <v>22162205118.663399</v>
      </c>
      <c r="AT395" s="91">
        <v>22224936642.158901</v>
      </c>
      <c r="AU395" s="91">
        <v>22272191464.478298</v>
      </c>
      <c r="AV395" s="91">
        <v>22332751652.665401</v>
      </c>
      <c r="AW395" s="91">
        <v>22383365588.536098</v>
      </c>
      <c r="AX395" s="91">
        <v>22440125043.0574</v>
      </c>
      <c r="AY395" s="91">
        <v>22521063937.0368</v>
      </c>
      <c r="AZ395" s="91">
        <v>22571718755.433102</v>
      </c>
      <c r="BA395" s="91">
        <v>22571718755.433102</v>
      </c>
      <c r="BB395" s="91"/>
      <c r="BC395" s="91"/>
      <c r="BD395" s="91"/>
      <c r="BE395" s="91"/>
      <c r="BF395" s="91"/>
      <c r="BG395" s="91"/>
      <c r="BH395" s="91"/>
      <c r="BI395" s="91"/>
      <c r="BJ395" s="91"/>
      <c r="BK395" s="91"/>
      <c r="BL395" s="91"/>
      <c r="BM395" s="91"/>
      <c r="BN395" s="91"/>
    </row>
    <row r="396" spans="1:66" s="77" customFormat="1" x14ac:dyDescent="0.2">
      <c r="A396" s="84" t="s">
        <v>1208</v>
      </c>
      <c r="B396" s="91">
        <v>6.1579195792016997E-2</v>
      </c>
      <c r="C396" s="91">
        <v>6.0675649122337298E-2</v>
      </c>
      <c r="D396" s="91">
        <v>5.9285719899032203E-2</v>
      </c>
      <c r="E396" s="91">
        <v>5.9321225556838997E-2</v>
      </c>
      <c r="F396" s="91">
        <v>5.9504199562720399E-2</v>
      </c>
      <c r="G396" s="91">
        <v>5.9141967022500699E-2</v>
      </c>
      <c r="H396" s="91">
        <v>5.9468089676569101E-2</v>
      </c>
      <c r="I396" s="91">
        <v>6.0014046346269799E-2</v>
      </c>
      <c r="J396" s="91">
        <v>5.9293577144169503E-2</v>
      </c>
      <c r="K396" s="91">
        <v>5.9487382089588502E-2</v>
      </c>
      <c r="L396" s="91">
        <v>5.9658430204257103E-2</v>
      </c>
      <c r="M396" s="91">
        <v>5.9140451400516103E-2</v>
      </c>
      <c r="N396" s="91">
        <v>5.9140451400516103E-2</v>
      </c>
      <c r="O396" s="91">
        <v>5.7980953321019803E-2</v>
      </c>
      <c r="P396" s="91">
        <v>5.6908678013065803E-2</v>
      </c>
      <c r="Q396" s="91">
        <v>5.5803568649387097E-2</v>
      </c>
      <c r="R396" s="91">
        <v>5.5111163410863202E-2</v>
      </c>
      <c r="S396" s="91">
        <v>5.4363348620743303E-2</v>
      </c>
      <c r="T396" s="91">
        <v>5.3152178815438503E-2</v>
      </c>
      <c r="U396" s="91">
        <v>5.2545402992659702E-2</v>
      </c>
      <c r="V396" s="91">
        <v>5.2033694988131797E-2</v>
      </c>
      <c r="W396" s="91">
        <v>5.0957937601124097E-2</v>
      </c>
      <c r="X396" s="91">
        <v>5.0185150832521501E-2</v>
      </c>
      <c r="Y396" s="91">
        <v>4.9203653360717803E-2</v>
      </c>
      <c r="Z396" s="91">
        <v>4.7195590226436802E-2</v>
      </c>
      <c r="AA396" s="91">
        <v>4.7195590226436802E-2</v>
      </c>
      <c r="AB396" s="91">
        <v>4.7080529699648301E-2</v>
      </c>
      <c r="AC396" s="91">
        <v>4.6943391671304097E-2</v>
      </c>
      <c r="AD396" s="91">
        <v>4.6725742440658101E-2</v>
      </c>
      <c r="AE396" s="91">
        <v>4.6554366292763598E-2</v>
      </c>
      <c r="AF396" s="91">
        <v>4.6398392998702701E-2</v>
      </c>
      <c r="AG396" s="91">
        <v>4.6271847165608303E-2</v>
      </c>
      <c r="AH396" s="91">
        <v>4.6168965825712997E-2</v>
      </c>
      <c r="AI396" s="91">
        <v>4.60508489845683E-2</v>
      </c>
      <c r="AJ396" s="91">
        <v>4.5926742994421003E-2</v>
      </c>
      <c r="AK396" s="91">
        <v>4.5828122307696902E-2</v>
      </c>
      <c r="AL396" s="91">
        <v>4.5631181574388599E-2</v>
      </c>
      <c r="AM396" s="91">
        <v>4.5454900045344297E-2</v>
      </c>
      <c r="AN396" s="91">
        <v>4.5454900045344297E-2</v>
      </c>
      <c r="AO396" s="91">
        <v>4.5147940519919202E-2</v>
      </c>
      <c r="AP396" s="91">
        <v>4.4923972419672803E-2</v>
      </c>
      <c r="AQ396" s="91">
        <v>4.4433894981130803E-2</v>
      </c>
      <c r="AR396" s="91">
        <v>4.4184078638665303E-2</v>
      </c>
      <c r="AS396" s="91">
        <v>4.3917682280704799E-2</v>
      </c>
      <c r="AT396" s="91">
        <v>4.36985268459847E-2</v>
      </c>
      <c r="AU396" s="91">
        <v>4.3506345500085003E-2</v>
      </c>
      <c r="AV396" s="91">
        <v>4.3307474776605702E-2</v>
      </c>
      <c r="AW396" s="91">
        <v>4.3157404549117498E-2</v>
      </c>
      <c r="AX396" s="91">
        <v>4.2950616651025897E-2</v>
      </c>
      <c r="AY396" s="91">
        <v>4.2619934986341701E-2</v>
      </c>
      <c r="AZ396" s="91">
        <v>4.2451660063514897E-2</v>
      </c>
      <c r="BA396" s="91">
        <v>4.2451660063514897E-2</v>
      </c>
      <c r="BB396" s="91"/>
      <c r="BC396" s="91"/>
      <c r="BD396" s="91"/>
      <c r="BE396" s="91"/>
      <c r="BF396" s="91"/>
      <c r="BG396" s="91"/>
      <c r="BH396" s="91"/>
      <c r="BI396" s="91"/>
      <c r="BJ396" s="91"/>
      <c r="BK396" s="91"/>
      <c r="BL396" s="91"/>
      <c r="BM396" s="91"/>
      <c r="BN396" s="91"/>
    </row>
    <row r="397" spans="1:66" s="77" customFormat="1" x14ac:dyDescent="0.2">
      <c r="A397" s="82" t="s">
        <v>1209</v>
      </c>
      <c r="B397" s="90">
        <v>1.70874910474457E-2</v>
      </c>
      <c r="C397" s="90">
        <v>1.7611570616947701E-2</v>
      </c>
      <c r="D397" s="90">
        <v>1.7479212739627902E-2</v>
      </c>
      <c r="E397" s="90">
        <v>1.6641973271909302E-2</v>
      </c>
      <c r="F397" s="90">
        <v>1.5900122753768599E-2</v>
      </c>
      <c r="G397" s="90">
        <v>1.5773744915666601E-2</v>
      </c>
      <c r="H397" s="90">
        <v>1.5911648150211899E-2</v>
      </c>
      <c r="I397" s="90">
        <v>1.77680650034404E-2</v>
      </c>
      <c r="J397" s="90">
        <v>1.8518676732313499E-2</v>
      </c>
      <c r="K397" s="90">
        <v>1.8816810674200601E-2</v>
      </c>
      <c r="L397" s="90">
        <v>1.8438268317750198E-2</v>
      </c>
      <c r="M397" s="90">
        <v>1.8090527073681199E-2</v>
      </c>
      <c r="N397" s="90">
        <v>1.8090527073681199E-2</v>
      </c>
      <c r="O397" s="90">
        <v>1.8224372533157202E-2</v>
      </c>
      <c r="P397" s="90">
        <v>1.7966311141575E-2</v>
      </c>
      <c r="Q397" s="90">
        <v>1.76750084769043E-2</v>
      </c>
      <c r="R397" s="90">
        <v>1.7530992045256901E-2</v>
      </c>
      <c r="S397" s="90">
        <v>1.7359778333776901E-2</v>
      </c>
      <c r="T397" s="90">
        <v>1.8261203494191299E-2</v>
      </c>
      <c r="U397" s="90">
        <v>1.86117366156098E-2</v>
      </c>
      <c r="V397" s="90">
        <v>1.8721860023089201E-2</v>
      </c>
      <c r="W397" s="90">
        <v>1.8826481118055401E-2</v>
      </c>
      <c r="X397" s="90">
        <v>1.88962712565371E-2</v>
      </c>
      <c r="Y397" s="90">
        <v>1.83393417240281E-2</v>
      </c>
      <c r="Z397" s="90">
        <v>1.8003918082407699E-2</v>
      </c>
      <c r="AA397" s="90">
        <v>1.8003918082407699E-2</v>
      </c>
      <c r="AB397" s="90">
        <v>1.8318154595925999E-2</v>
      </c>
      <c r="AC397" s="90">
        <v>1.7929819180218499E-2</v>
      </c>
      <c r="AD397" s="90">
        <v>1.7741936426025801E-2</v>
      </c>
      <c r="AE397" s="90">
        <v>1.7693898030533801E-2</v>
      </c>
      <c r="AF397" s="90">
        <v>1.7570009003111599E-2</v>
      </c>
      <c r="AG397" s="90">
        <v>1.8362282412669299E-2</v>
      </c>
      <c r="AH397" s="90">
        <v>1.87148121760108E-2</v>
      </c>
      <c r="AI397" s="90">
        <v>1.88314107719725E-2</v>
      </c>
      <c r="AJ397" s="90">
        <v>1.8851342322884101E-2</v>
      </c>
      <c r="AK397" s="90">
        <v>1.8938082832158101E-2</v>
      </c>
      <c r="AL397" s="90">
        <v>1.8404694810057999E-2</v>
      </c>
      <c r="AM397" s="90">
        <v>1.8104920745836601E-2</v>
      </c>
      <c r="AN397" s="90">
        <v>1.8104920745836601E-2</v>
      </c>
      <c r="AO397" s="90">
        <v>1.7727816658916099E-2</v>
      </c>
      <c r="AP397" s="90">
        <v>1.7274232611506599E-2</v>
      </c>
      <c r="AQ397" s="90">
        <v>1.7100641915669599E-2</v>
      </c>
      <c r="AR397" s="90">
        <v>1.70611428721783E-2</v>
      </c>
      <c r="AS397" s="90">
        <v>1.69549738453364E-2</v>
      </c>
      <c r="AT397" s="90">
        <v>1.8434963051638501E-2</v>
      </c>
      <c r="AU397" s="90">
        <v>1.9062082780715701E-2</v>
      </c>
      <c r="AV397" s="90">
        <v>1.9203190411220001E-2</v>
      </c>
      <c r="AW397" s="90">
        <v>1.93961729094922E-2</v>
      </c>
      <c r="AX397" s="90">
        <v>1.94762574471096E-2</v>
      </c>
      <c r="AY397" s="90">
        <v>1.8938369315329599E-2</v>
      </c>
      <c r="AZ397" s="90">
        <v>1.8593523009206098E-2</v>
      </c>
      <c r="BA397" s="90">
        <v>1.8593523009206098E-2</v>
      </c>
      <c r="BB397" s="90"/>
      <c r="BC397" s="90"/>
      <c r="BD397" s="90"/>
      <c r="BE397" s="90"/>
      <c r="BF397" s="90"/>
      <c r="BG397" s="90"/>
      <c r="BH397" s="90"/>
      <c r="BI397" s="90"/>
      <c r="BJ397" s="90"/>
      <c r="BK397" s="90"/>
      <c r="BL397" s="90"/>
      <c r="BM397" s="90"/>
      <c r="BN397" s="90"/>
    </row>
    <row r="398" spans="1:66" s="77" customFormat="1" x14ac:dyDescent="0.2">
      <c r="A398" s="84" t="s">
        <v>1210</v>
      </c>
      <c r="B398" s="91">
        <v>5.6348871636059499E-4</v>
      </c>
      <c r="C398" s="91">
        <v>4.8671428191808698E-4</v>
      </c>
      <c r="D398" s="91">
        <v>3.83866790238443E-4</v>
      </c>
      <c r="E398" s="91">
        <v>3.3587015811458799E-4</v>
      </c>
      <c r="F398" s="91">
        <v>3.4180787314683398E-4</v>
      </c>
      <c r="G398" s="91">
        <v>3.9782469791602599E-4</v>
      </c>
      <c r="H398" s="91">
        <v>5.1707486822283105E-4</v>
      </c>
      <c r="I398" s="91">
        <v>5.7898509090481705E-4</v>
      </c>
      <c r="J398" s="91">
        <v>5.6858129675423097E-4</v>
      </c>
      <c r="K398" s="91">
        <v>5.58671528086842E-4</v>
      </c>
      <c r="L398" s="91">
        <v>5.2912607208667397E-4</v>
      </c>
      <c r="M398" s="91">
        <v>4.9787577346985495E-4</v>
      </c>
      <c r="N398" s="91">
        <v>4.9787577346985495E-4</v>
      </c>
      <c r="O398" s="91">
        <v>4.8420253721456503E-4</v>
      </c>
      <c r="P398" s="91">
        <v>4.6758481818389298E-4</v>
      </c>
      <c r="Q398" s="91">
        <v>4.60264537399236E-4</v>
      </c>
      <c r="R398" s="91">
        <v>4.0680990764852503E-4</v>
      </c>
      <c r="S398" s="91">
        <v>3.0412899857848902E-4</v>
      </c>
      <c r="T398" s="91">
        <v>1.6701878665668801E-4</v>
      </c>
      <c r="U398" s="91">
        <v>-1.2547328475014899E-6</v>
      </c>
      <c r="V398" s="91">
        <v>-8.8987903256174195E-5</v>
      </c>
      <c r="W398" s="91">
        <v>-9.7957303732836297E-5</v>
      </c>
      <c r="X398" s="91">
        <v>-9.4886851975877203E-5</v>
      </c>
      <c r="Y398" s="91">
        <v>-7.7331547392802807E-5</v>
      </c>
      <c r="Z398" s="91">
        <v>-6.0428554324315302E-5</v>
      </c>
      <c r="AA398" s="91">
        <v>-6.0428554324315302E-5</v>
      </c>
      <c r="AB398" s="91">
        <v>-4.6446072325993802E-5</v>
      </c>
      <c r="AC398" s="91">
        <v>-2.9951579321588499E-5</v>
      </c>
      <c r="AD398" s="91">
        <v>-1.79364353756982E-5</v>
      </c>
      <c r="AE398" s="91">
        <v>-1.29870115573099E-5</v>
      </c>
      <c r="AF398" s="91">
        <v>-1.33438570154056E-5</v>
      </c>
      <c r="AG398" s="91">
        <v>-1.39026591366536E-5</v>
      </c>
      <c r="AH398" s="91">
        <v>-1.50156658576333E-5</v>
      </c>
      <c r="AI398" s="91">
        <v>-1.7970101641950999E-5</v>
      </c>
      <c r="AJ398" s="91">
        <v>-1.6671242908308699E-5</v>
      </c>
      <c r="AK398" s="91">
        <v>-1.15300606171305E-5</v>
      </c>
      <c r="AL398" s="91">
        <v>-6.6166823627369702E-6</v>
      </c>
      <c r="AM398" s="91">
        <v>-1.90634055095532E-6</v>
      </c>
      <c r="AN398" s="91">
        <v>-1.90634055095532E-6</v>
      </c>
      <c r="AO398" s="91">
        <v>3.4385002102925998E-5</v>
      </c>
      <c r="AP398" s="91">
        <v>1.01680065915712E-4</v>
      </c>
      <c r="AQ398" s="91">
        <v>1.6745096278850799E-4</v>
      </c>
      <c r="AR398" s="91">
        <v>2.33646305433573E-4</v>
      </c>
      <c r="AS398" s="91">
        <v>2.9800848379216702E-4</v>
      </c>
      <c r="AT398" s="91">
        <v>3.3368350130873301E-4</v>
      </c>
      <c r="AU398" s="91">
        <v>3.4766233805351101E-4</v>
      </c>
      <c r="AV398" s="91">
        <v>3.6130672644364698E-4</v>
      </c>
      <c r="AW398" s="91">
        <v>3.6696177532445699E-4</v>
      </c>
      <c r="AX398" s="91">
        <v>3.6237540266829802E-4</v>
      </c>
      <c r="AY398" s="91">
        <v>3.4709888795779399E-4</v>
      </c>
      <c r="AZ398" s="91">
        <v>3.3871644105237802E-4</v>
      </c>
      <c r="BA398" s="91">
        <v>3.3871644105237802E-4</v>
      </c>
      <c r="BB398" s="91"/>
      <c r="BC398" s="91"/>
      <c r="BD398" s="91"/>
      <c r="BE398" s="91"/>
      <c r="BF398" s="91"/>
      <c r="BG398" s="91"/>
      <c r="BH398" s="91"/>
      <c r="BI398" s="91"/>
      <c r="BJ398" s="91"/>
      <c r="BK398" s="91"/>
      <c r="BL398" s="91"/>
      <c r="BM398" s="91"/>
      <c r="BN398" s="91"/>
    </row>
    <row r="399" spans="1:66" x14ac:dyDescent="0.2">
      <c r="A399" s="84" t="s">
        <v>1211</v>
      </c>
      <c r="B399" s="91">
        <v>1.7383049255534401E-5</v>
      </c>
      <c r="C399" s="91">
        <v>1.7498257716501301E-5</v>
      </c>
      <c r="D399" s="91">
        <v>1.7443969495436401E-5</v>
      </c>
      <c r="E399" s="91">
        <v>1.7386516954775502E-5</v>
      </c>
      <c r="F399" s="91">
        <v>1.73444358001419E-5</v>
      </c>
      <c r="G399" s="91">
        <v>1.72846150922034E-5</v>
      </c>
      <c r="H399" s="91">
        <v>1.7242829705909201E-5</v>
      </c>
      <c r="I399" s="91">
        <v>1.71956971919474E-5</v>
      </c>
      <c r="J399" s="91">
        <v>1.71426621174268E-5</v>
      </c>
      <c r="K399" s="91">
        <v>1.7112782683888802E-5</v>
      </c>
      <c r="L399" s="91">
        <v>1.7059869998533298E-5</v>
      </c>
      <c r="M399" s="91">
        <v>1.6988495895318201E-5</v>
      </c>
      <c r="N399" s="91">
        <v>1.6988495895318201E-5</v>
      </c>
      <c r="O399" s="91">
        <v>1.7023254409888799E-5</v>
      </c>
      <c r="P399" s="91">
        <v>1.68310791994348E-5</v>
      </c>
      <c r="Q399" s="91">
        <v>1.67482413174978E-5</v>
      </c>
      <c r="R399" s="91">
        <v>1.6672834946196199E-5</v>
      </c>
      <c r="S399" s="91">
        <v>1.6590771756690102E-5</v>
      </c>
      <c r="T399" s="91">
        <v>1.6498102623302201E-5</v>
      </c>
      <c r="U399" s="91">
        <v>1.64192708327297E-5</v>
      </c>
      <c r="V399" s="91">
        <v>1.63325375945425E-5</v>
      </c>
      <c r="W399" s="91">
        <v>1.6247150633640498E-5</v>
      </c>
      <c r="X399" s="91">
        <v>1.6161579083056799E-5</v>
      </c>
      <c r="Y399" s="91">
        <v>1.6055798316266999E-5</v>
      </c>
      <c r="Z399" s="91">
        <v>1.5951717678987199E-5</v>
      </c>
      <c r="AA399" s="91">
        <v>1.5951717678987199E-5</v>
      </c>
      <c r="AB399" s="91">
        <v>1.6125799547513699E-5</v>
      </c>
      <c r="AC399" s="91">
        <v>1.58111310953846E-5</v>
      </c>
      <c r="AD399" s="91">
        <v>1.57215549941766E-5</v>
      </c>
      <c r="AE399" s="91">
        <v>1.56424862277132E-5</v>
      </c>
      <c r="AF399" s="91">
        <v>1.5562046975541402E-5</v>
      </c>
      <c r="AG399" s="91">
        <v>1.54786640765845E-5</v>
      </c>
      <c r="AH399" s="91">
        <v>1.5406508875081499E-5</v>
      </c>
      <c r="AI399" s="91">
        <v>1.53218919558297E-5</v>
      </c>
      <c r="AJ399" s="91">
        <v>1.5243251693052299E-5</v>
      </c>
      <c r="AK399" s="91">
        <v>1.5169047240914E-5</v>
      </c>
      <c r="AL399" s="91">
        <v>1.5081147703071601E-5</v>
      </c>
      <c r="AM399" s="91">
        <v>1.4999112435614199E-5</v>
      </c>
      <c r="AN399" s="91">
        <v>1.4999112435614199E-5</v>
      </c>
      <c r="AO399" s="91">
        <v>1.51128927590751E-5</v>
      </c>
      <c r="AP399" s="91">
        <v>1.4884510203310999E-5</v>
      </c>
      <c r="AQ399" s="91">
        <v>1.48082769284661E-5</v>
      </c>
      <c r="AR399" s="91">
        <v>1.4741893086677099E-5</v>
      </c>
      <c r="AS399" s="91">
        <v>1.46730074496146E-5</v>
      </c>
      <c r="AT399" s="91">
        <v>1.4602285069734399E-5</v>
      </c>
      <c r="AU399" s="91">
        <v>1.45399433336833E-5</v>
      </c>
      <c r="AV399" s="91">
        <v>1.44706518180458E-5</v>
      </c>
      <c r="AW399" s="91">
        <v>1.44088364360806E-5</v>
      </c>
      <c r="AX399" s="91">
        <v>1.4342950292822999E-5</v>
      </c>
      <c r="AY399" s="91">
        <v>1.42661245494177E-5</v>
      </c>
      <c r="AZ399" s="91">
        <v>1.4205506201521099E-5</v>
      </c>
      <c r="BA399" s="91">
        <v>1.4205506201521099E-5</v>
      </c>
      <c r="BB399" s="91"/>
      <c r="BC399" s="91"/>
      <c r="BD399" s="91"/>
      <c r="BE399" s="91"/>
      <c r="BF399" s="91"/>
      <c r="BG399" s="91"/>
      <c r="BH399" s="91"/>
      <c r="BI399" s="91"/>
      <c r="BJ399" s="91"/>
      <c r="BK399" s="91"/>
      <c r="BL399" s="91"/>
      <c r="BM399" s="91"/>
      <c r="BN399" s="91"/>
    </row>
    <row r="400" spans="1:66" x14ac:dyDescent="0.2">
      <c r="A400" s="84" t="s">
        <v>1212</v>
      </c>
      <c r="B400" s="91">
        <v>17.668362813061801</v>
      </c>
      <c r="C400" s="91">
        <v>18.1157831565823</v>
      </c>
      <c r="D400" s="91">
        <v>17.8805234993618</v>
      </c>
      <c r="E400" s="91">
        <v>16.995229946978601</v>
      </c>
      <c r="F400" s="91">
        <v>16.259275062715599</v>
      </c>
      <c r="G400" s="91">
        <v>16.188854228674899</v>
      </c>
      <c r="H400" s="91">
        <v>16.445965848140698</v>
      </c>
      <c r="I400" s="91">
        <v>18.364245791537101</v>
      </c>
      <c r="J400" s="91">
        <v>19.104400691185202</v>
      </c>
      <c r="K400" s="91">
        <v>19.392594984971399</v>
      </c>
      <c r="L400" s="91">
        <v>18.984454259835498</v>
      </c>
      <c r="M400" s="91">
        <v>18.605391343046399</v>
      </c>
      <c r="N400" s="91">
        <v>18.605391343046399</v>
      </c>
      <c r="O400" s="91">
        <v>18.7255983247817</v>
      </c>
      <c r="P400" s="91">
        <v>18.450727038958298</v>
      </c>
      <c r="Q400" s="91">
        <v>18.152021255621001</v>
      </c>
      <c r="R400" s="91">
        <v>17.954474787851598</v>
      </c>
      <c r="S400" s="91">
        <v>17.6804981041121</v>
      </c>
      <c r="T400" s="91">
        <v>18.444720383471299</v>
      </c>
      <c r="U400" s="91">
        <v>18.626901153595</v>
      </c>
      <c r="V400" s="91">
        <v>18.6492046574276</v>
      </c>
      <c r="W400" s="91">
        <v>18.744770964956199</v>
      </c>
      <c r="X400" s="91">
        <v>18.817545983644202</v>
      </c>
      <c r="Y400" s="91">
        <v>18.278065974951598</v>
      </c>
      <c r="Z400" s="91">
        <v>17.959441245762399</v>
      </c>
      <c r="AA400" s="91">
        <v>17.959441245762399</v>
      </c>
      <c r="AB400" s="91">
        <v>18.2878343231475</v>
      </c>
      <c r="AC400" s="91">
        <v>17.915678731992301</v>
      </c>
      <c r="AD400" s="91">
        <v>17.739721545644201</v>
      </c>
      <c r="AE400" s="91">
        <v>17.6965535052042</v>
      </c>
      <c r="AF400" s="91">
        <v>17.572227193071701</v>
      </c>
      <c r="AG400" s="91">
        <v>18.3638584176093</v>
      </c>
      <c r="AH400" s="91">
        <v>18.715203019028301</v>
      </c>
      <c r="AI400" s="91">
        <v>18.8287625622864</v>
      </c>
      <c r="AJ400" s="91">
        <v>18.849914331668799</v>
      </c>
      <c r="AK400" s="91">
        <v>18.9417218187819</v>
      </c>
      <c r="AL400" s="91">
        <v>18.4131592753983</v>
      </c>
      <c r="AM400" s="91">
        <v>18.118013517721199</v>
      </c>
      <c r="AN400" s="91">
        <v>18.118013517721199</v>
      </c>
      <c r="AO400" s="91">
        <v>17.777314553778101</v>
      </c>
      <c r="AP400" s="91">
        <v>17.390797187625601</v>
      </c>
      <c r="AQ400" s="91">
        <v>17.2829011553866</v>
      </c>
      <c r="AR400" s="91">
        <v>17.309531070698601</v>
      </c>
      <c r="AS400" s="91">
        <v>17.267655336578098</v>
      </c>
      <c r="AT400" s="91">
        <v>18.783248838016899</v>
      </c>
      <c r="AU400" s="91">
        <v>19.4242850621029</v>
      </c>
      <c r="AV400" s="91">
        <v>19.578967789481698</v>
      </c>
      <c r="AW400" s="91">
        <v>19.777543521252699</v>
      </c>
      <c r="AX400" s="91">
        <v>19.852975800070698</v>
      </c>
      <c r="AY400" s="91">
        <v>19.299734327836799</v>
      </c>
      <c r="AZ400" s="91">
        <v>18.946444956459999</v>
      </c>
      <c r="BA400" s="91">
        <v>18.946444956459999</v>
      </c>
      <c r="BB400" s="91"/>
      <c r="BC400" s="91"/>
      <c r="BD400" s="91"/>
      <c r="BE400" s="91"/>
      <c r="BF400" s="91"/>
      <c r="BG400" s="91"/>
      <c r="BH400" s="91"/>
      <c r="BI400" s="91"/>
      <c r="BJ400" s="91"/>
      <c r="BK400" s="91"/>
      <c r="BL400" s="91"/>
      <c r="BM400" s="91"/>
      <c r="BN400" s="91"/>
    </row>
    <row r="401" spans="1:66" x14ac:dyDescent="0.2">
      <c r="A401" s="84" t="s">
        <v>1213</v>
      </c>
      <c r="B401" s="91">
        <v>7.59749496862958E-4</v>
      </c>
      <c r="C401" s="91">
        <v>7.6331337411368399E-4</v>
      </c>
      <c r="D401" s="91">
        <v>7.6048497191994304E-4</v>
      </c>
      <c r="E401" s="91">
        <v>7.7971526162127602E-4</v>
      </c>
      <c r="F401" s="91">
        <v>7.6774095863461802E-4</v>
      </c>
      <c r="G401" s="91">
        <v>7.6268054470360097E-4</v>
      </c>
      <c r="H401" s="91">
        <v>7.6078779868512397E-4</v>
      </c>
      <c r="I401" s="91">
        <v>7.3991315084437305E-4</v>
      </c>
      <c r="J401" s="91">
        <v>7.4496237565759103E-4</v>
      </c>
      <c r="K401" s="91">
        <v>7.4515653303028405E-4</v>
      </c>
      <c r="L401" s="91">
        <v>7.4028825668389698E-4</v>
      </c>
      <c r="M401" s="91">
        <v>7.7309877865170003E-4</v>
      </c>
      <c r="N401" s="91">
        <v>7.7309877865170003E-4</v>
      </c>
      <c r="O401" s="91">
        <v>8.2908636987245995E-4</v>
      </c>
      <c r="P401" s="91">
        <v>8.2232577277752995E-4</v>
      </c>
      <c r="Q401" s="91">
        <v>8.1763417852533896E-4</v>
      </c>
      <c r="R401" s="91">
        <v>8.1393303128699695E-4</v>
      </c>
      <c r="S401" s="91">
        <v>8.0918258750057204E-4</v>
      </c>
      <c r="T401" s="91">
        <v>7.89907949728872E-4</v>
      </c>
      <c r="U401" s="91">
        <v>7.9011008662793205E-4</v>
      </c>
      <c r="V401" s="91">
        <v>7.8603538146602796E-4</v>
      </c>
      <c r="W401" s="91">
        <v>7.8368209748456801E-4</v>
      </c>
      <c r="X401" s="91">
        <v>7.81594978726677E-4</v>
      </c>
      <c r="Y401" s="91">
        <v>7.7521719271739101E-4</v>
      </c>
      <c r="Z401" s="91">
        <v>7.7340172344984805E-4</v>
      </c>
      <c r="AA401" s="91">
        <v>7.7340172344984805E-4</v>
      </c>
      <c r="AB401" s="91">
        <v>7.7759669330542704E-4</v>
      </c>
      <c r="AC401" s="91">
        <v>7.6648252413118905E-4</v>
      </c>
      <c r="AD401" s="91">
        <v>7.6307801186550298E-4</v>
      </c>
      <c r="AE401" s="91">
        <v>7.5930111608970403E-4</v>
      </c>
      <c r="AF401" s="91">
        <v>7.55438729073926E-4</v>
      </c>
      <c r="AG401" s="91">
        <v>7.3970129402508103E-4</v>
      </c>
      <c r="AH401" s="91">
        <v>7.3991201763510303E-4</v>
      </c>
      <c r="AI401" s="91">
        <v>7.3632706740066605E-4</v>
      </c>
      <c r="AJ401" s="91">
        <v>7.3554274554316805E-4</v>
      </c>
      <c r="AK401" s="91">
        <v>7.3377217814573302E-4</v>
      </c>
      <c r="AL401" s="91">
        <v>7.2792812845456402E-4</v>
      </c>
      <c r="AM401" s="91">
        <v>7.2406896461275298E-4</v>
      </c>
      <c r="AN401" s="91">
        <v>7.2406896461275298E-4</v>
      </c>
      <c r="AO401" s="91">
        <v>7.4563243303268998E-4</v>
      </c>
      <c r="AP401" s="91">
        <v>7.2975694893269796E-4</v>
      </c>
      <c r="AQ401" s="91">
        <v>7.2643181233706495E-4</v>
      </c>
      <c r="AR401" s="91">
        <v>7.2280999432171897E-4</v>
      </c>
      <c r="AS401" s="91">
        <v>7.19101049554501E-4</v>
      </c>
      <c r="AT401" s="91">
        <v>6.9635425726999605E-4</v>
      </c>
      <c r="AU401" s="91">
        <v>6.9922602074726301E-4</v>
      </c>
      <c r="AV401" s="91">
        <v>6.9608995989251399E-4</v>
      </c>
      <c r="AW401" s="91">
        <v>6.9358196606461001E-4</v>
      </c>
      <c r="AX401" s="91">
        <v>6.9176849065814296E-4</v>
      </c>
      <c r="AY401" s="91">
        <v>6.8617469746148202E-4</v>
      </c>
      <c r="AZ401" s="91">
        <v>8.3912957701183695E-4</v>
      </c>
      <c r="BA401" s="91">
        <v>8.3912957701183695E-4</v>
      </c>
      <c r="BB401" s="91"/>
      <c r="BC401" s="91"/>
      <c r="BD401" s="91"/>
      <c r="BE401" s="91"/>
      <c r="BF401" s="91"/>
      <c r="BG401" s="91"/>
      <c r="BH401" s="91"/>
      <c r="BI401" s="91"/>
      <c r="BJ401" s="91"/>
      <c r="BK401" s="91"/>
      <c r="BL401" s="91"/>
      <c r="BM401" s="91"/>
      <c r="BN401" s="91"/>
    </row>
    <row r="402" spans="1:66" x14ac:dyDescent="0.2">
      <c r="A402" s="84" t="s">
        <v>1214</v>
      </c>
      <c r="B402" s="91">
        <v>1.8428112309924801E-2</v>
      </c>
      <c r="C402" s="91">
        <v>1.8879096530695999E-2</v>
      </c>
      <c r="D402" s="91">
        <v>1.8641008471281698E-2</v>
      </c>
      <c r="E402" s="91">
        <v>1.7774945208599902E-2</v>
      </c>
      <c r="F402" s="91">
        <v>1.7027016021350198E-2</v>
      </c>
      <c r="G402" s="91">
        <v>1.6951534773378501E-2</v>
      </c>
      <c r="H402" s="91">
        <v>1.7206753646825799E-2</v>
      </c>
      <c r="I402" s="91">
        <v>1.9104158942381499E-2</v>
      </c>
      <c r="J402" s="91">
        <v>1.98493630668428E-2</v>
      </c>
      <c r="K402" s="91">
        <v>2.0137751518001599E-2</v>
      </c>
      <c r="L402" s="91">
        <v>1.97247425165194E-2</v>
      </c>
      <c r="M402" s="91">
        <v>1.9378490121698101E-2</v>
      </c>
      <c r="N402" s="91">
        <v>1.9378490121698101E-2</v>
      </c>
      <c r="O402" s="91">
        <v>1.9554684694654101E-2</v>
      </c>
      <c r="P402" s="91">
        <v>1.92730528117359E-2</v>
      </c>
      <c r="Q402" s="91">
        <v>1.8969655434146401E-2</v>
      </c>
      <c r="R402" s="91">
        <v>1.8768407819138602E-2</v>
      </c>
      <c r="S402" s="91">
        <v>1.8489680691612699E-2</v>
      </c>
      <c r="T402" s="91">
        <v>1.92346283332002E-2</v>
      </c>
      <c r="U402" s="91">
        <v>1.9417011240222899E-2</v>
      </c>
      <c r="V402" s="91">
        <v>1.94352400388936E-2</v>
      </c>
      <c r="W402" s="91">
        <v>1.95284530624407E-2</v>
      </c>
      <c r="X402" s="91">
        <v>1.9599140962370899E-2</v>
      </c>
      <c r="Y402" s="91">
        <v>1.9053283167669001E-2</v>
      </c>
      <c r="Z402" s="91">
        <v>1.87328429692122E-2</v>
      </c>
      <c r="AA402" s="91">
        <v>1.87328429692122E-2</v>
      </c>
      <c r="AB402" s="91">
        <v>1.9065431016452899E-2</v>
      </c>
      <c r="AC402" s="91">
        <v>1.86821612561235E-2</v>
      </c>
      <c r="AD402" s="91">
        <v>1.8502799557509698E-2</v>
      </c>
      <c r="AE402" s="91">
        <v>1.8455854621293899E-2</v>
      </c>
      <c r="AF402" s="91">
        <v>1.83276659221457E-2</v>
      </c>
      <c r="AG402" s="91">
        <v>1.9103559711634299E-2</v>
      </c>
      <c r="AH402" s="91">
        <v>1.94551150366634E-2</v>
      </c>
      <c r="AI402" s="91">
        <v>1.9565089629687001E-2</v>
      </c>
      <c r="AJ402" s="91">
        <v>1.9585457077212001E-2</v>
      </c>
      <c r="AK402" s="91">
        <v>1.9675493996927699E-2</v>
      </c>
      <c r="AL402" s="91">
        <v>1.91410874038529E-2</v>
      </c>
      <c r="AM402" s="91">
        <v>1.8842082482333999E-2</v>
      </c>
      <c r="AN402" s="91">
        <v>1.8842082482333999E-2</v>
      </c>
      <c r="AO402" s="91">
        <v>1.8522946986810701E-2</v>
      </c>
      <c r="AP402" s="91">
        <v>1.81205541365583E-2</v>
      </c>
      <c r="AQ402" s="91">
        <v>1.8009332967723699E-2</v>
      </c>
      <c r="AR402" s="91">
        <v>1.8032341065020299E-2</v>
      </c>
      <c r="AS402" s="91">
        <v>1.7986756386132698E-2</v>
      </c>
      <c r="AT402" s="91">
        <v>1.9479603095286901E-2</v>
      </c>
      <c r="AU402" s="91">
        <v>2.0123511082850199E-2</v>
      </c>
      <c r="AV402" s="91">
        <v>2.0275057749374201E-2</v>
      </c>
      <c r="AW402" s="91">
        <v>2.0471125487317301E-2</v>
      </c>
      <c r="AX402" s="91">
        <v>2.0544744290728899E-2</v>
      </c>
      <c r="AY402" s="91">
        <v>1.9985909025298301E-2</v>
      </c>
      <c r="AZ402" s="91">
        <v>1.9785574533471899E-2</v>
      </c>
      <c r="BA402" s="91">
        <v>1.9785574533471899E-2</v>
      </c>
      <c r="BB402" s="91"/>
      <c r="BC402" s="91"/>
      <c r="BD402" s="91"/>
      <c r="BE402" s="91"/>
      <c r="BF402" s="91"/>
      <c r="BG402" s="91"/>
      <c r="BH402" s="91"/>
      <c r="BI402" s="91"/>
      <c r="BJ402" s="91"/>
      <c r="BK402" s="91"/>
      <c r="BL402" s="91"/>
      <c r="BM402" s="91"/>
      <c r="BN402" s="91"/>
    </row>
    <row r="403" spans="1:66" s="77" customFormat="1" x14ac:dyDescent="0.2">
      <c r="A403" s="84" t="s">
        <v>1215</v>
      </c>
      <c r="B403" s="91">
        <v>4.3151083482092102E-2</v>
      </c>
      <c r="C403" s="91">
        <v>4.1796552591641299E-2</v>
      </c>
      <c r="D403" s="91">
        <v>4.0644711427750398E-2</v>
      </c>
      <c r="E403" s="91">
        <v>4.1546280348239102E-2</v>
      </c>
      <c r="F403" s="91">
        <v>4.24771835413702E-2</v>
      </c>
      <c r="G403" s="91">
        <v>4.2190432249122202E-2</v>
      </c>
      <c r="H403" s="91">
        <v>4.2261336029743198E-2</v>
      </c>
      <c r="I403" s="91">
        <v>4.0909887403888297E-2</v>
      </c>
      <c r="J403" s="91">
        <v>3.9444214077326699E-2</v>
      </c>
      <c r="K403" s="91">
        <v>3.9349630571586802E-2</v>
      </c>
      <c r="L403" s="91">
        <v>3.9933687687737703E-2</v>
      </c>
      <c r="M403" s="91">
        <v>3.9761961278818002E-2</v>
      </c>
      <c r="N403" s="91">
        <v>3.9761961278818002E-2</v>
      </c>
      <c r="O403" s="91">
        <v>3.8426268626365598E-2</v>
      </c>
      <c r="P403" s="91">
        <v>3.7635625201329903E-2</v>
      </c>
      <c r="Q403" s="91">
        <v>3.6833913215240599E-2</v>
      </c>
      <c r="R403" s="91">
        <v>3.63427555917245E-2</v>
      </c>
      <c r="S403" s="91">
        <v>3.5873667929130597E-2</v>
      </c>
      <c r="T403" s="91">
        <v>3.3917550482238303E-2</v>
      </c>
      <c r="U403" s="91">
        <v>3.3128391752436703E-2</v>
      </c>
      <c r="V403" s="91">
        <v>3.2598454949238097E-2</v>
      </c>
      <c r="W403" s="91">
        <v>3.14294845386833E-2</v>
      </c>
      <c r="X403" s="91">
        <v>3.0586009870150501E-2</v>
      </c>
      <c r="Y403" s="91">
        <v>3.0150370193048701E-2</v>
      </c>
      <c r="Z403" s="91">
        <v>2.8462747257224499E-2</v>
      </c>
      <c r="AA403" s="91">
        <v>2.8462747257224499E-2</v>
      </c>
      <c r="AB403" s="91">
        <v>2.8015098683195301E-2</v>
      </c>
      <c r="AC403" s="91">
        <v>2.8261230415180499E-2</v>
      </c>
      <c r="AD403" s="91">
        <v>2.8222942883148298E-2</v>
      </c>
      <c r="AE403" s="91">
        <v>2.8098511671469598E-2</v>
      </c>
      <c r="AF403" s="91">
        <v>2.8070727076557001E-2</v>
      </c>
      <c r="AG403" s="91">
        <v>2.7168287453973899E-2</v>
      </c>
      <c r="AH403" s="91">
        <v>2.67138507890495E-2</v>
      </c>
      <c r="AI403" s="91">
        <v>2.6485759354881198E-2</v>
      </c>
      <c r="AJ403" s="91">
        <v>2.6341285917208999E-2</v>
      </c>
      <c r="AK403" s="91">
        <v>2.6152628310769199E-2</v>
      </c>
      <c r="AL403" s="91">
        <v>2.6490094170535699E-2</v>
      </c>
      <c r="AM403" s="91">
        <v>2.6612817563010201E-2</v>
      </c>
      <c r="AN403" s="91">
        <v>2.6612817563010201E-2</v>
      </c>
      <c r="AO403" s="91">
        <v>2.6624993533108401E-2</v>
      </c>
      <c r="AP403" s="91">
        <v>2.68034182831145E-2</v>
      </c>
      <c r="AQ403" s="91">
        <v>2.64245620134071E-2</v>
      </c>
      <c r="AR403" s="91">
        <v>2.6151737573645001E-2</v>
      </c>
      <c r="AS403" s="91">
        <v>2.5930925894572101E-2</v>
      </c>
      <c r="AT403" s="91">
        <v>2.4218923750697698E-2</v>
      </c>
      <c r="AU403" s="91">
        <v>2.33828344172347E-2</v>
      </c>
      <c r="AV403" s="91">
        <v>2.3032417027231501E-2</v>
      </c>
      <c r="AW403" s="91">
        <v>2.26862790618001E-2</v>
      </c>
      <c r="AX403" s="91">
        <v>2.2405872360297001E-2</v>
      </c>
      <c r="AY403" s="91">
        <v>2.26340259610434E-2</v>
      </c>
      <c r="AZ403" s="91">
        <v>2.2666085530043002E-2</v>
      </c>
      <c r="BA403" s="91">
        <v>2.2666085530043002E-2</v>
      </c>
      <c r="BB403" s="91"/>
      <c r="BC403" s="91"/>
      <c r="BD403" s="91"/>
      <c r="BE403" s="91"/>
      <c r="BF403" s="91"/>
      <c r="BG403" s="91"/>
      <c r="BH403" s="91"/>
      <c r="BI403" s="91"/>
      <c r="BJ403" s="91"/>
      <c r="BK403" s="91"/>
      <c r="BL403" s="91"/>
      <c r="BM403" s="91"/>
      <c r="BN403" s="91"/>
    </row>
    <row r="404" spans="1:66" s="77" customFormat="1" x14ac:dyDescent="0.2">
      <c r="A404" s="82" t="s">
        <v>1216</v>
      </c>
      <c r="B404" s="90">
        <v>0.45209534206504998</v>
      </c>
      <c r="C404" s="90">
        <v>0.451161630561697</v>
      </c>
      <c r="D404" s="90">
        <v>0.45169004340646401</v>
      </c>
      <c r="E404" s="90">
        <v>0.45194009262996798</v>
      </c>
      <c r="F404" s="90">
        <v>0.452440293803889</v>
      </c>
      <c r="G404" s="90">
        <v>0.45323996234871899</v>
      </c>
      <c r="H404" s="90">
        <v>0.453465935727208</v>
      </c>
      <c r="I404" s="90">
        <v>0.45397429678016099</v>
      </c>
      <c r="J404" s="90">
        <v>0.45402157499944601</v>
      </c>
      <c r="K404" s="90">
        <v>0.453743225374726</v>
      </c>
      <c r="L404" s="90">
        <v>0.45437205163333999</v>
      </c>
      <c r="M404" s="90">
        <v>0.45531707361135298</v>
      </c>
      <c r="N404" s="90">
        <v>0.45531707361135298</v>
      </c>
      <c r="O404" s="90">
        <v>0.45663157485294997</v>
      </c>
      <c r="P404" s="90">
        <v>0.45527633013438301</v>
      </c>
      <c r="Q404" s="90">
        <v>0.455452562423587</v>
      </c>
      <c r="R404" s="90">
        <v>0.455478444553853</v>
      </c>
      <c r="S404" s="90">
        <v>0.455779987238566</v>
      </c>
      <c r="T404" s="90">
        <v>0.45600977802217502</v>
      </c>
      <c r="U404" s="90">
        <v>0.45609181609076499</v>
      </c>
      <c r="V404" s="90">
        <v>0.456388608179297</v>
      </c>
      <c r="W404" s="90">
        <v>0.45616829516096202</v>
      </c>
      <c r="X404" s="90">
        <v>0.45592637258528501</v>
      </c>
      <c r="Y404" s="90">
        <v>0.45653014261133101</v>
      </c>
      <c r="Z404" s="90">
        <v>0.45717930442792398</v>
      </c>
      <c r="AA404" s="90">
        <v>0.45717930442792398</v>
      </c>
      <c r="AB404" s="90">
        <v>0.46129450680961198</v>
      </c>
      <c r="AC404" s="90">
        <v>0.45723787475977001</v>
      </c>
      <c r="AD404" s="90">
        <v>0.45728315922462598</v>
      </c>
      <c r="AE404" s="90">
        <v>0.45612930223520898</v>
      </c>
      <c r="AF404" s="90">
        <v>0.45638005348539001</v>
      </c>
      <c r="AG404" s="90">
        <v>0.45541519484659099</v>
      </c>
      <c r="AH404" s="90">
        <v>0.45545529289895298</v>
      </c>
      <c r="AI404" s="90">
        <v>0.45575708769866202</v>
      </c>
      <c r="AJ404" s="90">
        <v>0.457383314549137</v>
      </c>
      <c r="AK404" s="90">
        <v>0.45714566929672601</v>
      </c>
      <c r="AL404" s="90">
        <v>0.457725593013392</v>
      </c>
      <c r="AM404" s="90">
        <v>0.45885435564079102</v>
      </c>
      <c r="AN404" s="90">
        <v>0.45885435564079102</v>
      </c>
      <c r="AO404" s="90">
        <v>0.466691870284838</v>
      </c>
      <c r="AP404" s="90">
        <v>0.45883070401350901</v>
      </c>
      <c r="AQ404" s="90">
        <v>0.45892766381079703</v>
      </c>
      <c r="AR404" s="90">
        <v>0.457801313024297</v>
      </c>
      <c r="AS404" s="90">
        <v>0.45801153356674201</v>
      </c>
      <c r="AT404" s="90">
        <v>0.45704660491187399</v>
      </c>
      <c r="AU404" s="90">
        <v>0.457031162512536</v>
      </c>
      <c r="AV404" s="90">
        <v>0.45726583734353499</v>
      </c>
      <c r="AW404" s="90">
        <v>0.45596698356829302</v>
      </c>
      <c r="AX404" s="90">
        <v>0.45575145284351298</v>
      </c>
      <c r="AY404" s="90">
        <v>0.456362579759793</v>
      </c>
      <c r="AZ404" s="90">
        <v>0.45837444580377101</v>
      </c>
      <c r="BA404" s="90">
        <v>0.45837444580377101</v>
      </c>
      <c r="BB404" s="90"/>
      <c r="BC404" s="90"/>
      <c r="BD404" s="90"/>
      <c r="BE404" s="90"/>
      <c r="BF404" s="90"/>
      <c r="BG404" s="90"/>
      <c r="BH404" s="90"/>
      <c r="BI404" s="90"/>
      <c r="BJ404" s="90"/>
      <c r="BK404" s="90"/>
      <c r="BL404" s="90"/>
      <c r="BM404" s="90"/>
      <c r="BN404" s="90"/>
    </row>
    <row r="405" spans="1:66" s="77" customFormat="1" x14ac:dyDescent="0.2">
      <c r="A405" s="82" t="s">
        <v>1217</v>
      </c>
      <c r="B405" s="90">
        <v>9.5446865886716498E-2</v>
      </c>
      <c r="C405" s="90">
        <v>9.2642081596354994E-2</v>
      </c>
      <c r="D405" s="90">
        <v>8.9983633735258695E-2</v>
      </c>
      <c r="E405" s="90">
        <v>9.1928733532954499E-2</v>
      </c>
      <c r="F405" s="90">
        <v>9.3884616651279104E-2</v>
      </c>
      <c r="G405" s="90">
        <v>9.3086302519505601E-2</v>
      </c>
      <c r="H405" s="90">
        <v>9.3196274957169895E-2</v>
      </c>
      <c r="I405" s="90">
        <v>9.0114986011419596E-2</v>
      </c>
      <c r="J405" s="90">
        <v>8.6877400214681003E-2</v>
      </c>
      <c r="K405" s="90">
        <v>8.6722243707527999E-2</v>
      </c>
      <c r="L405" s="90">
        <v>8.7887640853321194E-2</v>
      </c>
      <c r="M405" s="90">
        <v>8.73280700050309E-2</v>
      </c>
      <c r="N405" s="90">
        <v>8.73280700050309E-2</v>
      </c>
      <c r="O405" s="90">
        <v>8.4151580272871201E-2</v>
      </c>
      <c r="P405" s="90">
        <v>8.2665455483312805E-2</v>
      </c>
      <c r="Q405" s="90">
        <v>8.0873215465596102E-2</v>
      </c>
      <c r="R405" s="90">
        <v>7.97902865136082E-2</v>
      </c>
      <c r="S405" s="90">
        <v>7.8708299911275995E-2</v>
      </c>
      <c r="T405" s="90">
        <v>7.4378998251631495E-2</v>
      </c>
      <c r="U405" s="90">
        <v>7.2635356705992596E-2</v>
      </c>
      <c r="V405" s="90">
        <v>7.1426968958067202E-2</v>
      </c>
      <c r="W405" s="90">
        <v>6.8898879803983806E-2</v>
      </c>
      <c r="X405" s="90">
        <v>6.7085414903102894E-2</v>
      </c>
      <c r="Y405" s="90">
        <v>6.6042452357230996E-2</v>
      </c>
      <c r="Z405" s="90">
        <v>6.2257295948337898E-2</v>
      </c>
      <c r="AA405" s="90">
        <v>6.2257295948337898E-2</v>
      </c>
      <c r="AB405" s="90">
        <v>6.07314812330031E-2</v>
      </c>
      <c r="AC405" s="90">
        <v>6.1808594552734297E-2</v>
      </c>
      <c r="AD405" s="90">
        <v>6.1718745407120197E-2</v>
      </c>
      <c r="AE405" s="90">
        <v>6.1602075406636002E-2</v>
      </c>
      <c r="AF405" s="90">
        <v>6.1507348671748202E-2</v>
      </c>
      <c r="AG405" s="90">
        <v>5.9656084736315597E-2</v>
      </c>
      <c r="AH405" s="90">
        <v>5.8653069149810499E-2</v>
      </c>
      <c r="AI405" s="90">
        <v>5.8113762944687598E-2</v>
      </c>
      <c r="AJ405" s="90">
        <v>5.7591269902739599E-2</v>
      </c>
      <c r="AK405" s="90">
        <v>5.72085225066278E-2</v>
      </c>
      <c r="AL405" s="90">
        <v>5.7873307883312297E-2</v>
      </c>
      <c r="AM405" s="90">
        <v>5.7998398044724599E-2</v>
      </c>
      <c r="AN405" s="90">
        <v>5.7998398044724599E-2</v>
      </c>
      <c r="AO405" s="90">
        <v>5.7050476402895699E-2</v>
      </c>
      <c r="AP405" s="90">
        <v>5.8416793053860799E-2</v>
      </c>
      <c r="AQ405" s="90">
        <v>5.7578926042473701E-2</v>
      </c>
      <c r="AR405" s="90">
        <v>5.7124645189160897E-2</v>
      </c>
      <c r="AS405" s="90">
        <v>5.6616316389756199E-2</v>
      </c>
      <c r="AT405" s="90">
        <v>5.29900528532916E-2</v>
      </c>
      <c r="AU405" s="90">
        <v>5.1162450911853001E-2</v>
      </c>
      <c r="AV405" s="90">
        <v>5.0369861787701697E-2</v>
      </c>
      <c r="AW405" s="90">
        <v>4.9754214404434401E-2</v>
      </c>
      <c r="AX405" s="90">
        <v>4.9162481480866098E-2</v>
      </c>
      <c r="AY405" s="90">
        <v>4.9596586058736097E-2</v>
      </c>
      <c r="AZ405" s="90">
        <v>4.9448841962159297E-2</v>
      </c>
      <c r="BA405" s="90">
        <v>4.9448841962159297E-2</v>
      </c>
      <c r="BB405" s="90"/>
      <c r="BC405" s="90"/>
      <c r="BD405" s="90"/>
      <c r="BE405" s="90"/>
      <c r="BF405" s="90"/>
      <c r="BG405" s="90"/>
      <c r="BH405" s="90"/>
      <c r="BI405" s="90"/>
      <c r="BJ405" s="90"/>
      <c r="BK405" s="90"/>
      <c r="BL405" s="90"/>
      <c r="BM405" s="90"/>
      <c r="BN405" s="90"/>
    </row>
    <row r="406" spans="1:66" s="77" customFormat="1" x14ac:dyDescent="0.2">
      <c r="A406" s="82" t="s">
        <v>561</v>
      </c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  <c r="BB406" s="90"/>
      <c r="BC406" s="90"/>
      <c r="BD406" s="90"/>
      <c r="BE406" s="90"/>
      <c r="BF406" s="90"/>
      <c r="BG406" s="90"/>
      <c r="BH406" s="90"/>
      <c r="BI406" s="90"/>
      <c r="BJ406" s="90"/>
      <c r="BK406" s="90"/>
      <c r="BL406" s="90"/>
      <c r="BM406" s="90"/>
      <c r="BN406" s="90"/>
    </row>
    <row r="407" spans="1:66" x14ac:dyDescent="0.2">
      <c r="A407" s="82" t="s">
        <v>1218</v>
      </c>
      <c r="B407" s="90">
        <v>0</v>
      </c>
      <c r="C407" s="90">
        <v>0</v>
      </c>
      <c r="D407" s="90">
        <v>0</v>
      </c>
      <c r="E407" s="90">
        <v>0</v>
      </c>
      <c r="F407" s="90">
        <v>0</v>
      </c>
      <c r="G407" s="90">
        <v>0</v>
      </c>
      <c r="H407" s="90">
        <v>0</v>
      </c>
      <c r="I407" s="90">
        <v>0</v>
      </c>
      <c r="J407" s="90">
        <v>0</v>
      </c>
      <c r="K407" s="90">
        <v>0</v>
      </c>
      <c r="L407" s="90">
        <v>0</v>
      </c>
      <c r="M407" s="90">
        <v>0</v>
      </c>
      <c r="N407" s="90">
        <v>0</v>
      </c>
      <c r="O407" s="90">
        <v>0</v>
      </c>
      <c r="P407" s="90">
        <v>0</v>
      </c>
      <c r="Q407" s="90">
        <v>0</v>
      </c>
      <c r="R407" s="90">
        <v>0</v>
      </c>
      <c r="S407" s="90">
        <v>0</v>
      </c>
      <c r="T407" s="90">
        <v>0</v>
      </c>
      <c r="U407" s="90">
        <v>0</v>
      </c>
      <c r="V407" s="90">
        <v>0</v>
      </c>
      <c r="W407" s="90">
        <v>0</v>
      </c>
      <c r="X407" s="90">
        <v>0</v>
      </c>
      <c r="Y407" s="90">
        <v>0</v>
      </c>
      <c r="Z407" s="90">
        <v>0</v>
      </c>
      <c r="AA407" s="90">
        <v>0</v>
      </c>
      <c r="AB407" s="90">
        <v>0</v>
      </c>
      <c r="AC407" s="90">
        <v>0</v>
      </c>
      <c r="AD407" s="90">
        <v>0</v>
      </c>
      <c r="AE407" s="90">
        <v>0</v>
      </c>
      <c r="AF407" s="90">
        <v>0</v>
      </c>
      <c r="AG407" s="90">
        <v>0</v>
      </c>
      <c r="AH407" s="90">
        <v>0</v>
      </c>
      <c r="AI407" s="90">
        <v>0</v>
      </c>
      <c r="AJ407" s="90">
        <v>0</v>
      </c>
      <c r="AK407" s="90">
        <v>0</v>
      </c>
      <c r="AL407" s="90">
        <v>0</v>
      </c>
      <c r="AM407" s="90">
        <v>0</v>
      </c>
      <c r="AN407" s="90">
        <v>0</v>
      </c>
      <c r="AO407" s="90">
        <v>0</v>
      </c>
      <c r="AP407" s="90">
        <v>0</v>
      </c>
      <c r="AQ407" s="90">
        <v>0</v>
      </c>
      <c r="AR407" s="90">
        <v>0</v>
      </c>
      <c r="AS407" s="90">
        <v>0</v>
      </c>
      <c r="AT407" s="90">
        <v>0</v>
      </c>
      <c r="AU407" s="90">
        <v>0</v>
      </c>
      <c r="AV407" s="90">
        <v>0</v>
      </c>
      <c r="AW407" s="90">
        <v>0</v>
      </c>
      <c r="AX407" s="90">
        <v>0</v>
      </c>
      <c r="AY407" s="90">
        <v>0</v>
      </c>
      <c r="AZ407" s="90">
        <v>0</v>
      </c>
      <c r="BA407" s="90">
        <v>0</v>
      </c>
    </row>
    <row r="408" spans="1:66" s="77" customFormat="1" x14ac:dyDescent="0.2">
      <c r="A408" s="82" t="s">
        <v>1219</v>
      </c>
      <c r="B408" s="90">
        <v>0</v>
      </c>
      <c r="C408" s="90">
        <v>0</v>
      </c>
      <c r="D408" s="90">
        <v>0</v>
      </c>
      <c r="E408" s="90">
        <v>0</v>
      </c>
      <c r="F408" s="90">
        <v>0</v>
      </c>
      <c r="G408" s="90">
        <v>0</v>
      </c>
      <c r="H408" s="90">
        <v>0</v>
      </c>
      <c r="I408" s="90">
        <v>0</v>
      </c>
      <c r="J408" s="90">
        <v>0</v>
      </c>
      <c r="K408" s="90">
        <v>0</v>
      </c>
      <c r="L408" s="90">
        <v>0</v>
      </c>
      <c r="M408" s="90">
        <v>0</v>
      </c>
      <c r="N408" s="90">
        <v>0</v>
      </c>
      <c r="O408" s="90">
        <v>0</v>
      </c>
      <c r="P408" s="90">
        <v>0</v>
      </c>
      <c r="Q408" s="90">
        <v>0</v>
      </c>
      <c r="R408" s="90">
        <v>0</v>
      </c>
      <c r="S408" s="90">
        <v>0</v>
      </c>
      <c r="T408" s="90">
        <v>0</v>
      </c>
      <c r="U408" s="90">
        <v>0</v>
      </c>
      <c r="V408" s="90">
        <v>0</v>
      </c>
      <c r="W408" s="90">
        <v>0</v>
      </c>
      <c r="X408" s="90">
        <v>0</v>
      </c>
      <c r="Y408" s="90">
        <v>0</v>
      </c>
      <c r="Z408" s="90">
        <v>0</v>
      </c>
      <c r="AA408" s="90">
        <v>0</v>
      </c>
      <c r="AB408" s="90">
        <v>0</v>
      </c>
      <c r="AC408" s="90">
        <v>0</v>
      </c>
      <c r="AD408" s="90">
        <v>0</v>
      </c>
      <c r="AE408" s="90">
        <v>0</v>
      </c>
      <c r="AF408" s="90">
        <v>0</v>
      </c>
      <c r="AG408" s="90">
        <v>0</v>
      </c>
      <c r="AH408" s="90">
        <v>0</v>
      </c>
      <c r="AI408" s="90">
        <v>0</v>
      </c>
      <c r="AJ408" s="90">
        <v>0</v>
      </c>
      <c r="AK408" s="90">
        <v>0</v>
      </c>
      <c r="AL408" s="90">
        <v>0</v>
      </c>
      <c r="AM408" s="90">
        <v>0</v>
      </c>
      <c r="AN408" s="90">
        <v>0</v>
      </c>
      <c r="AO408" s="90">
        <v>0</v>
      </c>
      <c r="AP408" s="90">
        <v>0</v>
      </c>
      <c r="AQ408" s="90">
        <v>0</v>
      </c>
      <c r="AR408" s="90">
        <v>0</v>
      </c>
      <c r="AS408" s="90">
        <v>0</v>
      </c>
      <c r="AT408" s="90">
        <v>0</v>
      </c>
      <c r="AU408" s="90">
        <v>0</v>
      </c>
      <c r="AV408" s="90">
        <v>0</v>
      </c>
      <c r="AW408" s="90">
        <v>0</v>
      </c>
      <c r="AX408" s="90">
        <v>0</v>
      </c>
      <c r="AY408" s="90">
        <v>0</v>
      </c>
      <c r="AZ408" s="90">
        <v>0</v>
      </c>
      <c r="BA408" s="90">
        <v>0</v>
      </c>
      <c r="BB408" s="90"/>
      <c r="BC408" s="90"/>
      <c r="BD408" s="90"/>
      <c r="BE408" s="90"/>
      <c r="BF408" s="90"/>
      <c r="BG408" s="90"/>
      <c r="BH408" s="90"/>
      <c r="BI408" s="90"/>
      <c r="BJ408" s="90"/>
      <c r="BK408" s="90"/>
      <c r="BL408" s="90"/>
      <c r="BM408" s="90"/>
      <c r="BN408" s="90"/>
    </row>
    <row r="409" spans="1:66" s="77" customFormat="1" x14ac:dyDescent="0.2">
      <c r="A409" s="82" t="s">
        <v>1220</v>
      </c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  <c r="BB409" s="90"/>
      <c r="BC409" s="90"/>
      <c r="BD409" s="90"/>
      <c r="BE409" s="90"/>
      <c r="BF409" s="90"/>
      <c r="BG409" s="90"/>
      <c r="BH409" s="90"/>
      <c r="BI409" s="90"/>
      <c r="BJ409" s="90"/>
      <c r="BK409" s="90"/>
      <c r="BL409" s="90"/>
      <c r="BM409" s="90"/>
      <c r="BN409" s="90"/>
    </row>
    <row r="410" spans="1:66" s="77" customFormat="1" x14ac:dyDescent="0.2">
      <c r="A410" s="82" t="s">
        <v>1221</v>
      </c>
      <c r="B410" s="90">
        <v>0</v>
      </c>
      <c r="C410" s="90">
        <v>0</v>
      </c>
      <c r="D410" s="90">
        <v>0</v>
      </c>
      <c r="E410" s="90">
        <v>0</v>
      </c>
      <c r="F410" s="90">
        <v>0</v>
      </c>
      <c r="G410" s="90">
        <v>0</v>
      </c>
      <c r="H410" s="90">
        <v>0</v>
      </c>
      <c r="I410" s="90">
        <v>0</v>
      </c>
      <c r="J410" s="90">
        <v>0</v>
      </c>
      <c r="K410" s="90">
        <v>0</v>
      </c>
      <c r="L410" s="90">
        <v>0</v>
      </c>
      <c r="M410" s="90">
        <v>0</v>
      </c>
      <c r="N410" s="90">
        <v>0</v>
      </c>
      <c r="O410" s="90">
        <v>0</v>
      </c>
      <c r="P410" s="90">
        <v>0</v>
      </c>
      <c r="Q410" s="90">
        <v>0</v>
      </c>
      <c r="R410" s="90">
        <v>0</v>
      </c>
      <c r="S410" s="90">
        <v>0</v>
      </c>
      <c r="T410" s="90">
        <v>0</v>
      </c>
      <c r="U410" s="90">
        <v>0</v>
      </c>
      <c r="V410" s="90">
        <v>0</v>
      </c>
      <c r="W410" s="90">
        <v>0</v>
      </c>
      <c r="X410" s="90">
        <v>0</v>
      </c>
      <c r="Y410" s="90">
        <v>0</v>
      </c>
      <c r="Z410" s="90">
        <v>0</v>
      </c>
      <c r="AA410" s="90">
        <v>0</v>
      </c>
      <c r="AB410" s="90">
        <v>0</v>
      </c>
      <c r="AC410" s="90">
        <v>0</v>
      </c>
      <c r="AD410" s="90">
        <v>0</v>
      </c>
      <c r="AE410" s="90">
        <v>0</v>
      </c>
      <c r="AF410" s="90">
        <v>0</v>
      </c>
      <c r="AG410" s="90">
        <v>0</v>
      </c>
      <c r="AH410" s="90">
        <v>0</v>
      </c>
      <c r="AI410" s="90">
        <v>0</v>
      </c>
      <c r="AJ410" s="90">
        <v>0</v>
      </c>
      <c r="AK410" s="90">
        <v>0</v>
      </c>
      <c r="AL410" s="90">
        <v>0</v>
      </c>
      <c r="AM410" s="90">
        <v>0</v>
      </c>
      <c r="AN410" s="90">
        <v>0</v>
      </c>
      <c r="AO410" s="90">
        <v>0</v>
      </c>
      <c r="AP410" s="90">
        <v>0</v>
      </c>
      <c r="AQ410" s="90">
        <v>0</v>
      </c>
      <c r="AR410" s="90">
        <v>0</v>
      </c>
      <c r="AS410" s="90">
        <v>0</v>
      </c>
      <c r="AT410" s="90">
        <v>0</v>
      </c>
      <c r="AU410" s="90">
        <v>0</v>
      </c>
      <c r="AV410" s="90">
        <v>0</v>
      </c>
      <c r="AW410" s="90">
        <v>0</v>
      </c>
      <c r="AX410" s="90">
        <v>0</v>
      </c>
      <c r="AY410" s="90">
        <v>0</v>
      </c>
      <c r="AZ410" s="90">
        <v>0</v>
      </c>
      <c r="BA410" s="90">
        <v>0</v>
      </c>
      <c r="BB410" s="90"/>
      <c r="BC410" s="90"/>
      <c r="BD410" s="90"/>
      <c r="BE410" s="90"/>
      <c r="BF410" s="90"/>
      <c r="BG410" s="90"/>
      <c r="BH410" s="90"/>
      <c r="BI410" s="90"/>
      <c r="BJ410" s="90"/>
      <c r="BK410" s="90"/>
      <c r="BL410" s="90"/>
      <c r="BM410" s="90"/>
      <c r="BN410" s="90"/>
    </row>
    <row r="411" spans="1:66" s="77" customFormat="1" x14ac:dyDescent="0.2">
      <c r="A411" s="82" t="s">
        <v>1222</v>
      </c>
      <c r="B411" s="90">
        <v>0</v>
      </c>
      <c r="C411" s="90">
        <v>0</v>
      </c>
      <c r="D411" s="90">
        <v>0</v>
      </c>
      <c r="E411" s="90">
        <v>0</v>
      </c>
      <c r="F411" s="90">
        <v>0</v>
      </c>
      <c r="G411" s="90">
        <v>0</v>
      </c>
      <c r="H411" s="90">
        <v>0</v>
      </c>
      <c r="I411" s="90">
        <v>0</v>
      </c>
      <c r="J411" s="90">
        <v>0</v>
      </c>
      <c r="K411" s="90">
        <v>0</v>
      </c>
      <c r="L411" s="90">
        <v>0</v>
      </c>
      <c r="M411" s="90">
        <v>0</v>
      </c>
      <c r="N411" s="90">
        <v>0</v>
      </c>
      <c r="O411" s="90">
        <v>0</v>
      </c>
      <c r="P411" s="90">
        <v>0</v>
      </c>
      <c r="Q411" s="90">
        <v>0</v>
      </c>
      <c r="R411" s="90">
        <v>0</v>
      </c>
      <c r="S411" s="90">
        <v>0</v>
      </c>
      <c r="T411" s="90">
        <v>0</v>
      </c>
      <c r="U411" s="90">
        <v>0</v>
      </c>
      <c r="V411" s="90">
        <v>0</v>
      </c>
      <c r="W411" s="90">
        <v>0</v>
      </c>
      <c r="X411" s="90">
        <v>0</v>
      </c>
      <c r="Y411" s="90">
        <v>0</v>
      </c>
      <c r="Z411" s="90">
        <v>0</v>
      </c>
      <c r="AA411" s="90">
        <v>0</v>
      </c>
      <c r="AB411" s="90">
        <v>0</v>
      </c>
      <c r="AC411" s="90">
        <v>0</v>
      </c>
      <c r="AD411" s="90">
        <v>0</v>
      </c>
      <c r="AE411" s="90">
        <v>0</v>
      </c>
      <c r="AF411" s="90">
        <v>0</v>
      </c>
      <c r="AG411" s="90">
        <v>0</v>
      </c>
      <c r="AH411" s="90">
        <v>0</v>
      </c>
      <c r="AI411" s="90">
        <v>0</v>
      </c>
      <c r="AJ411" s="90">
        <v>0</v>
      </c>
      <c r="AK411" s="90">
        <v>0</v>
      </c>
      <c r="AL411" s="90">
        <v>0</v>
      </c>
      <c r="AM411" s="90">
        <v>0</v>
      </c>
      <c r="AN411" s="90">
        <v>0</v>
      </c>
      <c r="AO411" s="90">
        <v>0</v>
      </c>
      <c r="AP411" s="90">
        <v>0</v>
      </c>
      <c r="AQ411" s="90">
        <v>0</v>
      </c>
      <c r="AR411" s="90">
        <v>0</v>
      </c>
      <c r="AS411" s="90">
        <v>0</v>
      </c>
      <c r="AT411" s="90">
        <v>0</v>
      </c>
      <c r="AU411" s="90">
        <v>0</v>
      </c>
      <c r="AV411" s="90">
        <v>0</v>
      </c>
      <c r="AW411" s="90">
        <v>0</v>
      </c>
      <c r="AX411" s="90">
        <v>0</v>
      </c>
      <c r="AY411" s="90">
        <v>0</v>
      </c>
      <c r="AZ411" s="90">
        <v>0</v>
      </c>
      <c r="BA411" s="90">
        <v>0</v>
      </c>
      <c r="BB411" s="90"/>
      <c r="BC411" s="90"/>
      <c r="BD411" s="90"/>
      <c r="BE411" s="90"/>
      <c r="BF411" s="90"/>
      <c r="BG411" s="90"/>
      <c r="BH411" s="90"/>
      <c r="BI411" s="90"/>
      <c r="BJ411" s="90"/>
      <c r="BK411" s="90"/>
      <c r="BL411" s="90"/>
      <c r="BM411" s="90"/>
      <c r="BN411" s="90"/>
    </row>
    <row r="412" spans="1:66" s="77" customFormat="1" x14ac:dyDescent="0.2">
      <c r="A412" s="82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  <c r="BB412" s="90"/>
      <c r="BC412" s="90"/>
      <c r="BD412" s="90"/>
      <c r="BE412" s="90"/>
      <c r="BF412" s="90"/>
      <c r="BG412" s="90"/>
      <c r="BH412" s="90"/>
      <c r="BI412" s="90"/>
      <c r="BJ412" s="90"/>
      <c r="BK412" s="90"/>
      <c r="BL412" s="90"/>
      <c r="BM412" s="90"/>
      <c r="BN412" s="90"/>
    </row>
    <row r="413" spans="1:66" s="77" customFormat="1" x14ac:dyDescent="0.2">
      <c r="A413" s="82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  <c r="BB413" s="90"/>
      <c r="BC413" s="90"/>
      <c r="BD413" s="90"/>
      <c r="BE413" s="90"/>
      <c r="BF413" s="90"/>
      <c r="BG413" s="90"/>
      <c r="BH413" s="90"/>
      <c r="BI413" s="90"/>
      <c r="BJ413" s="90"/>
      <c r="BK413" s="90"/>
      <c r="BL413" s="90"/>
      <c r="BM413" s="90"/>
      <c r="BN413" s="90"/>
    </row>
  </sheetData>
  <pageMargins left="0.7" right="0.7" top="0.75" bottom="0.75" header="0.3" footer="0.3"/>
  <pageSetup orientation="portrait" r:id="rId1"/>
  <headerFooter>
    <oddHeader xml:space="preserve">&amp;RDEF’s Response to OPC POD 1 (1-26)
Q7
Page &amp;P of &amp;N
</oddHeader>
    <oddFooter>&amp;R20240025-OPCPOD1-00004280</oddFooter>
  </headerFooter>
  <colBreaks count="1" manualBreakCount="1">
    <brk id="6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A58EF-C1F1-4873-9D86-72DFF9E528BD}">
  <dimension ref="A1:Q408"/>
  <sheetViews>
    <sheetView tabSelected="1" workbookViewId="0">
      <selection activeCell="D5" sqref="D5"/>
    </sheetView>
  </sheetViews>
  <sheetFormatPr defaultRowHeight="14.4" x14ac:dyDescent="0.3"/>
  <cols>
    <col min="1" max="1" width="59" style="82" bestFit="1" customWidth="1"/>
    <col min="2" max="15" width="12.109375" style="90" bestFit="1" customWidth="1"/>
    <col min="16" max="17" width="11.88671875" bestFit="1" customWidth="1"/>
  </cols>
  <sheetData>
    <row r="1" spans="1:15" x14ac:dyDescent="0.3">
      <c r="A1" s="80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x14ac:dyDescent="0.3">
      <c r="A2" s="80" t="s">
        <v>967</v>
      </c>
      <c r="B2" s="89" t="s">
        <v>557</v>
      </c>
      <c r="C2" s="89" t="s">
        <v>968</v>
      </c>
      <c r="D2" s="89" t="s">
        <v>969</v>
      </c>
      <c r="E2" s="89" t="s">
        <v>970</v>
      </c>
      <c r="F2" s="89" t="s">
        <v>971</v>
      </c>
      <c r="G2" s="89" t="s">
        <v>972</v>
      </c>
      <c r="H2" s="89" t="s">
        <v>973</v>
      </c>
      <c r="I2" s="89" t="s">
        <v>974</v>
      </c>
      <c r="J2" s="89" t="s">
        <v>975</v>
      </c>
      <c r="K2" s="89" t="s">
        <v>976</v>
      </c>
      <c r="L2" s="89" t="s">
        <v>977</v>
      </c>
      <c r="M2" s="89" t="s">
        <v>978</v>
      </c>
      <c r="N2" s="89" t="s">
        <v>979</v>
      </c>
      <c r="O2" s="89" t="s">
        <v>14</v>
      </c>
    </row>
    <row r="3" spans="1:15" x14ac:dyDescent="0.3">
      <c r="A3" s="80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x14ac:dyDescent="0.3">
      <c r="A4" s="81" t="s">
        <v>117</v>
      </c>
    </row>
    <row r="5" spans="1:15" x14ac:dyDescent="0.3">
      <c r="A5" s="82" t="s">
        <v>118</v>
      </c>
    </row>
    <row r="6" spans="1:15" x14ac:dyDescent="0.3">
      <c r="A6" s="82" t="s">
        <v>119</v>
      </c>
    </row>
    <row r="7" spans="1:15" x14ac:dyDescent="0.3">
      <c r="A7" s="82" t="s">
        <v>120</v>
      </c>
    </row>
    <row r="8" spans="1:15" x14ac:dyDescent="0.3">
      <c r="A8" s="82" t="s">
        <v>121</v>
      </c>
    </row>
    <row r="9" spans="1:15" x14ac:dyDescent="0.3">
      <c r="A9" s="82" t="s">
        <v>122</v>
      </c>
      <c r="B9" s="90">
        <v>1493412000</v>
      </c>
      <c r="C9" s="90">
        <v>1493412000</v>
      </c>
      <c r="D9" s="90">
        <v>1493412000</v>
      </c>
      <c r="E9" s="90">
        <v>1493412000</v>
      </c>
      <c r="F9" s="90">
        <v>1493412000</v>
      </c>
      <c r="G9" s="90">
        <v>1493412000</v>
      </c>
      <c r="H9" s="90">
        <v>1493412000</v>
      </c>
      <c r="I9" s="90">
        <v>1493412000</v>
      </c>
      <c r="J9" s="90">
        <v>1493412000</v>
      </c>
      <c r="K9" s="90">
        <v>1493412000</v>
      </c>
      <c r="L9" s="90">
        <v>1493412000</v>
      </c>
      <c r="M9" s="90">
        <v>1493412000</v>
      </c>
      <c r="N9" s="90">
        <v>1493412000</v>
      </c>
      <c r="O9" s="90">
        <v>1493412000</v>
      </c>
    </row>
    <row r="10" spans="1:15" x14ac:dyDescent="0.3">
      <c r="A10" s="82" t="s">
        <v>123</v>
      </c>
      <c r="B10" s="90">
        <v>1493412000</v>
      </c>
      <c r="C10" s="90">
        <v>1493412000</v>
      </c>
      <c r="D10" s="90">
        <v>1493412000</v>
      </c>
      <c r="E10" s="90">
        <v>1493412000</v>
      </c>
      <c r="F10" s="90">
        <v>1493412000</v>
      </c>
      <c r="G10" s="90">
        <v>1493412000</v>
      </c>
      <c r="H10" s="90">
        <v>1493412000</v>
      </c>
      <c r="I10" s="90">
        <v>1493412000</v>
      </c>
      <c r="J10" s="90">
        <v>1493412000</v>
      </c>
      <c r="K10" s="90">
        <v>1493412000</v>
      </c>
      <c r="L10" s="90">
        <v>1493412000</v>
      </c>
      <c r="M10" s="90">
        <v>1493412000</v>
      </c>
      <c r="N10" s="90">
        <v>1493412000</v>
      </c>
      <c r="O10" s="90">
        <v>1493412000</v>
      </c>
    </row>
    <row r="11" spans="1:15" x14ac:dyDescent="0.3">
      <c r="A11" s="82" t="s">
        <v>124</v>
      </c>
      <c r="B11" s="90">
        <v>1000</v>
      </c>
      <c r="C11" s="90">
        <v>1000</v>
      </c>
      <c r="D11" s="90">
        <v>1000</v>
      </c>
      <c r="E11" s="90">
        <v>1000</v>
      </c>
      <c r="F11" s="90">
        <v>1000</v>
      </c>
      <c r="G11" s="90">
        <v>1000</v>
      </c>
      <c r="H11" s="90">
        <v>1000</v>
      </c>
      <c r="I11" s="90">
        <v>1000</v>
      </c>
      <c r="J11" s="90">
        <v>1000</v>
      </c>
      <c r="K11" s="90">
        <v>1000</v>
      </c>
      <c r="L11" s="90">
        <v>1000</v>
      </c>
      <c r="M11" s="90">
        <v>1000</v>
      </c>
      <c r="N11" s="90">
        <v>1000</v>
      </c>
      <c r="O11" s="90">
        <v>1000</v>
      </c>
    </row>
    <row r="12" spans="1:15" x14ac:dyDescent="0.3">
      <c r="A12" s="82" t="s">
        <v>125</v>
      </c>
    </row>
    <row r="13" spans="1:15" x14ac:dyDescent="0.3">
      <c r="A13" s="82" t="s">
        <v>126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</row>
    <row r="14" spans="1:15" x14ac:dyDescent="0.3">
      <c r="A14" s="82" t="s">
        <v>127</v>
      </c>
    </row>
    <row r="15" spans="1:15" x14ac:dyDescent="0.3">
      <c r="A15" s="82" t="s">
        <v>128</v>
      </c>
    </row>
    <row r="16" spans="1:15" x14ac:dyDescent="0.3">
      <c r="A16" s="82" t="s">
        <v>129</v>
      </c>
    </row>
    <row r="17" spans="1:15" x14ac:dyDescent="0.3">
      <c r="A17" s="82" t="s">
        <v>130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</row>
    <row r="18" spans="1:15" x14ac:dyDescent="0.3">
      <c r="A18" s="83" t="s">
        <v>131</v>
      </c>
    </row>
    <row r="19" spans="1:15" x14ac:dyDescent="0.3">
      <c r="A19" s="81" t="s">
        <v>132</v>
      </c>
    </row>
    <row r="20" spans="1:15" x14ac:dyDescent="0.3">
      <c r="A20" s="84" t="s">
        <v>133</v>
      </c>
      <c r="B20" s="91">
        <v>-0.01</v>
      </c>
      <c r="C20" s="91">
        <v>-0.01</v>
      </c>
      <c r="D20" s="91">
        <v>-0.01</v>
      </c>
      <c r="E20" s="91">
        <v>-0.01</v>
      </c>
      <c r="F20" s="91">
        <v>-0.01</v>
      </c>
      <c r="G20" s="91">
        <v>-0.01</v>
      </c>
      <c r="H20" s="91">
        <v>-0.01</v>
      </c>
      <c r="I20" s="91">
        <v>-0.01</v>
      </c>
      <c r="J20" s="91">
        <v>-0.01</v>
      </c>
      <c r="K20" s="91">
        <v>-0.01</v>
      </c>
      <c r="L20" s="91">
        <v>-0.01</v>
      </c>
      <c r="M20" s="91">
        <v>-0.01</v>
      </c>
      <c r="N20" s="91">
        <v>-0.01</v>
      </c>
      <c r="O20" s="91">
        <v>-0.01</v>
      </c>
    </row>
    <row r="21" spans="1:15" x14ac:dyDescent="0.3">
      <c r="A21" s="84" t="s">
        <v>134</v>
      </c>
      <c r="B21" s="91">
        <v>0.01</v>
      </c>
      <c r="C21" s="91">
        <v>0.01</v>
      </c>
      <c r="D21" s="91">
        <v>0.01</v>
      </c>
      <c r="E21" s="91">
        <v>0.01</v>
      </c>
      <c r="F21" s="91">
        <v>0.01</v>
      </c>
      <c r="G21" s="91">
        <v>0.01</v>
      </c>
      <c r="H21" s="91">
        <v>0.01</v>
      </c>
      <c r="I21" s="91">
        <v>0.01</v>
      </c>
      <c r="J21" s="91">
        <v>0.01</v>
      </c>
      <c r="K21" s="91">
        <v>0.01</v>
      </c>
      <c r="L21" s="91">
        <v>0.01</v>
      </c>
      <c r="M21" s="91">
        <v>0.01</v>
      </c>
      <c r="N21" s="91">
        <v>0.01</v>
      </c>
      <c r="O21" s="91">
        <v>0.01</v>
      </c>
    </row>
    <row r="22" spans="1:15" x14ac:dyDescent="0.3">
      <c r="A22" s="84" t="s">
        <v>135</v>
      </c>
      <c r="B22" s="91">
        <v>0.10099999999999899</v>
      </c>
      <c r="C22" s="91">
        <v>0.10099999999999899</v>
      </c>
      <c r="D22" s="91">
        <v>0.10099999999999899</v>
      </c>
      <c r="E22" s="91">
        <v>0.10099999999999899</v>
      </c>
      <c r="F22" s="91">
        <v>0.10099999999999899</v>
      </c>
      <c r="G22" s="91">
        <v>0.10099999999999899</v>
      </c>
      <c r="H22" s="91">
        <v>0.10099999999999899</v>
      </c>
      <c r="I22" s="91">
        <v>0.10099999999999899</v>
      </c>
      <c r="J22" s="91">
        <v>0.10099999999999899</v>
      </c>
      <c r="K22" s="91">
        <v>0.10099999999999899</v>
      </c>
      <c r="L22" s="91">
        <v>0.10099999999999899</v>
      </c>
      <c r="M22" s="91">
        <v>0.10099999999999899</v>
      </c>
      <c r="N22" s="91">
        <v>0.10099999999999899</v>
      </c>
      <c r="O22" s="91">
        <v>0.10099999999999899</v>
      </c>
    </row>
    <row r="23" spans="1:15" x14ac:dyDescent="0.3">
      <c r="A23" s="84" t="s">
        <v>136</v>
      </c>
      <c r="B23" s="91">
        <v>9.0999999999999998E-2</v>
      </c>
      <c r="C23" s="91">
        <v>9.0999999999999998E-2</v>
      </c>
      <c r="D23" s="91">
        <v>9.0999999999999998E-2</v>
      </c>
      <c r="E23" s="91">
        <v>9.0999999999999998E-2</v>
      </c>
      <c r="F23" s="91">
        <v>9.0999999999999998E-2</v>
      </c>
      <c r="G23" s="91">
        <v>9.0999999999999998E-2</v>
      </c>
      <c r="H23" s="91">
        <v>9.0999999999999998E-2</v>
      </c>
      <c r="I23" s="91">
        <v>9.0999999999999998E-2</v>
      </c>
      <c r="J23" s="91">
        <v>9.0999999999999998E-2</v>
      </c>
      <c r="K23" s="91">
        <v>9.0999999999999998E-2</v>
      </c>
      <c r="L23" s="91">
        <v>9.0999999999999998E-2</v>
      </c>
      <c r="M23" s="91">
        <v>9.0999999999999998E-2</v>
      </c>
      <c r="N23" s="91">
        <v>9.0999999999999998E-2</v>
      </c>
      <c r="O23" s="91">
        <v>9.0999999999999998E-2</v>
      </c>
    </row>
    <row r="24" spans="1:15" x14ac:dyDescent="0.3">
      <c r="A24" s="84" t="s">
        <v>137</v>
      </c>
      <c r="B24" s="91">
        <v>0.110999999999999</v>
      </c>
      <c r="C24" s="91">
        <v>0.110999999999999</v>
      </c>
      <c r="D24" s="91">
        <v>0.110999999999999</v>
      </c>
      <c r="E24" s="91">
        <v>0.110999999999999</v>
      </c>
      <c r="F24" s="91">
        <v>0.110999999999999</v>
      </c>
      <c r="G24" s="91">
        <v>0.110999999999999</v>
      </c>
      <c r="H24" s="91">
        <v>0.110999999999999</v>
      </c>
      <c r="I24" s="91">
        <v>0.110999999999999</v>
      </c>
      <c r="J24" s="91">
        <v>0.110999999999999</v>
      </c>
      <c r="K24" s="91">
        <v>0.110999999999999</v>
      </c>
      <c r="L24" s="91">
        <v>0.110999999999999</v>
      </c>
      <c r="M24" s="91">
        <v>0.110999999999999</v>
      </c>
      <c r="N24" s="91">
        <v>0.110999999999999</v>
      </c>
      <c r="O24" s="91">
        <v>0.110999999999999</v>
      </c>
    </row>
    <row r="25" spans="1:15" x14ac:dyDescent="0.3">
      <c r="A25" s="82" t="s">
        <v>138</v>
      </c>
    </row>
    <row r="26" spans="1:15" x14ac:dyDescent="0.3">
      <c r="A26" s="84" t="s">
        <v>139</v>
      </c>
      <c r="B26" s="91">
        <v>7.4654999999999999E-3</v>
      </c>
      <c r="C26" s="91">
        <v>7.4654999999999999E-3</v>
      </c>
      <c r="D26" s="91">
        <v>7.4654999999999999E-3</v>
      </c>
      <c r="E26" s="91">
        <v>7.4654999999999999E-3</v>
      </c>
      <c r="F26" s="91">
        <v>7.4654999999999999E-3</v>
      </c>
      <c r="G26" s="91">
        <v>7.4654999999999999E-3</v>
      </c>
      <c r="H26" s="91">
        <v>7.4654999999999999E-3</v>
      </c>
      <c r="I26" s="91">
        <v>7.4654999999999999E-3</v>
      </c>
      <c r="J26" s="91">
        <v>7.4654999999999999E-3</v>
      </c>
      <c r="K26" s="91">
        <v>7.4654999999999999E-3</v>
      </c>
      <c r="L26" s="91">
        <v>7.4654999999999999E-3</v>
      </c>
      <c r="M26" s="91">
        <v>7.4654999999999999E-3</v>
      </c>
      <c r="N26" s="91">
        <v>7.4654999999999999E-3</v>
      </c>
      <c r="O26" s="91">
        <v>7.4654999999999999E-3</v>
      </c>
    </row>
    <row r="27" spans="1:15" x14ac:dyDescent="0.3">
      <c r="A27" s="82" t="s">
        <v>140</v>
      </c>
    </row>
    <row r="28" spans="1:15" x14ac:dyDescent="0.3">
      <c r="A28" s="82" t="s">
        <v>141</v>
      </c>
    </row>
    <row r="29" spans="1:15" x14ac:dyDescent="0.3">
      <c r="A29" s="81" t="s">
        <v>142</v>
      </c>
    </row>
    <row r="30" spans="1:15" x14ac:dyDescent="0.3">
      <c r="A30" s="83" t="s">
        <v>143</v>
      </c>
    </row>
    <row r="31" spans="1:15" x14ac:dyDescent="0.3">
      <c r="A31" s="83" t="s">
        <v>144</v>
      </c>
    </row>
    <row r="32" spans="1:15" x14ac:dyDescent="0.3">
      <c r="A32" s="82" t="s">
        <v>145</v>
      </c>
    </row>
    <row r="33" spans="1:15" x14ac:dyDescent="0.3">
      <c r="A33" s="81" t="s">
        <v>146</v>
      </c>
    </row>
    <row r="34" spans="1:15" x14ac:dyDescent="0.3">
      <c r="A34" s="85" t="s">
        <v>147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</row>
    <row r="35" spans="1:15" x14ac:dyDescent="0.3">
      <c r="A35" s="82" t="s">
        <v>148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</row>
    <row r="36" spans="1:15" x14ac:dyDescent="0.3">
      <c r="A36" s="82" t="s">
        <v>149</v>
      </c>
      <c r="B36" s="90">
        <v>1591035360.75</v>
      </c>
      <c r="C36" s="90">
        <v>1591035360.75</v>
      </c>
      <c r="D36" s="90">
        <v>1591035360.75</v>
      </c>
      <c r="E36" s="90">
        <v>1591035360.75</v>
      </c>
      <c r="F36" s="90">
        <v>1591035360.75</v>
      </c>
      <c r="G36" s="90">
        <v>1591035360.75</v>
      </c>
      <c r="H36" s="90">
        <v>1591035360.75</v>
      </c>
      <c r="I36" s="90">
        <v>1591035360.75</v>
      </c>
      <c r="J36" s="90">
        <v>1591398530.1699901</v>
      </c>
      <c r="K36" s="90">
        <v>1591355921.4299901</v>
      </c>
      <c r="L36" s="90">
        <v>1591355912.27</v>
      </c>
      <c r="M36" s="90">
        <v>1591355912.27</v>
      </c>
      <c r="N36" s="90">
        <v>1591355912.27</v>
      </c>
      <c r="O36" s="90">
        <v>1591355912.27</v>
      </c>
    </row>
    <row r="37" spans="1:15" x14ac:dyDescent="0.3">
      <c r="A37" s="82" t="s">
        <v>150</v>
      </c>
      <c r="B37" s="90">
        <v>7433969932.9499998</v>
      </c>
      <c r="C37" s="90">
        <v>7509543402.9799995</v>
      </c>
      <c r="D37" s="90">
        <v>7548472298.3399897</v>
      </c>
      <c r="E37" s="90">
        <v>7633385852.9399996</v>
      </c>
      <c r="F37" s="90">
        <v>7697292819.7299995</v>
      </c>
      <c r="G37" s="90">
        <v>7768745304.9099903</v>
      </c>
      <c r="H37" s="90">
        <v>7889588919.3999996</v>
      </c>
      <c r="I37" s="90">
        <v>8015700526.46</v>
      </c>
      <c r="J37" s="90">
        <v>8145935266.4299898</v>
      </c>
      <c r="K37" s="90">
        <v>8238726803.8299904</v>
      </c>
      <c r="L37" s="90">
        <v>8298957592.5900002</v>
      </c>
      <c r="M37" s="90">
        <v>8327216254.7999897</v>
      </c>
      <c r="N37" s="90">
        <v>8450403513.0600004</v>
      </c>
      <c r="O37" s="90">
        <v>8450403513.0600004</v>
      </c>
    </row>
    <row r="38" spans="1:15" x14ac:dyDescent="0.3">
      <c r="A38" s="82" t="s">
        <v>151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</row>
    <row r="39" spans="1:15" x14ac:dyDescent="0.3">
      <c r="A39" s="82" t="s">
        <v>600</v>
      </c>
      <c r="B39" s="90">
        <v>0</v>
      </c>
      <c r="C39" s="90">
        <v>0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</row>
    <row r="40" spans="1:15" x14ac:dyDescent="0.3">
      <c r="A40" s="82" t="s">
        <v>601</v>
      </c>
      <c r="B40" s="90">
        <v>0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</row>
    <row r="41" spans="1:15" x14ac:dyDescent="0.3">
      <c r="A41" s="82" t="s">
        <v>602</v>
      </c>
      <c r="B41" s="90">
        <v>0</v>
      </c>
      <c r="C41" s="90">
        <v>0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</row>
    <row r="42" spans="1:15" x14ac:dyDescent="0.3">
      <c r="A42" s="82" t="s">
        <v>603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</row>
    <row r="43" spans="1:15" x14ac:dyDescent="0.3">
      <c r="A43" s="82" t="s">
        <v>604</v>
      </c>
      <c r="B43" s="90">
        <v>0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</row>
    <row r="44" spans="1:15" x14ac:dyDescent="0.3">
      <c r="A44" s="82" t="s">
        <v>605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</row>
    <row r="45" spans="1:15" x14ac:dyDescent="0.3">
      <c r="A45" s="82" t="s">
        <v>606</v>
      </c>
      <c r="B45" s="90">
        <v>641602</v>
      </c>
      <c r="C45" s="90">
        <v>641602</v>
      </c>
      <c r="D45" s="90">
        <v>641602</v>
      </c>
      <c r="E45" s="90">
        <v>641602</v>
      </c>
      <c r="F45" s="90">
        <v>641602</v>
      </c>
      <c r="G45" s="90">
        <v>641602</v>
      </c>
      <c r="H45" s="90">
        <v>641602</v>
      </c>
      <c r="I45" s="90">
        <v>641602</v>
      </c>
      <c r="J45" s="90">
        <v>641602</v>
      </c>
      <c r="K45" s="90">
        <v>641602</v>
      </c>
      <c r="L45" s="90">
        <v>641602</v>
      </c>
      <c r="M45" s="90">
        <v>641602</v>
      </c>
      <c r="N45" s="90">
        <v>641602</v>
      </c>
      <c r="O45" s="90">
        <v>641602</v>
      </c>
    </row>
    <row r="46" spans="1:15" x14ac:dyDescent="0.3">
      <c r="A46" s="82" t="s">
        <v>607</v>
      </c>
      <c r="B46" s="90">
        <v>0</v>
      </c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</row>
    <row r="47" spans="1:15" x14ac:dyDescent="0.3">
      <c r="A47" s="82" t="s">
        <v>608</v>
      </c>
      <c r="B47" s="90">
        <v>-2748575.88</v>
      </c>
      <c r="C47" s="90">
        <v>-2748563.13</v>
      </c>
      <c r="D47" s="90">
        <v>-2489447.06</v>
      </c>
      <c r="E47" s="90">
        <v>-244930.52</v>
      </c>
      <c r="F47" s="90">
        <v>-244888.86</v>
      </c>
      <c r="G47" s="90">
        <v>-165745.26</v>
      </c>
      <c r="H47" s="90">
        <v>-282095.96999999997</v>
      </c>
      <c r="I47" s="90">
        <v>-280582.8</v>
      </c>
      <c r="J47" s="90">
        <v>-249093.21</v>
      </c>
      <c r="K47" s="90">
        <v>-394820.74</v>
      </c>
      <c r="L47" s="90">
        <v>-395263.66</v>
      </c>
      <c r="M47" s="90">
        <v>-370712.28</v>
      </c>
      <c r="N47" s="90">
        <v>280663.78999999998</v>
      </c>
      <c r="O47" s="90">
        <v>280663.78999999998</v>
      </c>
    </row>
    <row r="48" spans="1:15" x14ac:dyDescent="0.3">
      <c r="A48" s="81" t="s">
        <v>609</v>
      </c>
      <c r="B48" s="90">
        <v>9022898319.8199997</v>
      </c>
      <c r="C48" s="90">
        <v>9098471802.6000004</v>
      </c>
      <c r="D48" s="90">
        <v>9137659814.0299892</v>
      </c>
      <c r="E48" s="90">
        <v>9224817885.1700001</v>
      </c>
      <c r="F48" s="90">
        <v>9288724893.6200008</v>
      </c>
      <c r="G48" s="90">
        <v>9360256522.3999901</v>
      </c>
      <c r="H48" s="90">
        <v>9480983786.1800003</v>
      </c>
      <c r="I48" s="90">
        <v>9607096906.4099998</v>
      </c>
      <c r="J48" s="90">
        <v>9737726305.3899899</v>
      </c>
      <c r="K48" s="90">
        <v>9830329506.5199909</v>
      </c>
      <c r="L48" s="90">
        <v>9890559843.2000008</v>
      </c>
      <c r="M48" s="90">
        <v>9918843056.7899895</v>
      </c>
      <c r="N48" s="90">
        <v>10042681691.120001</v>
      </c>
      <c r="O48" s="90">
        <v>10042681691.120001</v>
      </c>
    </row>
    <row r="49" spans="1:15" x14ac:dyDescent="0.3">
      <c r="A49" s="82" t="s">
        <v>610</v>
      </c>
    </row>
    <row r="50" spans="1:15" x14ac:dyDescent="0.3">
      <c r="A50" s="81" t="s">
        <v>611</v>
      </c>
      <c r="B50" s="90">
        <v>0</v>
      </c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</row>
    <row r="51" spans="1:15" x14ac:dyDescent="0.3">
      <c r="A51" s="82" t="s">
        <v>612</v>
      </c>
    </row>
    <row r="52" spans="1:15" x14ac:dyDescent="0.3">
      <c r="A52" s="81" t="s">
        <v>613</v>
      </c>
    </row>
    <row r="53" spans="1:15" x14ac:dyDescent="0.3">
      <c r="A53" s="82" t="s">
        <v>614</v>
      </c>
      <c r="B53" s="90">
        <v>-60597554.549999997</v>
      </c>
      <c r="C53" s="90">
        <v>-60132937.890000001</v>
      </c>
      <c r="D53" s="90">
        <v>-59676233.200000003</v>
      </c>
      <c r="E53" s="90">
        <v>-60043312.219999999</v>
      </c>
      <c r="F53" s="90">
        <v>-59730752.380000003</v>
      </c>
      <c r="G53" s="90">
        <v>-59273790.429999903</v>
      </c>
      <c r="H53" s="90">
        <v>-58807260.189999901</v>
      </c>
      <c r="I53" s="90">
        <v>-58327707.100000001</v>
      </c>
      <c r="J53" s="90">
        <v>-57849650.839999899</v>
      </c>
      <c r="K53" s="90">
        <v>-59392060.859999999</v>
      </c>
      <c r="L53" s="90">
        <v>-59641755.520000003</v>
      </c>
      <c r="M53" s="90">
        <v>-67361378.430000007</v>
      </c>
      <c r="N53" s="90">
        <v>-72698925.599999994</v>
      </c>
      <c r="O53" s="90">
        <v>-72698925.599999994</v>
      </c>
    </row>
    <row r="54" spans="1:15" x14ac:dyDescent="0.3">
      <c r="A54" s="82" t="s">
        <v>615</v>
      </c>
      <c r="B54" s="90">
        <v>-5095797.34</v>
      </c>
      <c r="C54" s="90">
        <v>-5025842.3499999996</v>
      </c>
      <c r="D54" s="90">
        <v>-4955887.3600000003</v>
      </c>
      <c r="E54" s="90">
        <v>-4885932.37</v>
      </c>
      <c r="F54" s="90">
        <v>-4815977.38</v>
      </c>
      <c r="G54" s="90">
        <v>-4746022.3899999997</v>
      </c>
      <c r="H54" s="90">
        <v>-4738883.09</v>
      </c>
      <c r="I54" s="90">
        <v>-4669316.29</v>
      </c>
      <c r="J54" s="90">
        <v>-4599749.5199999996</v>
      </c>
      <c r="K54" s="90">
        <v>-4530182.7300000004</v>
      </c>
      <c r="L54" s="90">
        <v>-4460615.95</v>
      </c>
      <c r="M54" s="90">
        <v>-4391049.17</v>
      </c>
      <c r="N54" s="90">
        <v>-4321482.3899999997</v>
      </c>
      <c r="O54" s="90">
        <v>-4321482.3899999997</v>
      </c>
    </row>
    <row r="55" spans="1:15" x14ac:dyDescent="0.3">
      <c r="A55" s="82" t="s">
        <v>616</v>
      </c>
      <c r="B55" s="90">
        <v>7575000000</v>
      </c>
      <c r="C55" s="90">
        <v>7575000000</v>
      </c>
      <c r="D55" s="90">
        <v>7575000000</v>
      </c>
      <c r="E55" s="90">
        <v>7575000000</v>
      </c>
      <c r="F55" s="90">
        <v>7575000000</v>
      </c>
      <c r="G55" s="90">
        <v>7575000000</v>
      </c>
      <c r="H55" s="90">
        <v>7575000000</v>
      </c>
      <c r="I55" s="90">
        <v>7575000000</v>
      </c>
      <c r="J55" s="90">
        <v>7575000000</v>
      </c>
      <c r="K55" s="90">
        <v>7575000000</v>
      </c>
      <c r="L55" s="90">
        <v>7575000000</v>
      </c>
      <c r="M55" s="90">
        <v>8875000000</v>
      </c>
      <c r="N55" s="90">
        <v>8875000000</v>
      </c>
      <c r="O55" s="90">
        <v>8875000000</v>
      </c>
    </row>
    <row r="56" spans="1:15" x14ac:dyDescent="0.3">
      <c r="A56" s="82" t="s">
        <v>617</v>
      </c>
      <c r="B56" s="90">
        <v>1200000000</v>
      </c>
      <c r="C56" s="90">
        <v>1200000000</v>
      </c>
      <c r="D56" s="90">
        <v>1200000000</v>
      </c>
      <c r="E56" s="90">
        <v>1200000000</v>
      </c>
      <c r="F56" s="90">
        <v>1275000000</v>
      </c>
      <c r="G56" s="90">
        <v>1275000000</v>
      </c>
      <c r="H56" s="90">
        <v>1275000000</v>
      </c>
      <c r="I56" s="90">
        <v>1275000000</v>
      </c>
      <c r="J56" s="90">
        <v>1275000000</v>
      </c>
      <c r="K56" s="90">
        <v>1475000000</v>
      </c>
      <c r="L56" s="90">
        <v>1475000000</v>
      </c>
      <c r="M56" s="90">
        <v>675000000</v>
      </c>
      <c r="N56" s="90">
        <v>675000000</v>
      </c>
      <c r="O56" s="90">
        <v>675000000</v>
      </c>
    </row>
    <row r="57" spans="1:15" x14ac:dyDescent="0.3">
      <c r="A57" s="82" t="s">
        <v>618</v>
      </c>
      <c r="B57" s="90">
        <v>-15913324.07</v>
      </c>
      <c r="C57" s="90">
        <v>-15832369.4799999</v>
      </c>
      <c r="D57" s="90">
        <v>-15751414.8799999</v>
      </c>
      <c r="E57" s="90">
        <v>-15670460.289999999</v>
      </c>
      <c r="F57" s="90">
        <v>-15589505.689999999</v>
      </c>
      <c r="G57" s="90">
        <v>-15508551.08</v>
      </c>
      <c r="H57" s="90">
        <v>-15427596.51</v>
      </c>
      <c r="I57" s="90">
        <v>-15346641.92</v>
      </c>
      <c r="J57" s="90">
        <v>-15265687.289999999</v>
      </c>
      <c r="K57" s="90">
        <v>-15184732.710000001</v>
      </c>
      <c r="L57" s="90">
        <v>-15103778.109999999</v>
      </c>
      <c r="M57" s="90">
        <v>-20349533.07</v>
      </c>
      <c r="N57" s="90">
        <v>-20247727.849999901</v>
      </c>
      <c r="O57" s="90">
        <v>-20247727.849999901</v>
      </c>
    </row>
    <row r="58" spans="1:15" x14ac:dyDescent="0.3">
      <c r="A58" s="82" t="s">
        <v>619</v>
      </c>
      <c r="B58" s="90">
        <v>0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</row>
    <row r="59" spans="1:15" x14ac:dyDescent="0.3">
      <c r="A59" s="81" t="s">
        <v>620</v>
      </c>
      <c r="B59" s="90">
        <v>8693393324.0400009</v>
      </c>
      <c r="C59" s="90">
        <v>8694008850.2800007</v>
      </c>
      <c r="D59" s="90">
        <v>8694616464.5599995</v>
      </c>
      <c r="E59" s="90">
        <v>8694400295.1200008</v>
      </c>
      <c r="F59" s="90">
        <v>8769863764.5499992</v>
      </c>
      <c r="G59" s="90">
        <v>8770471636.1000004</v>
      </c>
      <c r="H59" s="90">
        <v>8771026260.2099991</v>
      </c>
      <c r="I59" s="90">
        <v>8771656334.6900005</v>
      </c>
      <c r="J59" s="90">
        <v>8772284912.3500004</v>
      </c>
      <c r="K59" s="90">
        <v>8970893023.6999893</v>
      </c>
      <c r="L59" s="90">
        <v>8970793850.4200001</v>
      </c>
      <c r="M59" s="90">
        <v>9457898039.3299999</v>
      </c>
      <c r="N59" s="90">
        <v>9452731864.1599998</v>
      </c>
      <c r="O59" s="90">
        <v>9452731864.1599998</v>
      </c>
    </row>
    <row r="60" spans="1:15" x14ac:dyDescent="0.3">
      <c r="A60" s="82" t="s">
        <v>621</v>
      </c>
    </row>
    <row r="61" spans="1:15" x14ac:dyDescent="0.3">
      <c r="A61" s="81" t="s">
        <v>622</v>
      </c>
    </row>
    <row r="62" spans="1:15" x14ac:dyDescent="0.3">
      <c r="A62" s="82" t="s">
        <v>623</v>
      </c>
      <c r="B62" s="90">
        <v>32486880.050000001</v>
      </c>
      <c r="C62" s="90">
        <v>32676040.620000001</v>
      </c>
      <c r="D62" s="90">
        <v>32708293.4799999</v>
      </c>
      <c r="E62" s="90">
        <v>33090885.3899999</v>
      </c>
      <c r="F62" s="90">
        <v>33064684.949999999</v>
      </c>
      <c r="G62" s="90">
        <v>33803166.979999997</v>
      </c>
      <c r="H62" s="90">
        <v>33587935.869999997</v>
      </c>
      <c r="I62" s="90">
        <v>33889504.740000002</v>
      </c>
      <c r="J62" s="90">
        <v>34088896.079999998</v>
      </c>
      <c r="K62" s="90">
        <v>33955696.5</v>
      </c>
      <c r="L62" s="90">
        <v>35092262.609999999</v>
      </c>
      <c r="M62" s="90">
        <v>36126592.329999998</v>
      </c>
      <c r="N62" s="90">
        <v>36767491.069999903</v>
      </c>
      <c r="O62" s="90">
        <v>408851450.61999899</v>
      </c>
    </row>
    <row r="63" spans="1:15" x14ac:dyDescent="0.3">
      <c r="A63" s="81" t="s">
        <v>624</v>
      </c>
      <c r="B63" s="90">
        <v>32486880.050000001</v>
      </c>
      <c r="C63" s="90">
        <v>32676040.620000001</v>
      </c>
      <c r="D63" s="90">
        <v>32708293.4799999</v>
      </c>
      <c r="E63" s="90">
        <v>33090885.3899999</v>
      </c>
      <c r="F63" s="90">
        <v>33064684.949999999</v>
      </c>
      <c r="G63" s="90">
        <v>33803166.979999997</v>
      </c>
      <c r="H63" s="90">
        <v>33587935.869999997</v>
      </c>
      <c r="I63" s="90">
        <v>33889504.740000002</v>
      </c>
      <c r="J63" s="90">
        <v>34088896.079999998</v>
      </c>
      <c r="K63" s="90">
        <v>33955696.5</v>
      </c>
      <c r="L63" s="90">
        <v>35092262.609999999</v>
      </c>
      <c r="M63" s="90">
        <v>36126592.329999998</v>
      </c>
      <c r="N63" s="90">
        <v>36767491.069999903</v>
      </c>
      <c r="O63" s="90">
        <v>408851450.61999899</v>
      </c>
    </row>
    <row r="64" spans="1:15" x14ac:dyDescent="0.3">
      <c r="A64" s="81" t="s">
        <v>625</v>
      </c>
      <c r="B64" s="90">
        <v>389842560.60000002</v>
      </c>
      <c r="C64" s="90">
        <v>392112487.44</v>
      </c>
      <c r="D64" s="90">
        <v>392499521.75999999</v>
      </c>
      <c r="E64" s="90">
        <v>397090624.67999899</v>
      </c>
      <c r="F64" s="90">
        <v>396776219.39999998</v>
      </c>
      <c r="G64" s="90">
        <v>405638003.75999898</v>
      </c>
      <c r="H64" s="90">
        <v>403055230.44</v>
      </c>
      <c r="I64" s="90">
        <v>406674056.88</v>
      </c>
      <c r="J64" s="90">
        <v>409066752.95999998</v>
      </c>
      <c r="K64" s="90">
        <v>407468358</v>
      </c>
      <c r="L64" s="90">
        <v>421107151.31999898</v>
      </c>
      <c r="M64" s="90">
        <v>433519107.95999998</v>
      </c>
      <c r="N64" s="90">
        <v>441209892.83999997</v>
      </c>
      <c r="O64" s="90">
        <v>441209892.83999997</v>
      </c>
    </row>
    <row r="65" spans="1:15" x14ac:dyDescent="0.3">
      <c r="A65" s="82" t="s">
        <v>626</v>
      </c>
    </row>
    <row r="66" spans="1:15" x14ac:dyDescent="0.3">
      <c r="A66" s="81" t="s">
        <v>627</v>
      </c>
    </row>
    <row r="67" spans="1:15" x14ac:dyDescent="0.3">
      <c r="A67" s="82" t="s">
        <v>628</v>
      </c>
      <c r="B67" s="90">
        <v>0</v>
      </c>
      <c r="C67" s="90">
        <v>0</v>
      </c>
      <c r="D67" s="90">
        <v>-3.0000024707987901E-2</v>
      </c>
      <c r="E67" s="90">
        <v>0</v>
      </c>
      <c r="F67" s="90">
        <v>0</v>
      </c>
      <c r="G67" s="90">
        <v>0</v>
      </c>
      <c r="H67" s="90">
        <v>0</v>
      </c>
      <c r="I67" s="90">
        <v>1.9999977666884598E-2</v>
      </c>
      <c r="J67" s="90">
        <v>1.00000179372727E-2</v>
      </c>
      <c r="K67" s="90">
        <v>0</v>
      </c>
      <c r="L67" s="90">
        <v>0</v>
      </c>
      <c r="M67" s="90">
        <v>0</v>
      </c>
      <c r="N67" s="90">
        <v>-2.00000067707151E-2</v>
      </c>
      <c r="O67" s="90">
        <v>-2.00000067707151E-2</v>
      </c>
    </row>
    <row r="68" spans="1:15" x14ac:dyDescent="0.3">
      <c r="A68" s="82" t="s">
        <v>629</v>
      </c>
      <c r="B68" s="90">
        <v>604923999.90999997</v>
      </c>
      <c r="C68" s="90">
        <v>834395999.90999997</v>
      </c>
      <c r="D68" s="90">
        <v>869956999.90999997</v>
      </c>
      <c r="E68" s="90">
        <v>886305999.90999997</v>
      </c>
      <c r="F68" s="90">
        <v>819335999.90999997</v>
      </c>
      <c r="G68" s="90">
        <v>788152999.90999997</v>
      </c>
      <c r="H68" s="90">
        <v>829130999.90999997</v>
      </c>
      <c r="I68" s="90">
        <v>730143999.90999997</v>
      </c>
      <c r="J68" s="90">
        <v>489754999.91000003</v>
      </c>
      <c r="K68" s="90">
        <v>291661999.91000003</v>
      </c>
      <c r="L68" s="90">
        <v>184694999.91</v>
      </c>
      <c r="M68" s="90">
        <v>-0.09</v>
      </c>
      <c r="N68" s="90">
        <v>152187999.91</v>
      </c>
      <c r="O68" s="90">
        <v>152187999.91</v>
      </c>
    </row>
    <row r="69" spans="1:15" x14ac:dyDescent="0.3">
      <c r="A69" s="82" t="s">
        <v>630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-61010.95</v>
      </c>
      <c r="N69" s="90">
        <v>0</v>
      </c>
      <c r="O69" s="90">
        <v>0</v>
      </c>
    </row>
    <row r="70" spans="1:15" x14ac:dyDescent="0.3">
      <c r="A70" s="82" t="s">
        <v>631</v>
      </c>
      <c r="B70" s="90">
        <v>0</v>
      </c>
      <c r="C70" s="90">
        <v>0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-412856000</v>
      </c>
      <c r="N70" s="90">
        <v>0</v>
      </c>
      <c r="O70" s="90">
        <v>0</v>
      </c>
    </row>
    <row r="71" spans="1:15" x14ac:dyDescent="0.3">
      <c r="A71" s="81" t="s">
        <v>632</v>
      </c>
      <c r="B71" s="90">
        <v>604923999.90999997</v>
      </c>
      <c r="C71" s="90">
        <v>834395999.90999997</v>
      </c>
      <c r="D71" s="90">
        <v>869956999.88</v>
      </c>
      <c r="E71" s="90">
        <v>886305999.90999997</v>
      </c>
      <c r="F71" s="90">
        <v>819335999.90999997</v>
      </c>
      <c r="G71" s="90">
        <v>788152999.90999997</v>
      </c>
      <c r="H71" s="90">
        <v>829130999.90999997</v>
      </c>
      <c r="I71" s="90">
        <v>730143999.92999995</v>
      </c>
      <c r="J71" s="90">
        <v>489754999.92000002</v>
      </c>
      <c r="K71" s="90">
        <v>291661999.91000003</v>
      </c>
      <c r="L71" s="90">
        <v>184694999.91</v>
      </c>
      <c r="M71" s="90">
        <v>-412917011.04000002</v>
      </c>
      <c r="N71" s="90">
        <v>152187999.88999999</v>
      </c>
      <c r="O71" s="90">
        <v>152187999.88999999</v>
      </c>
    </row>
    <row r="72" spans="1:15" x14ac:dyDescent="0.3">
      <c r="A72" s="82" t="s">
        <v>633</v>
      </c>
    </row>
    <row r="73" spans="1:15" x14ac:dyDescent="0.3">
      <c r="A73" s="81" t="s">
        <v>634</v>
      </c>
    </row>
    <row r="74" spans="1:15" x14ac:dyDescent="0.3">
      <c r="A74" s="82" t="s">
        <v>635</v>
      </c>
      <c r="B74" s="90">
        <v>2755281.46</v>
      </c>
      <c r="C74" s="90">
        <v>3397781.72</v>
      </c>
      <c r="D74" s="90">
        <v>3834018.24</v>
      </c>
      <c r="E74" s="90">
        <v>4589105.76</v>
      </c>
      <c r="F74" s="90">
        <v>4744500.04</v>
      </c>
      <c r="G74" s="90">
        <v>4417536.83</v>
      </c>
      <c r="H74" s="90">
        <v>4389785.03</v>
      </c>
      <c r="I74" s="90">
        <v>4479443.13</v>
      </c>
      <c r="J74" s="90">
        <v>3693268.32</v>
      </c>
      <c r="K74" s="90">
        <v>3228184.52</v>
      </c>
      <c r="L74" s="90">
        <v>2686250.68</v>
      </c>
      <c r="M74" s="90">
        <v>1423876.45</v>
      </c>
      <c r="N74" s="90">
        <v>1239100.6200000001</v>
      </c>
      <c r="O74" s="90">
        <v>42122851.340000004</v>
      </c>
    </row>
    <row r="75" spans="1:15" x14ac:dyDescent="0.3">
      <c r="A75" s="82" t="s">
        <v>636</v>
      </c>
      <c r="B75" s="90">
        <v>-1027900.26</v>
      </c>
      <c r="C75" s="90">
        <v>-1126293.83</v>
      </c>
      <c r="D75" s="90">
        <v>-1032905.5799999899</v>
      </c>
      <c r="E75" s="90">
        <v>-1010074.57</v>
      </c>
      <c r="F75" s="90">
        <v>-1208870.68</v>
      </c>
      <c r="G75" s="90">
        <v>-1200160.19</v>
      </c>
      <c r="H75" s="90">
        <v>-1275000</v>
      </c>
      <c r="I75" s="90">
        <v>-1312500</v>
      </c>
      <c r="J75" s="90">
        <v>-1312500</v>
      </c>
      <c r="K75" s="90">
        <v>-1568559</v>
      </c>
      <c r="L75" s="90">
        <v>-2120544.3099999898</v>
      </c>
      <c r="M75" s="90">
        <v>-3323949.67</v>
      </c>
      <c r="N75" s="90">
        <v>-2823821.12</v>
      </c>
      <c r="O75" s="90">
        <v>-19315178.949999999</v>
      </c>
    </row>
    <row r="76" spans="1:15" x14ac:dyDescent="0.3">
      <c r="A76" s="81" t="s">
        <v>637</v>
      </c>
      <c r="B76" s="90">
        <v>1727381.2</v>
      </c>
      <c r="C76" s="90">
        <v>2271487.89</v>
      </c>
      <c r="D76" s="90">
        <v>2801112.66</v>
      </c>
      <c r="E76" s="90">
        <v>3579031.19</v>
      </c>
      <c r="F76" s="90">
        <v>3535629.36</v>
      </c>
      <c r="G76" s="90">
        <v>3217376.64</v>
      </c>
      <c r="H76" s="90">
        <v>3114785.03</v>
      </c>
      <c r="I76" s="90">
        <v>3166943.13</v>
      </c>
      <c r="J76" s="90">
        <v>2380768.3199999998</v>
      </c>
      <c r="K76" s="90">
        <v>1659625.51999999</v>
      </c>
      <c r="L76" s="90">
        <v>565706.37</v>
      </c>
      <c r="M76" s="90">
        <v>-1900073.22</v>
      </c>
      <c r="N76" s="90">
        <v>-1584720.5</v>
      </c>
      <c r="O76" s="90">
        <v>22807672.390000001</v>
      </c>
    </row>
    <row r="77" spans="1:15" x14ac:dyDescent="0.3">
      <c r="A77" s="81" t="s">
        <v>638</v>
      </c>
      <c r="B77" s="90">
        <v>8544698.0399999991</v>
      </c>
      <c r="C77" s="90">
        <v>10777812.23</v>
      </c>
      <c r="D77" s="90">
        <v>13488509.41</v>
      </c>
      <c r="E77" s="90">
        <v>16927734.649999999</v>
      </c>
      <c r="F77" s="90">
        <v>20277186.539999999</v>
      </c>
      <c r="G77" s="90">
        <v>23162821.23</v>
      </c>
      <c r="H77" s="90">
        <v>25811200.359999999</v>
      </c>
      <c r="I77" s="90">
        <v>28207104.739999998</v>
      </c>
      <c r="J77" s="90">
        <v>29340197.02</v>
      </c>
      <c r="K77" s="90">
        <v>29534444.989999998</v>
      </c>
      <c r="L77" s="90">
        <v>28269196.099999901</v>
      </c>
      <c r="M77" s="90">
        <v>26119774.09</v>
      </c>
      <c r="N77" s="90">
        <v>22807672.390000001</v>
      </c>
      <c r="O77" s="90">
        <v>22807672.390000001</v>
      </c>
    </row>
    <row r="78" spans="1:15" x14ac:dyDescent="0.3">
      <c r="A78" s="82" t="s">
        <v>639</v>
      </c>
    </row>
    <row r="79" spans="1:15" x14ac:dyDescent="0.3">
      <c r="A79" s="81" t="s">
        <v>640</v>
      </c>
    </row>
    <row r="80" spans="1:15" x14ac:dyDescent="0.3">
      <c r="A80" s="82" t="s">
        <v>641</v>
      </c>
      <c r="B80" s="90">
        <v>-7710492.0099999998</v>
      </c>
      <c r="C80" s="90">
        <v>-7710492.0099999998</v>
      </c>
      <c r="D80" s="90">
        <v>-7710492.0099999998</v>
      </c>
      <c r="E80" s="90">
        <v>-7710492.0099999998</v>
      </c>
      <c r="F80" s="90">
        <v>-7710492.0099999998</v>
      </c>
      <c r="G80" s="90">
        <v>-7710492.0099999998</v>
      </c>
      <c r="H80" s="90">
        <v>-7710492.0099999998</v>
      </c>
      <c r="I80" s="90">
        <v>-7710492.0099999998</v>
      </c>
      <c r="J80" s="90">
        <v>-7710492.0099999998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</row>
    <row r="81" spans="1:17" x14ac:dyDescent="0.3">
      <c r="A81" s="82" t="s">
        <v>642</v>
      </c>
      <c r="B81" s="90">
        <v>198690903.13999999</v>
      </c>
      <c r="C81" s="90">
        <v>198690903.13999999</v>
      </c>
      <c r="D81" s="90">
        <v>198690903.13999999</v>
      </c>
      <c r="E81" s="90">
        <v>198690903.13999999</v>
      </c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90">
        <v>0</v>
      </c>
      <c r="M81" s="90">
        <v>0</v>
      </c>
      <c r="N81" s="90">
        <v>0</v>
      </c>
      <c r="O81" s="90">
        <v>0</v>
      </c>
      <c r="P81" s="94"/>
    </row>
    <row r="82" spans="1:17" x14ac:dyDescent="0.3">
      <c r="A82" s="82" t="s">
        <v>643</v>
      </c>
      <c r="B82" s="90">
        <v>1666455.49</v>
      </c>
      <c r="C82" s="90">
        <v>1666455.49</v>
      </c>
      <c r="D82" s="90">
        <v>1666455.49</v>
      </c>
      <c r="E82" s="90">
        <v>1666455.49</v>
      </c>
      <c r="F82" s="90">
        <v>1666455.49</v>
      </c>
      <c r="G82" s="90">
        <v>1666455.49</v>
      </c>
      <c r="H82" s="90">
        <v>1666455.49</v>
      </c>
      <c r="I82" s="90">
        <v>1666455.49</v>
      </c>
      <c r="J82" s="90">
        <v>1666455.49</v>
      </c>
      <c r="K82" s="90">
        <v>1666455.49</v>
      </c>
      <c r="L82" s="90">
        <v>1666455.49</v>
      </c>
      <c r="M82" s="90">
        <v>1666455.49</v>
      </c>
      <c r="N82" s="90">
        <v>1666455.49</v>
      </c>
      <c r="O82" s="90">
        <v>1666455.49</v>
      </c>
      <c r="P82" s="94"/>
    </row>
    <row r="83" spans="1:17" x14ac:dyDescent="0.3">
      <c r="A83" s="82" t="s">
        <v>644</v>
      </c>
      <c r="B83" s="90">
        <v>-17569871.800000001</v>
      </c>
      <c r="C83" s="90">
        <v>-17011637.629999999</v>
      </c>
      <c r="D83" s="90">
        <v>-16485737.32</v>
      </c>
      <c r="E83" s="90">
        <v>-16069101.619999999</v>
      </c>
      <c r="F83" s="90">
        <v>182626703.31999999</v>
      </c>
      <c r="G83" s="90">
        <v>182696940.09</v>
      </c>
      <c r="H83" s="90">
        <v>182232850.49000001</v>
      </c>
      <c r="I83" s="90">
        <v>183290507.94</v>
      </c>
      <c r="J83" s="90">
        <v>184011736.84999999</v>
      </c>
      <c r="K83" s="90">
        <v>177314192.44</v>
      </c>
      <c r="L83" s="90">
        <v>178794281.33000001</v>
      </c>
      <c r="M83" s="90">
        <v>163121673.41</v>
      </c>
      <c r="N83" s="90">
        <v>160201857.5</v>
      </c>
      <c r="O83" s="90">
        <v>160201857.5</v>
      </c>
      <c r="P83" s="94"/>
    </row>
    <row r="84" spans="1:17" x14ac:dyDescent="0.3">
      <c r="A84" s="81" t="s">
        <v>645</v>
      </c>
      <c r="B84" s="90">
        <v>175076994.81999999</v>
      </c>
      <c r="C84" s="90">
        <v>175635228.989999</v>
      </c>
      <c r="D84" s="90">
        <v>176161129.299999</v>
      </c>
      <c r="E84" s="90">
        <v>176577764.99999899</v>
      </c>
      <c r="F84" s="90">
        <v>176582666.80000001</v>
      </c>
      <c r="G84" s="90">
        <v>176652903.56999999</v>
      </c>
      <c r="H84" s="90">
        <v>176188813.97</v>
      </c>
      <c r="I84" s="90">
        <v>177246471.41999999</v>
      </c>
      <c r="J84" s="90">
        <v>177967700.329999</v>
      </c>
      <c r="K84" s="90">
        <v>178980647.92999899</v>
      </c>
      <c r="L84" s="90">
        <v>180460736.81999999</v>
      </c>
      <c r="M84" s="90">
        <v>164788128.89999899</v>
      </c>
      <c r="N84" s="90">
        <v>161868312.99000001</v>
      </c>
      <c r="O84" s="90">
        <v>161868312.99000001</v>
      </c>
      <c r="P84" s="94"/>
      <c r="Q84" s="94"/>
    </row>
    <row r="85" spans="1:17" x14ac:dyDescent="0.3">
      <c r="A85" s="82" t="s">
        <v>646</v>
      </c>
      <c r="P85" s="94"/>
      <c r="Q85" s="94"/>
    </row>
    <row r="86" spans="1:17" x14ac:dyDescent="0.3">
      <c r="A86" s="81" t="s">
        <v>647</v>
      </c>
    </row>
    <row r="87" spans="1:17" x14ac:dyDescent="0.3">
      <c r="A87" s="81" t="s">
        <v>648</v>
      </c>
      <c r="B87" s="90">
        <v>429947.68</v>
      </c>
      <c r="C87" s="90">
        <v>-117615.3</v>
      </c>
      <c r="D87" s="90">
        <v>337464.51</v>
      </c>
      <c r="E87" s="90">
        <v>382905.19</v>
      </c>
      <c r="F87" s="90">
        <v>355717.6</v>
      </c>
      <c r="G87" s="90">
        <v>296146.26</v>
      </c>
      <c r="H87" s="90">
        <v>410183.61</v>
      </c>
      <c r="I87" s="90">
        <v>-229300.18</v>
      </c>
      <c r="J87" s="90">
        <v>338887.99</v>
      </c>
      <c r="K87" s="90">
        <v>12383.75</v>
      </c>
      <c r="L87" s="90">
        <v>18733.14</v>
      </c>
      <c r="M87" s="90">
        <v>1556503.84</v>
      </c>
      <c r="N87" s="90">
        <v>-1320899.1100000001</v>
      </c>
      <c r="O87" s="90">
        <v>2041111.29999999</v>
      </c>
    </row>
    <row r="88" spans="1:17" x14ac:dyDescent="0.3">
      <c r="A88" s="81" t="s">
        <v>649</v>
      </c>
      <c r="B88" s="90">
        <v>429947.68</v>
      </c>
      <c r="C88" s="90">
        <v>-117615.3</v>
      </c>
      <c r="D88" s="90">
        <v>337464.51</v>
      </c>
      <c r="E88" s="90">
        <v>382905.19</v>
      </c>
      <c r="F88" s="90">
        <v>355717.6</v>
      </c>
      <c r="G88" s="90">
        <v>296146.26</v>
      </c>
      <c r="H88" s="90">
        <v>410183.61</v>
      </c>
      <c r="I88" s="90">
        <v>-229300.18</v>
      </c>
      <c r="J88" s="90">
        <v>338887.99</v>
      </c>
      <c r="K88" s="90">
        <v>12383.75</v>
      </c>
      <c r="L88" s="90">
        <v>18733.14</v>
      </c>
      <c r="M88" s="90">
        <v>1556503.84</v>
      </c>
      <c r="N88" s="90">
        <v>-1320899.1100000001</v>
      </c>
      <c r="O88" s="90">
        <v>-1320899.1100000001</v>
      </c>
    </row>
    <row r="89" spans="1:17" x14ac:dyDescent="0.3">
      <c r="A89" s="82" t="s">
        <v>650</v>
      </c>
    </row>
    <row r="90" spans="1:17" x14ac:dyDescent="0.3">
      <c r="A90" s="81" t="s">
        <v>651</v>
      </c>
    </row>
    <row r="91" spans="1:17" x14ac:dyDescent="0.3">
      <c r="A91" s="82" t="s">
        <v>652</v>
      </c>
      <c r="B91" s="90">
        <v>233554336.68000001</v>
      </c>
      <c r="C91" s="90">
        <v>233554336.68000001</v>
      </c>
      <c r="D91" s="90">
        <v>233554336.68000001</v>
      </c>
      <c r="E91" s="90">
        <v>233444012.93000001</v>
      </c>
      <c r="F91" s="90">
        <v>233444012.93000001</v>
      </c>
      <c r="G91" s="90">
        <v>233444012.93000001</v>
      </c>
      <c r="H91" s="90">
        <v>233333689.18000001</v>
      </c>
      <c r="I91" s="90">
        <v>233333689.18000001</v>
      </c>
      <c r="J91" s="90">
        <v>233333689.18000001</v>
      </c>
      <c r="K91" s="90">
        <v>233223365.43000001</v>
      </c>
      <c r="L91" s="90">
        <v>233223365.43000001</v>
      </c>
      <c r="M91" s="90">
        <v>236871390.56</v>
      </c>
      <c r="N91" s="90">
        <v>241934615.97999999</v>
      </c>
      <c r="O91" s="90">
        <v>241934615.97999999</v>
      </c>
    </row>
    <row r="92" spans="1:17" x14ac:dyDescent="0.3">
      <c r="A92" s="81" t="s">
        <v>653</v>
      </c>
      <c r="B92" s="90">
        <v>233554336.68000001</v>
      </c>
      <c r="C92" s="90">
        <v>233554336.68000001</v>
      </c>
      <c r="D92" s="90">
        <v>233554336.68000001</v>
      </c>
      <c r="E92" s="90">
        <v>233444012.93000001</v>
      </c>
      <c r="F92" s="90">
        <v>233444012.93000001</v>
      </c>
      <c r="G92" s="90">
        <v>233444012.93000001</v>
      </c>
      <c r="H92" s="90">
        <v>233333689.18000001</v>
      </c>
      <c r="I92" s="90">
        <v>233333689.18000001</v>
      </c>
      <c r="J92" s="90">
        <v>233333689.18000001</v>
      </c>
      <c r="K92" s="90">
        <v>233223365.43000001</v>
      </c>
      <c r="L92" s="90">
        <v>233223365.43000001</v>
      </c>
      <c r="M92" s="90">
        <v>236871390.56</v>
      </c>
      <c r="N92" s="90">
        <v>241934615.97999999</v>
      </c>
      <c r="O92" s="90">
        <v>241934615.97999999</v>
      </c>
    </row>
    <row r="93" spans="1:17" x14ac:dyDescent="0.3">
      <c r="A93" s="82" t="s">
        <v>654</v>
      </c>
    </row>
    <row r="94" spans="1:17" x14ac:dyDescent="0.3">
      <c r="A94" s="81" t="s">
        <v>655</v>
      </c>
    </row>
    <row r="95" spans="1:17" x14ac:dyDescent="0.3">
      <c r="A95" s="82" t="s">
        <v>656</v>
      </c>
      <c r="B95" s="90">
        <v>-976946816.63</v>
      </c>
      <c r="C95" s="90">
        <v>-976946816.63</v>
      </c>
      <c r="D95" s="90">
        <v>-976946816.63</v>
      </c>
      <c r="E95" s="90">
        <v>-954744240.11000001</v>
      </c>
      <c r="F95" s="90">
        <v>-954744240.11000001</v>
      </c>
      <c r="G95" s="90">
        <v>-954744240.11000001</v>
      </c>
      <c r="H95" s="90">
        <v>-944752719.44999897</v>
      </c>
      <c r="I95" s="90">
        <v>-944752719.44999897</v>
      </c>
      <c r="J95" s="90">
        <v>-944752719.44999897</v>
      </c>
      <c r="K95" s="90">
        <v>-917344359.33999896</v>
      </c>
      <c r="L95" s="90">
        <v>-917344359.33999896</v>
      </c>
      <c r="M95" s="90">
        <v>-957371918.92999995</v>
      </c>
      <c r="N95" s="90">
        <v>-939911203.02999997</v>
      </c>
      <c r="O95" s="90">
        <v>-939911203.02999997</v>
      </c>
    </row>
    <row r="96" spans="1:17" x14ac:dyDescent="0.3">
      <c r="A96" s="82" t="s">
        <v>657</v>
      </c>
      <c r="B96" s="90">
        <v>0.72</v>
      </c>
      <c r="C96" s="90">
        <v>0.72</v>
      </c>
      <c r="D96" s="90">
        <v>0.72</v>
      </c>
      <c r="E96" s="90">
        <v>0.72</v>
      </c>
      <c r="F96" s="90">
        <v>0.72</v>
      </c>
      <c r="G96" s="90">
        <v>0.72</v>
      </c>
      <c r="H96" s="90">
        <v>0.72</v>
      </c>
      <c r="I96" s="90">
        <v>0.72</v>
      </c>
      <c r="J96" s="90">
        <v>0.72</v>
      </c>
      <c r="K96" s="90">
        <v>0.72</v>
      </c>
      <c r="L96" s="90">
        <v>0.72</v>
      </c>
      <c r="M96" s="90">
        <v>0.72</v>
      </c>
      <c r="N96" s="90">
        <v>0.72</v>
      </c>
      <c r="O96" s="90">
        <v>0.72</v>
      </c>
    </row>
    <row r="97" spans="1:15" x14ac:dyDescent="0.3">
      <c r="A97" s="82" t="s">
        <v>658</v>
      </c>
      <c r="B97" s="90">
        <v>2669168908.52</v>
      </c>
      <c r="C97" s="90">
        <v>2669168908.52</v>
      </c>
      <c r="D97" s="90">
        <v>2669168908.52</v>
      </c>
      <c r="E97" s="90">
        <v>2716302411.7600002</v>
      </c>
      <c r="F97" s="90">
        <v>2716302411.7600002</v>
      </c>
      <c r="G97" s="90">
        <v>2716302411.7600002</v>
      </c>
      <c r="H97" s="90">
        <v>2763411889.23</v>
      </c>
      <c r="I97" s="90">
        <v>2763411889.23</v>
      </c>
      <c r="J97" s="90">
        <v>2763411889.23</v>
      </c>
      <c r="K97" s="90">
        <v>2813151944.3299999</v>
      </c>
      <c r="L97" s="90">
        <v>2813151944.3299999</v>
      </c>
      <c r="M97" s="90">
        <v>2838529792.95999</v>
      </c>
      <c r="N97" s="90">
        <v>2858455285.8000002</v>
      </c>
      <c r="O97" s="90">
        <v>2858455285.8000002</v>
      </c>
    </row>
    <row r="98" spans="1:15" x14ac:dyDescent="0.3">
      <c r="A98" s="82" t="s">
        <v>659</v>
      </c>
      <c r="B98" s="90">
        <v>-169069374.71000001</v>
      </c>
      <c r="C98" s="90">
        <v>-169069374.71000001</v>
      </c>
      <c r="D98" s="90">
        <v>-169069374.71000001</v>
      </c>
      <c r="E98" s="90">
        <v>-167033271.40000001</v>
      </c>
      <c r="F98" s="90">
        <v>-167033271.40000001</v>
      </c>
      <c r="G98" s="90">
        <v>-167033271.40000001</v>
      </c>
      <c r="H98" s="90">
        <v>-166104590.21000001</v>
      </c>
      <c r="I98" s="90">
        <v>-166104590.21000001</v>
      </c>
      <c r="J98" s="90">
        <v>-166104590.21000001</v>
      </c>
      <c r="K98" s="90">
        <v>-160990496.46000001</v>
      </c>
      <c r="L98" s="90">
        <v>-160990496.46000001</v>
      </c>
      <c r="M98" s="90">
        <v>-163805757.33000001</v>
      </c>
      <c r="N98" s="90">
        <v>-171660880.47999999</v>
      </c>
      <c r="O98" s="90">
        <v>-171660880.47999999</v>
      </c>
    </row>
    <row r="99" spans="1:15" x14ac:dyDescent="0.3">
      <c r="A99" s="82" t="s">
        <v>660</v>
      </c>
      <c r="B99" s="90">
        <v>79126788.640000001</v>
      </c>
      <c r="C99" s="90">
        <v>79126788.640000001</v>
      </c>
      <c r="D99" s="90">
        <v>79126788.640000001</v>
      </c>
      <c r="E99" s="90">
        <v>79089334.390000001</v>
      </c>
      <c r="F99" s="90">
        <v>79089334.390000001</v>
      </c>
      <c r="G99" s="90">
        <v>79089334.390000001</v>
      </c>
      <c r="H99" s="90">
        <v>79051880.140000001</v>
      </c>
      <c r="I99" s="90">
        <v>79051880.140000001</v>
      </c>
      <c r="J99" s="90">
        <v>79051880.140000001</v>
      </c>
      <c r="K99" s="90">
        <v>79014425.890000001</v>
      </c>
      <c r="L99" s="90">
        <v>79014425.890000001</v>
      </c>
      <c r="M99" s="90">
        <v>80252912.349999994</v>
      </c>
      <c r="N99" s="90">
        <v>81971851.599999994</v>
      </c>
      <c r="O99" s="90">
        <v>81971851.599999994</v>
      </c>
    </row>
    <row r="100" spans="1:15" x14ac:dyDescent="0.3">
      <c r="A100" s="82" t="s">
        <v>661</v>
      </c>
      <c r="B100" s="90">
        <v>1095631947.26</v>
      </c>
      <c r="C100" s="90">
        <v>1095631947.26</v>
      </c>
      <c r="D100" s="90">
        <v>1095631947.26</v>
      </c>
      <c r="E100" s="90">
        <v>1051074629.32999</v>
      </c>
      <c r="F100" s="90">
        <v>1051074629.32999</v>
      </c>
      <c r="G100" s="90">
        <v>1051074629.32999</v>
      </c>
      <c r="H100" s="90">
        <v>968608013.48999906</v>
      </c>
      <c r="I100" s="90">
        <v>968608013.48999906</v>
      </c>
      <c r="J100" s="90">
        <v>968608013.48999906</v>
      </c>
      <c r="K100" s="90">
        <v>657779511.72999895</v>
      </c>
      <c r="L100" s="90">
        <v>657779511.72999895</v>
      </c>
      <c r="M100" s="90">
        <v>829729736.75999999</v>
      </c>
      <c r="N100" s="90">
        <v>817644767.45000005</v>
      </c>
      <c r="O100" s="90">
        <v>817644767.45000005</v>
      </c>
    </row>
    <row r="101" spans="1:15" x14ac:dyDescent="0.3">
      <c r="A101" s="82" t="s">
        <v>662</v>
      </c>
      <c r="B101" s="90">
        <v>531233511.15999901</v>
      </c>
      <c r="C101" s="90">
        <v>531233511.15999901</v>
      </c>
      <c r="D101" s="90">
        <v>527258643.15999901</v>
      </c>
      <c r="E101" s="90">
        <v>525271209.15999901</v>
      </c>
      <c r="F101" s="90">
        <v>523283775.16000003</v>
      </c>
      <c r="G101" s="90">
        <v>521296341.16000003</v>
      </c>
      <c r="H101" s="90">
        <v>519308907.16000003</v>
      </c>
      <c r="I101" s="90">
        <v>517321473.16000003</v>
      </c>
      <c r="J101" s="90">
        <v>515334039.16000003</v>
      </c>
      <c r="K101" s="90">
        <v>513346606.16000003</v>
      </c>
      <c r="L101" s="90">
        <v>511359172.16000003</v>
      </c>
      <c r="M101" s="90">
        <v>509371737.16000003</v>
      </c>
      <c r="N101" s="90">
        <v>506178678.31999999</v>
      </c>
      <c r="O101" s="90">
        <v>506178678.31999999</v>
      </c>
    </row>
    <row r="102" spans="1:15" x14ac:dyDescent="0.3">
      <c r="A102" s="82" t="s">
        <v>663</v>
      </c>
      <c r="B102" s="90">
        <v>180351128</v>
      </c>
      <c r="C102" s="90">
        <v>180351128</v>
      </c>
      <c r="D102" s="90">
        <v>180351128</v>
      </c>
      <c r="E102" s="90">
        <v>178326956.25</v>
      </c>
      <c r="F102" s="90">
        <v>178326956.25</v>
      </c>
      <c r="G102" s="90">
        <v>178326956.25</v>
      </c>
      <c r="H102" s="90">
        <v>176302784.5</v>
      </c>
      <c r="I102" s="90">
        <v>176302784.5</v>
      </c>
      <c r="J102" s="90">
        <v>176302784.5</v>
      </c>
      <c r="K102" s="90">
        <v>174278612.75</v>
      </c>
      <c r="L102" s="90">
        <v>174278612.75</v>
      </c>
      <c r="M102" s="90">
        <v>172929164.91999999</v>
      </c>
      <c r="N102" s="90">
        <v>171845137.41999999</v>
      </c>
      <c r="O102" s="90">
        <v>171845137.41999999</v>
      </c>
    </row>
    <row r="103" spans="1:15" x14ac:dyDescent="0.3">
      <c r="A103" s="82" t="s">
        <v>664</v>
      </c>
      <c r="B103" s="90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</row>
    <row r="104" spans="1:15" x14ac:dyDescent="0.3">
      <c r="A104" s="81" t="s">
        <v>665</v>
      </c>
      <c r="B104" s="90">
        <v>3409496092.96</v>
      </c>
      <c r="C104" s="90">
        <v>3409496092.96</v>
      </c>
      <c r="D104" s="90">
        <v>3405521224.96</v>
      </c>
      <c r="E104" s="90">
        <v>3428287030.0999999</v>
      </c>
      <c r="F104" s="90">
        <v>3426299596.0999999</v>
      </c>
      <c r="G104" s="90">
        <v>3424312162.0999999</v>
      </c>
      <c r="H104" s="90">
        <v>3395826165.5799999</v>
      </c>
      <c r="I104" s="90">
        <v>3393838731.5799999</v>
      </c>
      <c r="J104" s="90">
        <v>3391851297.5799999</v>
      </c>
      <c r="K104" s="90">
        <v>3159236245.7799902</v>
      </c>
      <c r="L104" s="90">
        <v>3157248811.7799902</v>
      </c>
      <c r="M104" s="90">
        <v>3309635668.6099901</v>
      </c>
      <c r="N104" s="90">
        <v>3324523637.8000002</v>
      </c>
      <c r="O104" s="90">
        <v>3324523637.8000002</v>
      </c>
    </row>
    <row r="105" spans="1:15" x14ac:dyDescent="0.3">
      <c r="A105" s="82" t="s">
        <v>666</v>
      </c>
    </row>
    <row r="106" spans="1:15" x14ac:dyDescent="0.3">
      <c r="A106" s="81" t="s">
        <v>667</v>
      </c>
    </row>
    <row r="107" spans="1:15" x14ac:dyDescent="0.3">
      <c r="A107" s="81" t="s">
        <v>668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</row>
    <row r="108" spans="1:15" x14ac:dyDescent="0.3">
      <c r="A108" s="82" t="s">
        <v>669</v>
      </c>
    </row>
    <row r="109" spans="1:15" x14ac:dyDescent="0.3">
      <c r="A109" s="81" t="s">
        <v>670</v>
      </c>
    </row>
    <row r="110" spans="1:15" x14ac:dyDescent="0.3">
      <c r="A110" s="82" t="s">
        <v>961</v>
      </c>
      <c r="B110" s="90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</row>
    <row r="111" spans="1:15" x14ac:dyDescent="0.3">
      <c r="A111" s="82" t="s">
        <v>671</v>
      </c>
      <c r="B111" s="90">
        <v>-22953779.3699999</v>
      </c>
      <c r="C111" s="90">
        <v>-22957872.179999899</v>
      </c>
      <c r="D111" s="90">
        <v>-22964566.239999902</v>
      </c>
      <c r="E111" s="90">
        <v>-23093778.8899999</v>
      </c>
      <c r="F111" s="90">
        <v>-23095770.039999899</v>
      </c>
      <c r="G111" s="90">
        <v>-23099662.579999998</v>
      </c>
      <c r="H111" s="90">
        <v>-23102872.579999901</v>
      </c>
      <c r="I111" s="90">
        <v>-23105543.6399999</v>
      </c>
      <c r="J111" s="90">
        <v>-23197792.809999902</v>
      </c>
      <c r="K111" s="90">
        <v>-23197818.189999901</v>
      </c>
      <c r="L111" s="90">
        <v>-23422972.399999902</v>
      </c>
      <c r="M111" s="90">
        <v>-23425060.2999999</v>
      </c>
      <c r="N111" s="90">
        <v>-91050232.849999994</v>
      </c>
      <c r="O111" s="90">
        <v>-91050232.849999994</v>
      </c>
    </row>
    <row r="112" spans="1:15" x14ac:dyDescent="0.3">
      <c r="A112" s="82" t="s">
        <v>672</v>
      </c>
      <c r="B112" s="90">
        <v>10337117.050000001</v>
      </c>
      <c r="C112" s="90">
        <v>10393049.970000001</v>
      </c>
      <c r="D112" s="90">
        <v>10439624.58</v>
      </c>
      <c r="E112" s="90">
        <v>10433484.289999999</v>
      </c>
      <c r="F112" s="90">
        <v>10480058.9</v>
      </c>
      <c r="G112" s="90">
        <v>10526633.51</v>
      </c>
      <c r="H112" s="90">
        <v>10573208.119999999</v>
      </c>
      <c r="I112" s="90">
        <v>10619782.7199999</v>
      </c>
      <c r="J112" s="90">
        <v>10666357.32</v>
      </c>
      <c r="K112" s="90">
        <v>10712931.93</v>
      </c>
      <c r="L112" s="90">
        <v>10759506.539999999</v>
      </c>
      <c r="M112" s="90">
        <v>10806081.1499999</v>
      </c>
      <c r="N112" s="90">
        <v>10852655.619999999</v>
      </c>
      <c r="O112" s="90">
        <v>10852655.619999999</v>
      </c>
    </row>
    <row r="113" spans="1:15" x14ac:dyDescent="0.3">
      <c r="A113" s="82" t="s">
        <v>673</v>
      </c>
      <c r="B113" s="90">
        <v>-12616662.3199999</v>
      </c>
      <c r="C113" s="90">
        <v>-12564822.2099999</v>
      </c>
      <c r="D113" s="90">
        <v>-12524941.6599999</v>
      </c>
      <c r="E113" s="90">
        <v>-12660294.599999901</v>
      </c>
      <c r="F113" s="90">
        <v>-12615711.1399999</v>
      </c>
      <c r="G113" s="90">
        <v>-12573029.0699999</v>
      </c>
      <c r="H113" s="90">
        <v>-12529664.4599999</v>
      </c>
      <c r="I113" s="90">
        <v>-12485760.919999899</v>
      </c>
      <c r="J113" s="90">
        <v>-12531435.4899999</v>
      </c>
      <c r="K113" s="90">
        <v>-12484886.259999899</v>
      </c>
      <c r="L113" s="90">
        <v>-12663465.859999901</v>
      </c>
      <c r="M113" s="90">
        <v>-12618979.1499999</v>
      </c>
      <c r="N113" s="90">
        <v>-80197577.2299999</v>
      </c>
      <c r="O113" s="90">
        <v>-80197577.2299999</v>
      </c>
    </row>
    <row r="114" spans="1:15" x14ac:dyDescent="0.3">
      <c r="A114" s="82" t="s">
        <v>674</v>
      </c>
      <c r="B114" s="90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</row>
    <row r="115" spans="1:15" x14ac:dyDescent="0.3">
      <c r="A115" s="82" t="s">
        <v>675</v>
      </c>
      <c r="B115" s="90">
        <v>-12616662.3199999</v>
      </c>
      <c r="C115" s="90">
        <v>-12564822.2099999</v>
      </c>
      <c r="D115" s="90">
        <v>-12524941.6599999</v>
      </c>
      <c r="E115" s="90">
        <v>-12660294.599999901</v>
      </c>
      <c r="F115" s="90">
        <v>-12615711.1399999</v>
      </c>
      <c r="G115" s="90">
        <v>-12573029.0699999</v>
      </c>
      <c r="H115" s="90">
        <v>-12529664.4599999</v>
      </c>
      <c r="I115" s="90">
        <v>-12485760.919999899</v>
      </c>
      <c r="J115" s="90">
        <v>-12531435.4899999</v>
      </c>
      <c r="K115" s="90">
        <v>-12484886.259999899</v>
      </c>
      <c r="L115" s="90">
        <v>-12663465.859999901</v>
      </c>
      <c r="M115" s="90">
        <v>-12618979.1499999</v>
      </c>
      <c r="N115" s="90">
        <v>-80197577.2299999</v>
      </c>
      <c r="O115" s="90">
        <v>-80197577.2299999</v>
      </c>
    </row>
    <row r="116" spans="1:15" x14ac:dyDescent="0.3">
      <c r="A116" s="82" t="s">
        <v>676</v>
      </c>
      <c r="B116" s="90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</row>
    <row r="117" spans="1:15" x14ac:dyDescent="0.3">
      <c r="A117" s="82" t="s">
        <v>677</v>
      </c>
      <c r="B117" s="90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</row>
    <row r="118" spans="1:15" x14ac:dyDescent="0.3">
      <c r="A118" s="82" t="s">
        <v>678</v>
      </c>
      <c r="B118" s="90">
        <v>-162794193.45838699</v>
      </c>
      <c r="C118" s="90">
        <v>-260057645.07128999</v>
      </c>
      <c r="D118" s="90">
        <v>-108620214.195714</v>
      </c>
      <c r="E118" s="90">
        <v>-51605967.651935399</v>
      </c>
      <c r="F118" s="90">
        <v>-1748233.2433333399</v>
      </c>
      <c r="G118" s="90">
        <v>-74381838.619677395</v>
      </c>
      <c r="H118" s="90">
        <v>-129236766.576667</v>
      </c>
      <c r="I118" s="90">
        <v>-42855645.071290299</v>
      </c>
      <c r="J118" s="90">
        <v>17064193.638387099</v>
      </c>
      <c r="K118" s="90">
        <v>67112700.090000004</v>
      </c>
      <c r="L118" s="90">
        <v>-66566677.3293548</v>
      </c>
      <c r="M118" s="90">
        <v>-15888022.2933334</v>
      </c>
      <c r="N118" s="90">
        <v>-498874999.91000003</v>
      </c>
      <c r="O118" s="90">
        <v>-498874999.91000003</v>
      </c>
    </row>
    <row r="119" spans="1:15" x14ac:dyDescent="0.3">
      <c r="A119" s="82" t="s">
        <v>679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</row>
    <row r="120" spans="1:15" x14ac:dyDescent="0.3">
      <c r="A120" s="82" t="s">
        <v>680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</row>
    <row r="121" spans="1:15" x14ac:dyDescent="0.3">
      <c r="A121" s="82" t="s">
        <v>681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</row>
    <row r="122" spans="1:15" x14ac:dyDescent="0.3">
      <c r="A122" s="82" t="s">
        <v>962</v>
      </c>
      <c r="B122" s="90">
        <v>-232106428.390158</v>
      </c>
      <c r="C122" s="90">
        <v>-232106428.390158</v>
      </c>
      <c r="D122" s="90">
        <v>-232106428.390158</v>
      </c>
      <c r="E122" s="90">
        <v>-229132008</v>
      </c>
      <c r="F122" s="90">
        <v>-229132008</v>
      </c>
      <c r="G122" s="90">
        <v>-229132008</v>
      </c>
      <c r="H122" s="90">
        <v>-226261231.59111601</v>
      </c>
      <c r="I122" s="90">
        <v>-226261231.59111601</v>
      </c>
      <c r="J122" s="90">
        <v>-226261231.59111601</v>
      </c>
      <c r="K122" s="90">
        <v>-221734337.02027899</v>
      </c>
      <c r="L122" s="90">
        <v>-221734337.02027899</v>
      </c>
      <c r="M122" s="90">
        <v>-221734337.02027899</v>
      </c>
      <c r="N122" s="90">
        <v>-218587761</v>
      </c>
      <c r="O122" s="90">
        <v>-218587761</v>
      </c>
    </row>
    <row r="123" spans="1:15" x14ac:dyDescent="0.3">
      <c r="A123" s="82" t="s">
        <v>963</v>
      </c>
      <c r="B123" s="90">
        <v>3508768.3897000002</v>
      </c>
      <c r="C123" s="90">
        <v>3508768.3897000002</v>
      </c>
      <c r="D123" s="90">
        <v>3508768.3897000002</v>
      </c>
      <c r="E123" s="90">
        <v>-358271.133736505</v>
      </c>
      <c r="F123" s="90">
        <v>-358271.133736505</v>
      </c>
      <c r="G123" s="90">
        <v>-358271.133736505</v>
      </c>
      <c r="H123" s="90">
        <v>422534.09850000002</v>
      </c>
      <c r="I123" s="90">
        <v>422534.09850000002</v>
      </c>
      <c r="J123" s="90">
        <v>422534.09850000002</v>
      </c>
      <c r="K123" s="90">
        <v>3246336.3751500002</v>
      </c>
      <c r="L123" s="90">
        <v>3246336.3751500002</v>
      </c>
      <c r="M123" s="90">
        <v>3246336.3751500002</v>
      </c>
      <c r="N123" s="90">
        <v>4451952.7209625104</v>
      </c>
      <c r="O123" s="90">
        <v>4451952.7209625104</v>
      </c>
    </row>
    <row r="124" spans="1:15" x14ac:dyDescent="0.3">
      <c r="A124" s="82" t="s">
        <v>964</v>
      </c>
      <c r="B124" s="90">
        <v>3070664.43556306</v>
      </c>
      <c r="C124" s="90">
        <v>3122841.4380065599</v>
      </c>
      <c r="D124" s="90">
        <v>3141918.2000969299</v>
      </c>
      <c r="E124" s="90">
        <v>-322309.55080038297</v>
      </c>
      <c r="F124" s="90">
        <v>-324661.63053923502</v>
      </c>
      <c r="G124" s="90">
        <v>-327261.814717095</v>
      </c>
      <c r="H124" s="90">
        <v>387216.01632988802</v>
      </c>
      <c r="I124" s="90">
        <v>389892.38911996101</v>
      </c>
      <c r="J124" s="90">
        <v>394932.36140501202</v>
      </c>
      <c r="K124" s="90">
        <v>3085018.8443609299</v>
      </c>
      <c r="L124" s="90">
        <v>3109671.3495717999</v>
      </c>
      <c r="M124" s="90">
        <v>3126552.94655613</v>
      </c>
      <c r="N124" s="90">
        <v>4191895.9438837199</v>
      </c>
      <c r="O124" s="90">
        <v>4191895.9438837199</v>
      </c>
    </row>
    <row r="125" spans="1:15" x14ac:dyDescent="0.3">
      <c r="A125" s="82" t="s">
        <v>682</v>
      </c>
      <c r="B125" s="90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</row>
    <row r="126" spans="1:15" x14ac:dyDescent="0.3">
      <c r="A126" s="82" t="s">
        <v>980</v>
      </c>
      <c r="B126" s="90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</row>
    <row r="127" spans="1:15" x14ac:dyDescent="0.3">
      <c r="A127" s="82" t="s">
        <v>684</v>
      </c>
      <c r="B127" s="90">
        <v>-229035763.95459399</v>
      </c>
      <c r="C127" s="90">
        <v>-228983586.952151</v>
      </c>
      <c r="D127" s="90">
        <v>-228964510.190061</v>
      </c>
      <c r="E127" s="90">
        <v>-229454317.5508</v>
      </c>
      <c r="F127" s="90">
        <v>-229456669.630539</v>
      </c>
      <c r="G127" s="90">
        <v>-229459269.81471699</v>
      </c>
      <c r="H127" s="90">
        <v>-225874015.57478601</v>
      </c>
      <c r="I127" s="90">
        <v>-225871339.201996</v>
      </c>
      <c r="J127" s="90">
        <v>-225866299.22971001</v>
      </c>
      <c r="K127" s="90">
        <v>-218649318.17591801</v>
      </c>
      <c r="L127" s="90">
        <v>-218624665.67070699</v>
      </c>
      <c r="M127" s="90">
        <v>-218607784.073722</v>
      </c>
      <c r="N127" s="90">
        <v>-214395865.05611601</v>
      </c>
      <c r="O127" s="90">
        <v>-214395865.05611601</v>
      </c>
    </row>
    <row r="128" spans="1:15" x14ac:dyDescent="0.3">
      <c r="A128" s="82" t="s">
        <v>152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</row>
    <row r="129" spans="1:15" x14ac:dyDescent="0.3">
      <c r="A129" s="82" t="s">
        <v>153</v>
      </c>
      <c r="B129" s="90">
        <v>-404446619.73298103</v>
      </c>
      <c r="C129" s="90">
        <v>-501606054.233441</v>
      </c>
      <c r="D129" s="90">
        <v>-350109666.045775</v>
      </c>
      <c r="E129" s="90">
        <v>-293720579.80273497</v>
      </c>
      <c r="F129" s="90">
        <v>-243820614.013872</v>
      </c>
      <c r="G129" s="90">
        <v>-316414137.50439399</v>
      </c>
      <c r="H129" s="90">
        <v>-367640446.611453</v>
      </c>
      <c r="I129" s="90">
        <v>-281212745.193286</v>
      </c>
      <c r="J129" s="90">
        <v>-221333541.081323</v>
      </c>
      <c r="K129" s="90">
        <v>-164021504.345918</v>
      </c>
      <c r="L129" s="90">
        <v>-297854808.860062</v>
      </c>
      <c r="M129" s="90">
        <v>-247114785.51705599</v>
      </c>
      <c r="N129" s="90">
        <v>-793468442.19611597</v>
      </c>
      <c r="O129" s="90">
        <v>-793468442.19611597</v>
      </c>
    </row>
    <row r="130" spans="1:15" x14ac:dyDescent="0.3">
      <c r="A130" s="82" t="s">
        <v>154</v>
      </c>
    </row>
    <row r="131" spans="1:15" x14ac:dyDescent="0.3">
      <c r="A131" s="82" t="s">
        <v>685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</row>
    <row r="132" spans="1:15" x14ac:dyDescent="0.3">
      <c r="A132" s="82" t="s">
        <v>686</v>
      </c>
    </row>
    <row r="133" spans="1:15" x14ac:dyDescent="0.3">
      <c r="A133" s="81" t="s">
        <v>687</v>
      </c>
    </row>
    <row r="134" spans="1:15" x14ac:dyDescent="0.3">
      <c r="A134" s="82" t="s">
        <v>688</v>
      </c>
      <c r="B134" s="90">
        <v>21378003171</v>
      </c>
      <c r="C134" s="90">
        <v>21649027280.967602</v>
      </c>
      <c r="D134" s="90">
        <v>21844290810.422298</v>
      </c>
      <c r="E134" s="90">
        <v>22074027311.274601</v>
      </c>
      <c r="F134" s="90">
        <v>22289046456.948399</v>
      </c>
      <c r="G134" s="90">
        <v>22498114539.4338</v>
      </c>
      <c r="H134" s="90">
        <v>22703900359.353802</v>
      </c>
      <c r="I134" s="90">
        <v>22877129641.446899</v>
      </c>
      <c r="J134" s="90">
        <v>23053545780.083</v>
      </c>
      <c r="K134" s="90">
        <v>23290385811.303001</v>
      </c>
      <c r="L134" s="90">
        <v>23424791438.5322</v>
      </c>
      <c r="M134" s="90">
        <v>23608157097.766899</v>
      </c>
      <c r="N134" s="90">
        <v>23791950841.1446</v>
      </c>
      <c r="O134" s="90">
        <v>23791950841.1446</v>
      </c>
    </row>
    <row r="135" spans="1:15" x14ac:dyDescent="0.3">
      <c r="A135" s="82" t="s">
        <v>689</v>
      </c>
      <c r="B135" s="90">
        <v>19396890233.576099</v>
      </c>
      <c r="C135" s="90">
        <v>19996108794.172501</v>
      </c>
      <c r="D135" s="90">
        <v>20181632298.267502</v>
      </c>
      <c r="E135" s="90">
        <v>20388674852.460602</v>
      </c>
      <c r="F135" s="90">
        <v>20599986729.081402</v>
      </c>
      <c r="G135" s="90">
        <v>20799222260.176998</v>
      </c>
      <c r="H135" s="90">
        <v>20988218602.286598</v>
      </c>
      <c r="I135" s="90">
        <v>21156903618.861198</v>
      </c>
      <c r="J135" s="90">
        <v>21324960185.800999</v>
      </c>
      <c r="K135" s="90">
        <v>21546979025.722599</v>
      </c>
      <c r="L135" s="90">
        <v>21672443721.049801</v>
      </c>
      <c r="M135" s="90">
        <v>21844532318.612</v>
      </c>
      <c r="N135" s="90">
        <v>22019899890.012901</v>
      </c>
      <c r="O135" s="90">
        <v>22019899890.012901</v>
      </c>
    </row>
    <row r="136" spans="1:15" x14ac:dyDescent="0.3">
      <c r="A136" s="82" t="s">
        <v>690</v>
      </c>
      <c r="B136" s="90">
        <v>-2078893610.3785801</v>
      </c>
      <c r="C136" s="90">
        <v>-2264888093.8832798</v>
      </c>
      <c r="D136" s="90">
        <v>-2402984105.4826798</v>
      </c>
      <c r="E136" s="90">
        <v>-2482704460.8425298</v>
      </c>
      <c r="F136" s="90">
        <v>-2644946314.0815501</v>
      </c>
      <c r="G136" s="90">
        <v>-2770219588.9410501</v>
      </c>
      <c r="H136" s="90">
        <v>-2859129843.7027202</v>
      </c>
      <c r="I136" s="90">
        <v>-2940980819.0362701</v>
      </c>
      <c r="J136" s="90">
        <v>-3025187284.91821</v>
      </c>
      <c r="K136" s="90">
        <v>-3138627648.3831201</v>
      </c>
      <c r="L136" s="90">
        <v>-3191824067.4241099</v>
      </c>
      <c r="M136" s="90">
        <v>-3220526624.7070599</v>
      </c>
      <c r="N136" s="90">
        <v>-3250145914.4219298</v>
      </c>
      <c r="O136" s="90">
        <v>-3250145914.4219298</v>
      </c>
    </row>
    <row r="137" spans="1:15" x14ac:dyDescent="0.3">
      <c r="A137" s="82" t="s">
        <v>691</v>
      </c>
      <c r="B137" s="90">
        <v>17317996623.197498</v>
      </c>
      <c r="C137" s="90">
        <v>17731220700.2892</v>
      </c>
      <c r="D137" s="90">
        <v>17778648192.784801</v>
      </c>
      <c r="E137" s="90">
        <v>17905970391.618</v>
      </c>
      <c r="F137" s="90">
        <v>17955040414.999901</v>
      </c>
      <c r="G137" s="90">
        <v>18029002671.235901</v>
      </c>
      <c r="H137" s="90">
        <v>18129088758.5839</v>
      </c>
      <c r="I137" s="90">
        <v>18215922799.824902</v>
      </c>
      <c r="J137" s="90">
        <v>18299772900.882801</v>
      </c>
      <c r="K137" s="90">
        <v>18408351377.3395</v>
      </c>
      <c r="L137" s="90">
        <v>18480619653.625599</v>
      </c>
      <c r="M137" s="90">
        <v>18624005693.904999</v>
      </c>
      <c r="N137" s="90">
        <v>18769753975.591</v>
      </c>
      <c r="O137" s="90">
        <v>18769753975.591</v>
      </c>
    </row>
    <row r="138" spans="1:15" x14ac:dyDescent="0.3">
      <c r="A138" s="86" t="s">
        <v>692</v>
      </c>
      <c r="B138" s="92">
        <v>0.87514024709553695</v>
      </c>
      <c r="C138" s="92">
        <v>0.89001070779527003</v>
      </c>
      <c r="D138" s="92">
        <v>0.89544759047648703</v>
      </c>
      <c r="E138" s="92">
        <v>0.89962467095501397</v>
      </c>
      <c r="F138" s="92">
        <v>0.90618975398116197</v>
      </c>
      <c r="G138" s="92">
        <v>0.91344734169341202</v>
      </c>
      <c r="H138" s="92">
        <v>0.91641365206857595</v>
      </c>
      <c r="I138" s="92">
        <v>0.92274775101958095</v>
      </c>
      <c r="J138" s="92">
        <v>0.93467571684043005</v>
      </c>
      <c r="K138" s="92">
        <v>0.95030782021729998</v>
      </c>
      <c r="L138" s="92">
        <v>0.95790176685806905</v>
      </c>
      <c r="M138" s="92">
        <v>0.96310196641642498</v>
      </c>
      <c r="N138" s="92">
        <v>0.94158590771769002</v>
      </c>
      <c r="O138" s="92">
        <v>0.94158590771769002</v>
      </c>
    </row>
    <row r="139" spans="1:15" x14ac:dyDescent="0.3">
      <c r="A139" s="82" t="s">
        <v>693</v>
      </c>
      <c r="B139" s="90">
        <v>-404446619.73298103</v>
      </c>
      <c r="C139" s="90">
        <v>-501606054.233441</v>
      </c>
      <c r="D139" s="90">
        <v>-350109666.045775</v>
      </c>
      <c r="E139" s="90">
        <v>-293720579.80273497</v>
      </c>
      <c r="F139" s="90">
        <v>-243820614.013872</v>
      </c>
      <c r="G139" s="90">
        <v>-316414137.50439399</v>
      </c>
      <c r="H139" s="90">
        <v>-367640446.611453</v>
      </c>
      <c r="I139" s="90">
        <v>-281212745.193286</v>
      </c>
      <c r="J139" s="90">
        <v>-221333541.081323</v>
      </c>
      <c r="K139" s="90">
        <v>-164021504.345918</v>
      </c>
      <c r="L139" s="90">
        <v>-297854808.860062</v>
      </c>
      <c r="M139" s="90">
        <v>-247114785.51705599</v>
      </c>
      <c r="N139" s="90">
        <v>-793468442.19611597</v>
      </c>
      <c r="O139" s="90">
        <v>-793468442.19611597</v>
      </c>
    </row>
    <row r="140" spans="1:15" x14ac:dyDescent="0.3">
      <c r="A140" s="82" t="s">
        <v>694</v>
      </c>
      <c r="B140" s="90">
        <v>-1674446990.6456001</v>
      </c>
      <c r="C140" s="90">
        <v>-1763282039.6498401</v>
      </c>
      <c r="D140" s="90">
        <v>-2052874439.4368999</v>
      </c>
      <c r="E140" s="90">
        <v>-2188983881.0398002</v>
      </c>
      <c r="F140" s="90">
        <v>-2401125700.0676799</v>
      </c>
      <c r="G140" s="90">
        <v>-2453805451.4366498</v>
      </c>
      <c r="H140" s="90">
        <v>-2491489397.09127</v>
      </c>
      <c r="I140" s="90">
        <v>-2659768073.8429899</v>
      </c>
      <c r="J140" s="90">
        <v>-2803853743.8368902</v>
      </c>
      <c r="K140" s="90">
        <v>-2974606144.0372</v>
      </c>
      <c r="L140" s="90">
        <v>-2893969258.5640502</v>
      </c>
      <c r="M140" s="90">
        <v>-2973411839.1900001</v>
      </c>
      <c r="N140" s="90">
        <v>-2456677472.2258101</v>
      </c>
      <c r="O140" s="90">
        <v>-2456677472.2258101</v>
      </c>
    </row>
    <row r="141" spans="1:15" x14ac:dyDescent="0.3">
      <c r="A141" s="82" t="s">
        <v>695</v>
      </c>
    </row>
    <row r="142" spans="1:15" x14ac:dyDescent="0.3">
      <c r="A142" s="82" t="s">
        <v>696</v>
      </c>
    </row>
    <row r="143" spans="1:15" x14ac:dyDescent="0.3">
      <c r="A143" s="82" t="s">
        <v>697</v>
      </c>
    </row>
    <row r="144" spans="1:15" x14ac:dyDescent="0.3">
      <c r="A144" s="82" t="s">
        <v>698</v>
      </c>
    </row>
    <row r="145" spans="1:17" x14ac:dyDescent="0.3">
      <c r="A145" s="81" t="s">
        <v>699</v>
      </c>
    </row>
    <row r="146" spans="1:17" x14ac:dyDescent="0.3">
      <c r="A146" s="81" t="s">
        <v>700</v>
      </c>
    </row>
    <row r="147" spans="1:17" x14ac:dyDescent="0.3">
      <c r="A147" s="82" t="s">
        <v>701</v>
      </c>
      <c r="B147" s="90">
        <v>9022898319.8199997</v>
      </c>
      <c r="C147" s="90">
        <v>9098471802.6000004</v>
      </c>
      <c r="D147" s="90">
        <v>9137659814.0299892</v>
      </c>
      <c r="E147" s="90">
        <v>9224817885.1700001</v>
      </c>
      <c r="F147" s="90">
        <v>9288724893.6200008</v>
      </c>
      <c r="G147" s="90">
        <v>9360256522.3999901</v>
      </c>
      <c r="H147" s="90">
        <v>9480983786.1800003</v>
      </c>
      <c r="I147" s="90">
        <v>9607096906.4099998</v>
      </c>
      <c r="J147" s="90">
        <v>9737726305.3899899</v>
      </c>
      <c r="K147" s="90">
        <v>9830329506.5199909</v>
      </c>
      <c r="L147" s="90">
        <v>9890559843.2000008</v>
      </c>
      <c r="M147" s="90">
        <v>9918843056.7899895</v>
      </c>
      <c r="N147" s="90">
        <v>10042681691.120001</v>
      </c>
      <c r="O147" s="90">
        <v>10042681691.120001</v>
      </c>
    </row>
    <row r="148" spans="1:17" x14ac:dyDescent="0.3">
      <c r="A148" s="82" t="s">
        <v>702</v>
      </c>
      <c r="B148" s="90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v>0</v>
      </c>
      <c r="H148" s="90">
        <v>0</v>
      </c>
      <c r="I148" s="90">
        <v>0</v>
      </c>
      <c r="J148" s="90">
        <v>0</v>
      </c>
      <c r="K148" s="90">
        <v>0</v>
      </c>
      <c r="L148" s="90">
        <v>0</v>
      </c>
      <c r="M148" s="90">
        <v>0</v>
      </c>
      <c r="N148" s="90">
        <v>0</v>
      </c>
      <c r="O148" s="90">
        <v>0</v>
      </c>
    </row>
    <row r="149" spans="1:17" x14ac:dyDescent="0.3">
      <c r="A149" s="82" t="s">
        <v>703</v>
      </c>
      <c r="B149" s="90">
        <v>8693393324.0400009</v>
      </c>
      <c r="C149" s="90">
        <v>8694008850.2800007</v>
      </c>
      <c r="D149" s="90">
        <v>8694616464.5599995</v>
      </c>
      <c r="E149" s="90">
        <v>8694400295.1200008</v>
      </c>
      <c r="F149" s="90">
        <v>8769863764.5499992</v>
      </c>
      <c r="G149" s="90">
        <v>8770471636.1000004</v>
      </c>
      <c r="H149" s="90">
        <v>8771026260.2099991</v>
      </c>
      <c r="I149" s="90">
        <v>8771656334.6900005</v>
      </c>
      <c r="J149" s="90">
        <v>8772284912.3500004</v>
      </c>
      <c r="K149" s="90">
        <v>8970893023.6999893</v>
      </c>
      <c r="L149" s="90">
        <v>8970793850.4200001</v>
      </c>
      <c r="M149" s="90">
        <v>9457898039.3299999</v>
      </c>
      <c r="N149" s="90">
        <v>9452731864.1599998</v>
      </c>
      <c r="O149" s="90">
        <v>9452731864.1599998</v>
      </c>
    </row>
    <row r="150" spans="1:17" x14ac:dyDescent="0.3">
      <c r="A150" s="82" t="s">
        <v>704</v>
      </c>
      <c r="B150" s="90">
        <v>604923999.90999997</v>
      </c>
      <c r="C150" s="90">
        <v>834395999.90999997</v>
      </c>
      <c r="D150" s="90">
        <v>869956999.88</v>
      </c>
      <c r="E150" s="90">
        <v>886305999.90999997</v>
      </c>
      <c r="F150" s="90">
        <v>819335999.90999997</v>
      </c>
      <c r="G150" s="90">
        <v>788152999.90999997</v>
      </c>
      <c r="H150" s="90">
        <v>829130999.90999997</v>
      </c>
      <c r="I150" s="90">
        <v>730143999.92999995</v>
      </c>
      <c r="J150" s="90">
        <v>489754999.92000002</v>
      </c>
      <c r="K150" s="90">
        <v>291661999.91000003</v>
      </c>
      <c r="L150" s="90">
        <v>184694999.91</v>
      </c>
      <c r="M150" s="90">
        <v>-412917011.04000002</v>
      </c>
      <c r="N150" s="90">
        <v>152187999.88999999</v>
      </c>
      <c r="O150" s="90">
        <v>152187999.88999999</v>
      </c>
      <c r="P150" s="94"/>
      <c r="Q150" s="94"/>
    </row>
    <row r="151" spans="1:17" x14ac:dyDescent="0.3">
      <c r="A151" s="82" t="s">
        <v>705</v>
      </c>
      <c r="B151" s="90">
        <v>173410539.33000001</v>
      </c>
      <c r="C151" s="90">
        <v>173968773.5</v>
      </c>
      <c r="D151" s="90">
        <v>174494673.81</v>
      </c>
      <c r="E151" s="90">
        <v>174911309.50999999</v>
      </c>
      <c r="F151" s="90">
        <v>174916211.31</v>
      </c>
      <c r="G151" s="90">
        <v>174986448.08000001</v>
      </c>
      <c r="H151" s="90">
        <v>174522358.47999999</v>
      </c>
      <c r="I151" s="90">
        <v>175580015.93000001</v>
      </c>
      <c r="J151" s="90">
        <v>176301244.84</v>
      </c>
      <c r="K151" s="90">
        <v>177314192.44</v>
      </c>
      <c r="L151" s="90">
        <v>178794281.33000001</v>
      </c>
      <c r="M151" s="90">
        <v>163121673.41</v>
      </c>
      <c r="N151" s="90">
        <v>160201857.5</v>
      </c>
      <c r="O151" s="90">
        <v>160201857.5</v>
      </c>
    </row>
    <row r="152" spans="1:17" x14ac:dyDescent="0.3">
      <c r="A152" s="82" t="s">
        <v>706</v>
      </c>
      <c r="B152" s="90">
        <v>1666455.49</v>
      </c>
      <c r="C152" s="90">
        <v>1666455.49</v>
      </c>
      <c r="D152" s="90">
        <v>1666455.49</v>
      </c>
      <c r="E152" s="90">
        <v>1666455.49</v>
      </c>
      <c r="F152" s="90">
        <v>1666455.49</v>
      </c>
      <c r="G152" s="90">
        <v>1666455.49</v>
      </c>
      <c r="H152" s="90">
        <v>1666455.49</v>
      </c>
      <c r="I152" s="90">
        <v>1666455.49</v>
      </c>
      <c r="J152" s="90">
        <v>1666455.49</v>
      </c>
      <c r="K152" s="90">
        <v>1666455.49</v>
      </c>
      <c r="L152" s="90">
        <v>1666455.49</v>
      </c>
      <c r="M152" s="90">
        <v>1666455.49</v>
      </c>
      <c r="N152" s="90">
        <v>1666455.49</v>
      </c>
      <c r="O152" s="90">
        <v>1666455.49</v>
      </c>
    </row>
    <row r="153" spans="1:17" x14ac:dyDescent="0.3">
      <c r="A153" s="82" t="s">
        <v>707</v>
      </c>
      <c r="B153" s="90">
        <v>233554336.68000001</v>
      </c>
      <c r="C153" s="90">
        <v>233554336.68000001</v>
      </c>
      <c r="D153" s="90">
        <v>233554336.68000001</v>
      </c>
      <c r="E153" s="90">
        <v>233444012.93000001</v>
      </c>
      <c r="F153" s="90">
        <v>233444012.93000001</v>
      </c>
      <c r="G153" s="90">
        <v>233444012.93000001</v>
      </c>
      <c r="H153" s="90">
        <v>233333689.18000001</v>
      </c>
      <c r="I153" s="90">
        <v>233333689.18000001</v>
      </c>
      <c r="J153" s="90">
        <v>233333689.18000001</v>
      </c>
      <c r="K153" s="90">
        <v>233223365.43000001</v>
      </c>
      <c r="L153" s="90">
        <v>233223365.43000001</v>
      </c>
      <c r="M153" s="90">
        <v>236871390.56</v>
      </c>
      <c r="N153" s="90">
        <v>241934615.97999999</v>
      </c>
      <c r="O153" s="90">
        <v>241934615.97999999</v>
      </c>
    </row>
    <row r="154" spans="1:17" x14ac:dyDescent="0.3">
      <c r="A154" s="82" t="s">
        <v>708</v>
      </c>
      <c r="B154" s="90">
        <v>3409496092.96</v>
      </c>
      <c r="C154" s="90">
        <v>3409496092.96</v>
      </c>
      <c r="D154" s="90">
        <v>3405521224.96</v>
      </c>
      <c r="E154" s="90">
        <v>3428287030.0999999</v>
      </c>
      <c r="F154" s="90">
        <v>3426299596.0999999</v>
      </c>
      <c r="G154" s="90">
        <v>3424312162.0999999</v>
      </c>
      <c r="H154" s="90">
        <v>3395826165.5799999</v>
      </c>
      <c r="I154" s="90">
        <v>3393838731.5799999</v>
      </c>
      <c r="J154" s="90">
        <v>3391851297.5799999</v>
      </c>
      <c r="K154" s="90">
        <v>3159236245.7799902</v>
      </c>
      <c r="L154" s="90">
        <v>3157248811.7799902</v>
      </c>
      <c r="M154" s="90">
        <v>3309635668.6099901</v>
      </c>
      <c r="N154" s="90">
        <v>3324523637.8000002</v>
      </c>
      <c r="O154" s="90">
        <v>3324523637.8000002</v>
      </c>
    </row>
    <row r="155" spans="1:17" x14ac:dyDescent="0.3">
      <c r="A155" s="82" t="s">
        <v>709</v>
      </c>
      <c r="B155" s="90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v>0</v>
      </c>
      <c r="H155" s="90">
        <v>0</v>
      </c>
      <c r="I155" s="90">
        <v>0</v>
      </c>
      <c r="J155" s="90">
        <v>0</v>
      </c>
      <c r="K155" s="90">
        <v>0</v>
      </c>
      <c r="L155" s="90">
        <v>0</v>
      </c>
      <c r="M155" s="90">
        <v>0</v>
      </c>
      <c r="N155" s="90">
        <v>0</v>
      </c>
      <c r="O155" s="90">
        <v>0</v>
      </c>
    </row>
    <row r="156" spans="1:17" x14ac:dyDescent="0.3">
      <c r="A156" s="82" t="s">
        <v>710</v>
      </c>
      <c r="B156" s="90">
        <v>22139343068.23</v>
      </c>
      <c r="C156" s="90">
        <v>22445562311.419998</v>
      </c>
      <c r="D156" s="90">
        <v>22517469969.409901</v>
      </c>
      <c r="E156" s="90">
        <v>22643832988.23</v>
      </c>
      <c r="F156" s="90">
        <v>22714250933.91</v>
      </c>
      <c r="G156" s="90">
        <v>22753290237.009899</v>
      </c>
      <c r="H156" s="90">
        <v>22886489715.029999</v>
      </c>
      <c r="I156" s="90">
        <v>22913316133.209999</v>
      </c>
      <c r="J156" s="90">
        <v>22802918904.75</v>
      </c>
      <c r="K156" s="90">
        <v>22664324789.269901</v>
      </c>
      <c r="L156" s="90">
        <v>22616981607.560001</v>
      </c>
      <c r="M156" s="90">
        <v>22675119273.149899</v>
      </c>
      <c r="N156" s="90">
        <v>23375928121.939999</v>
      </c>
      <c r="O156" s="90">
        <v>23375928121.939999</v>
      </c>
    </row>
    <row r="157" spans="1:17" x14ac:dyDescent="0.3">
      <c r="A157" s="82" t="s">
        <v>711</v>
      </c>
    </row>
    <row r="158" spans="1:17" x14ac:dyDescent="0.3">
      <c r="A158" s="86" t="s">
        <v>712</v>
      </c>
      <c r="B158" s="92">
        <v>0.87514024709553695</v>
      </c>
      <c r="C158" s="92">
        <v>0.89001070779527003</v>
      </c>
      <c r="D158" s="92">
        <v>0.89544759047648703</v>
      </c>
      <c r="E158" s="92">
        <v>0.89962467095501397</v>
      </c>
      <c r="F158" s="92">
        <v>0.90618975398116197</v>
      </c>
      <c r="G158" s="92">
        <v>0.91344734169341202</v>
      </c>
      <c r="H158" s="92">
        <v>0.91641365206857595</v>
      </c>
      <c r="I158" s="92">
        <v>0.92274775101958095</v>
      </c>
      <c r="J158" s="92">
        <v>0.93467571684043005</v>
      </c>
      <c r="K158" s="92">
        <v>0.95030782021729998</v>
      </c>
      <c r="L158" s="92">
        <v>0.95790176685806905</v>
      </c>
      <c r="M158" s="92">
        <v>0.96310196641642498</v>
      </c>
      <c r="N158" s="92">
        <v>0.94158590771769002</v>
      </c>
      <c r="O158" s="92">
        <v>0.94158590771769002</v>
      </c>
    </row>
    <row r="159" spans="1:17" x14ac:dyDescent="0.3">
      <c r="A159" s="82" t="s">
        <v>713</v>
      </c>
    </row>
    <row r="160" spans="1:17" x14ac:dyDescent="0.3">
      <c r="A160" s="81" t="s">
        <v>714</v>
      </c>
    </row>
    <row r="161" spans="1:15" x14ac:dyDescent="0.3">
      <c r="A161" s="82" t="s">
        <v>715</v>
      </c>
      <c r="B161" s="90">
        <v>18729846975.27</v>
      </c>
      <c r="C161" s="90">
        <v>19036066218.459999</v>
      </c>
      <c r="D161" s="90">
        <v>19111948744.449902</v>
      </c>
      <c r="E161" s="90">
        <v>19215545958.130001</v>
      </c>
      <c r="F161" s="90">
        <v>19287951337.810001</v>
      </c>
      <c r="G161" s="90">
        <v>19328978074.909901</v>
      </c>
      <c r="H161" s="90">
        <v>19490663549.450001</v>
      </c>
      <c r="I161" s="90">
        <v>19519477401.630001</v>
      </c>
      <c r="J161" s="90">
        <v>19411067607.169998</v>
      </c>
      <c r="K161" s="90">
        <v>19505088543.489899</v>
      </c>
      <c r="L161" s="90">
        <v>19459732795.779999</v>
      </c>
      <c r="M161" s="90">
        <v>19365483604.539902</v>
      </c>
      <c r="N161" s="90">
        <v>20051404484.139999</v>
      </c>
      <c r="O161" s="90">
        <v>20051404484.139999</v>
      </c>
    </row>
    <row r="162" spans="1:15" x14ac:dyDescent="0.3">
      <c r="A162" s="82" t="s">
        <v>716</v>
      </c>
      <c r="B162" s="90">
        <v>481.73903031527198</v>
      </c>
      <c r="C162" s="90">
        <v>477.95966341915999</v>
      </c>
      <c r="D162" s="90">
        <v>478.11240686188597</v>
      </c>
      <c r="E162" s="90">
        <v>480.07055876895402</v>
      </c>
      <c r="F162" s="90">
        <v>481.58172586278698</v>
      </c>
      <c r="G162" s="90">
        <v>484.26028971237099</v>
      </c>
      <c r="H162" s="90">
        <v>486.43719913001797</v>
      </c>
      <c r="I162" s="90">
        <v>492.18002658246002</v>
      </c>
      <c r="J162" s="90">
        <v>501.65846116537602</v>
      </c>
      <c r="K162" s="90">
        <v>503.98794574049498</v>
      </c>
      <c r="L162" s="90">
        <v>508.257741614255</v>
      </c>
      <c r="M162" s="90">
        <v>512.19185946198797</v>
      </c>
      <c r="N162" s="90">
        <v>500.84679599692998</v>
      </c>
      <c r="O162" s="90">
        <v>500.84679599692998</v>
      </c>
    </row>
    <row r="163" spans="1:15" x14ac:dyDescent="0.3">
      <c r="A163" s="82" t="s">
        <v>717</v>
      </c>
      <c r="B163" s="90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v>0</v>
      </c>
      <c r="H163" s="90">
        <v>0</v>
      </c>
      <c r="I163" s="90">
        <v>0</v>
      </c>
      <c r="J163" s="90">
        <v>0</v>
      </c>
      <c r="K163" s="90">
        <v>0</v>
      </c>
      <c r="L163" s="90">
        <v>0</v>
      </c>
      <c r="M163" s="90">
        <v>0</v>
      </c>
      <c r="N163" s="90">
        <v>0</v>
      </c>
      <c r="O163" s="90">
        <v>0</v>
      </c>
    </row>
    <row r="164" spans="1:15" x14ac:dyDescent="0.3">
      <c r="A164" s="82" t="s">
        <v>718</v>
      </c>
      <c r="B164" s="90">
        <v>464.146521619655</v>
      </c>
      <c r="C164" s="90">
        <v>456.71247150049697</v>
      </c>
      <c r="D164" s="90">
        <v>454.93092205392497</v>
      </c>
      <c r="E164" s="90">
        <v>452.46699282262301</v>
      </c>
      <c r="F164" s="90">
        <v>454.68093583160902</v>
      </c>
      <c r="G164" s="90">
        <v>453.74730118218298</v>
      </c>
      <c r="H164" s="90">
        <v>450.01168061605</v>
      </c>
      <c r="I164" s="90">
        <v>449.37967109495997</v>
      </c>
      <c r="J164" s="90">
        <v>451.921815423986</v>
      </c>
      <c r="K164" s="90">
        <v>459.92577801930099</v>
      </c>
      <c r="L164" s="90">
        <v>460.99265311419799</v>
      </c>
      <c r="M164" s="90">
        <v>488.38945788643798</v>
      </c>
      <c r="N164" s="90">
        <v>471.42492545281698</v>
      </c>
      <c r="O164" s="90">
        <v>471.42492545281698</v>
      </c>
    </row>
    <row r="165" spans="1:15" x14ac:dyDescent="0.3">
      <c r="A165" s="82" t="s">
        <v>719</v>
      </c>
      <c r="B165" s="90">
        <v>32.297327399882803</v>
      </c>
      <c r="C165" s="90">
        <v>43.832375362345303</v>
      </c>
      <c r="D165" s="90">
        <v>45.5190107252998</v>
      </c>
      <c r="E165" s="90">
        <v>46.124424559220401</v>
      </c>
      <c r="F165" s="90">
        <v>42.479161501401201</v>
      </c>
      <c r="G165" s="90">
        <v>40.7757201056098</v>
      </c>
      <c r="H165" s="90">
        <v>42.539906237999602</v>
      </c>
      <c r="I165" s="90">
        <v>37.4059194775894</v>
      </c>
      <c r="J165" s="90">
        <v>25.230709089854201</v>
      </c>
      <c r="K165" s="90">
        <v>14.953123604627001</v>
      </c>
      <c r="L165" s="90">
        <v>9.4911375119216697</v>
      </c>
      <c r="M165" s="90">
        <v>-21.3223185886871</v>
      </c>
      <c r="N165" s="90">
        <v>7.5898922696599902</v>
      </c>
      <c r="O165" s="90">
        <v>7.5898922696599902</v>
      </c>
    </row>
    <row r="166" spans="1:15" x14ac:dyDescent="0.3">
      <c r="A166" s="82" t="s">
        <v>720</v>
      </c>
      <c r="B166" s="90">
        <v>9.2585134069147994</v>
      </c>
      <c r="C166" s="90">
        <v>9.1389035688106492</v>
      </c>
      <c r="D166" s="90">
        <v>9.1301350868614204</v>
      </c>
      <c r="E166" s="90">
        <v>9.1025938004116806</v>
      </c>
      <c r="F166" s="90">
        <v>9.0686775514159006</v>
      </c>
      <c r="G166" s="90">
        <v>9.0530625779508398</v>
      </c>
      <c r="H166" s="90">
        <v>8.9541517166522908</v>
      </c>
      <c r="I166" s="90">
        <v>8.9951186866989499</v>
      </c>
      <c r="J166" s="90">
        <v>9.08251150363715</v>
      </c>
      <c r="K166" s="90">
        <v>9.0906632925375899</v>
      </c>
      <c r="L166" s="90">
        <v>9.1879103997138607</v>
      </c>
      <c r="M166" s="90">
        <v>8.4233204159052395</v>
      </c>
      <c r="N166" s="90">
        <v>7.9895579198312197</v>
      </c>
      <c r="O166" s="90">
        <v>7.9895579198312197</v>
      </c>
    </row>
    <row r="167" spans="1:15" x14ac:dyDescent="0.3">
      <c r="A167" s="82" t="s">
        <v>721</v>
      </c>
      <c r="B167" s="90">
        <v>8.8973257080012899E-2</v>
      </c>
      <c r="C167" s="90">
        <v>8.75420095137079E-2</v>
      </c>
      <c r="D167" s="90">
        <v>8.7194430682215399E-2</v>
      </c>
      <c r="E167" s="90">
        <v>8.6724337348059094E-2</v>
      </c>
      <c r="F167" s="90">
        <v>8.63987813331559E-2</v>
      </c>
      <c r="G167" s="90">
        <v>8.6215395534187306E-2</v>
      </c>
      <c r="H167" s="90">
        <v>8.5500192734434793E-2</v>
      </c>
      <c r="I167" s="90">
        <v>8.53739808556985E-2</v>
      </c>
      <c r="J167" s="90">
        <v>8.5850790060843896E-2</v>
      </c>
      <c r="K167" s="90">
        <v>8.5436961041440301E-2</v>
      </c>
      <c r="L167" s="90">
        <v>8.5636093130805099E-2</v>
      </c>
      <c r="M167" s="90">
        <v>8.6052872421389995E-2</v>
      </c>
      <c r="N167" s="90">
        <v>8.3109165311492803E-2</v>
      </c>
      <c r="O167" s="90">
        <v>8.3109165311492803E-2</v>
      </c>
    </row>
    <row r="168" spans="1:15" x14ac:dyDescent="0.3">
      <c r="A168" s="82" t="s">
        <v>722</v>
      </c>
      <c r="B168" s="90">
        <v>12.469634001194599</v>
      </c>
      <c r="C168" s="90">
        <v>12.269044139671699</v>
      </c>
      <c r="D168" s="90">
        <v>12.2203308413446</v>
      </c>
      <c r="E168" s="90">
        <v>12.1487057114414</v>
      </c>
      <c r="F168" s="90">
        <v>12.1031004714524</v>
      </c>
      <c r="G168" s="90">
        <v>12.0774110263502</v>
      </c>
      <c r="H168" s="90">
        <v>11.971562106544299</v>
      </c>
      <c r="I168" s="90">
        <v>11.9538901774345</v>
      </c>
      <c r="J168" s="90">
        <v>12.020652027084299</v>
      </c>
      <c r="K168" s="90">
        <v>11.957052381997</v>
      </c>
      <c r="L168" s="90">
        <v>11.984921266780001</v>
      </c>
      <c r="M168" s="90">
        <v>12.231627951933399</v>
      </c>
      <c r="N168" s="90">
        <v>12.065719195448899</v>
      </c>
      <c r="O168" s="90">
        <v>12.065719195448899</v>
      </c>
    </row>
    <row r="169" spans="1:15" x14ac:dyDescent="0.3">
      <c r="A169" s="82" t="s">
        <v>723</v>
      </c>
      <c r="B169" s="90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v>0</v>
      </c>
      <c r="H169" s="90">
        <v>0</v>
      </c>
      <c r="I169" s="90">
        <v>0</v>
      </c>
      <c r="J169" s="90">
        <v>0</v>
      </c>
      <c r="K169" s="90">
        <v>0</v>
      </c>
      <c r="L169" s="90">
        <v>0</v>
      </c>
      <c r="M169" s="90">
        <v>0</v>
      </c>
      <c r="N169" s="90">
        <v>0</v>
      </c>
      <c r="O169" s="90">
        <v>0</v>
      </c>
    </row>
    <row r="170" spans="1:15" x14ac:dyDescent="0.3">
      <c r="A170" s="82" t="s">
        <v>724</v>
      </c>
    </row>
    <row r="171" spans="1:15" x14ac:dyDescent="0.3">
      <c r="A171" s="82" t="s">
        <v>725</v>
      </c>
      <c r="B171" s="90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v>0</v>
      </c>
      <c r="H171" s="90">
        <v>0</v>
      </c>
      <c r="I171" s="90">
        <v>0</v>
      </c>
      <c r="J171" s="90">
        <v>0</v>
      </c>
      <c r="K171" s="90">
        <v>0</v>
      </c>
      <c r="L171" s="90">
        <v>0</v>
      </c>
      <c r="M171" s="90">
        <v>0</v>
      </c>
      <c r="N171" s="90">
        <v>0</v>
      </c>
      <c r="O171" s="90">
        <v>0</v>
      </c>
    </row>
    <row r="172" spans="1:15" x14ac:dyDescent="0.3">
      <c r="A172" s="82" t="s">
        <v>726</v>
      </c>
    </row>
    <row r="173" spans="1:15" x14ac:dyDescent="0.3">
      <c r="A173" s="81" t="s">
        <v>727</v>
      </c>
    </row>
    <row r="174" spans="1:15" x14ac:dyDescent="0.3">
      <c r="A174" s="82" t="s">
        <v>728</v>
      </c>
      <c r="B174" s="90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v>0</v>
      </c>
      <c r="H174" s="90">
        <v>0</v>
      </c>
      <c r="I174" s="90">
        <v>0</v>
      </c>
      <c r="J174" s="90">
        <v>0</v>
      </c>
      <c r="K174" s="90">
        <v>0</v>
      </c>
      <c r="L174" s="90">
        <v>0</v>
      </c>
      <c r="M174" s="90">
        <v>0</v>
      </c>
      <c r="N174" s="90">
        <v>0</v>
      </c>
      <c r="O174" s="90">
        <v>0</v>
      </c>
    </row>
    <row r="175" spans="1:15" x14ac:dyDescent="0.3">
      <c r="A175" s="82" t="s">
        <v>729</v>
      </c>
      <c r="B175" s="90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v>0</v>
      </c>
      <c r="H175" s="90">
        <v>0</v>
      </c>
      <c r="I175" s="90">
        <v>0</v>
      </c>
      <c r="J175" s="90">
        <v>0</v>
      </c>
      <c r="K175" s="90">
        <v>0</v>
      </c>
      <c r="L175" s="90">
        <v>0</v>
      </c>
      <c r="M175" s="90">
        <v>0</v>
      </c>
      <c r="N175" s="90">
        <v>0</v>
      </c>
      <c r="O175" s="90">
        <v>0</v>
      </c>
    </row>
    <row r="176" spans="1:15" x14ac:dyDescent="0.3">
      <c r="A176" s="82" t="s">
        <v>730</v>
      </c>
      <c r="B176" s="90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v>0</v>
      </c>
      <c r="H176" s="90">
        <v>0</v>
      </c>
      <c r="I176" s="90">
        <v>0</v>
      </c>
      <c r="J176" s="90">
        <v>0</v>
      </c>
      <c r="K176" s="90">
        <v>0</v>
      </c>
      <c r="L176" s="90">
        <v>0</v>
      </c>
      <c r="M176" s="90">
        <v>0</v>
      </c>
      <c r="N176" s="90">
        <v>0</v>
      </c>
      <c r="O176" s="90">
        <v>0</v>
      </c>
    </row>
    <row r="177" spans="1:15" x14ac:dyDescent="0.3">
      <c r="A177" s="82" t="s">
        <v>731</v>
      </c>
      <c r="B177" s="90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v>0</v>
      </c>
      <c r="H177" s="90">
        <v>0</v>
      </c>
      <c r="I177" s="90">
        <v>0</v>
      </c>
      <c r="J177" s="90">
        <v>0</v>
      </c>
      <c r="K177" s="90">
        <v>0</v>
      </c>
      <c r="L177" s="90">
        <v>0</v>
      </c>
      <c r="M177" s="90">
        <v>0</v>
      </c>
      <c r="N177" s="90">
        <v>0</v>
      </c>
      <c r="O177" s="90">
        <v>0</v>
      </c>
    </row>
    <row r="178" spans="1:15" x14ac:dyDescent="0.3">
      <c r="A178" s="82" t="s">
        <v>732</v>
      </c>
      <c r="B178" s="90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v>0</v>
      </c>
      <c r="H178" s="90">
        <v>0</v>
      </c>
      <c r="I178" s="90">
        <v>0</v>
      </c>
      <c r="J178" s="90">
        <v>0</v>
      </c>
      <c r="K178" s="90">
        <v>0</v>
      </c>
      <c r="L178" s="90">
        <v>0</v>
      </c>
      <c r="M178" s="90">
        <v>0</v>
      </c>
      <c r="N178" s="90">
        <v>0</v>
      </c>
      <c r="O178" s="90">
        <v>0</v>
      </c>
    </row>
    <row r="179" spans="1:15" x14ac:dyDescent="0.3">
      <c r="A179" s="82" t="s">
        <v>733</v>
      </c>
      <c r="B179" s="90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v>0</v>
      </c>
      <c r="H179" s="90">
        <v>0</v>
      </c>
      <c r="I179" s="90">
        <v>0</v>
      </c>
      <c r="J179" s="90">
        <v>0</v>
      </c>
      <c r="K179" s="90">
        <v>0</v>
      </c>
      <c r="L179" s="90">
        <v>0</v>
      </c>
      <c r="M179" s="90">
        <v>0</v>
      </c>
      <c r="N179" s="90">
        <v>0</v>
      </c>
      <c r="O179" s="90">
        <v>0</v>
      </c>
    </row>
    <row r="180" spans="1:15" x14ac:dyDescent="0.3">
      <c r="A180" s="82" t="s">
        <v>734</v>
      </c>
      <c r="B180" s="90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v>0</v>
      </c>
      <c r="H180" s="90">
        <v>0</v>
      </c>
      <c r="I180" s="90">
        <v>0</v>
      </c>
      <c r="J180" s="90">
        <v>0</v>
      </c>
      <c r="K180" s="90">
        <v>0</v>
      </c>
      <c r="L180" s="90">
        <v>0</v>
      </c>
      <c r="M180" s="90">
        <v>0</v>
      </c>
      <c r="N180" s="90">
        <v>0</v>
      </c>
      <c r="O180" s="90">
        <v>0</v>
      </c>
    </row>
    <row r="181" spans="1:15" x14ac:dyDescent="0.3">
      <c r="A181" s="82" t="s">
        <v>735</v>
      </c>
      <c r="B181" s="90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v>0</v>
      </c>
      <c r="H181" s="90">
        <v>0</v>
      </c>
      <c r="I181" s="90">
        <v>0</v>
      </c>
      <c r="J181" s="90">
        <v>0</v>
      </c>
      <c r="K181" s="90">
        <v>0</v>
      </c>
      <c r="L181" s="90">
        <v>0</v>
      </c>
      <c r="M181" s="90">
        <v>0</v>
      </c>
      <c r="N181" s="90">
        <v>0</v>
      </c>
      <c r="O181" s="90">
        <v>0</v>
      </c>
    </row>
    <row r="182" spans="1:15" x14ac:dyDescent="0.3">
      <c r="A182" s="82" t="s">
        <v>736</v>
      </c>
      <c r="B182" s="90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v>0</v>
      </c>
      <c r="H182" s="90">
        <v>0</v>
      </c>
      <c r="I182" s="90">
        <v>0</v>
      </c>
      <c r="J182" s="90">
        <v>0</v>
      </c>
      <c r="K182" s="90">
        <v>0</v>
      </c>
      <c r="L182" s="90">
        <v>0</v>
      </c>
      <c r="M182" s="90">
        <v>0</v>
      </c>
      <c r="N182" s="90">
        <v>0</v>
      </c>
      <c r="O182" s="90">
        <v>0</v>
      </c>
    </row>
    <row r="183" spans="1:15" x14ac:dyDescent="0.3">
      <c r="A183" s="82" t="s">
        <v>737</v>
      </c>
      <c r="B183" s="90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v>0</v>
      </c>
      <c r="H183" s="90">
        <v>0</v>
      </c>
      <c r="I183" s="90">
        <v>0</v>
      </c>
      <c r="J183" s="90">
        <v>0</v>
      </c>
      <c r="K183" s="90">
        <v>0</v>
      </c>
      <c r="L183" s="90">
        <v>0</v>
      </c>
      <c r="M183" s="90">
        <v>0</v>
      </c>
      <c r="N183" s="90">
        <v>0</v>
      </c>
      <c r="O183" s="90">
        <v>0</v>
      </c>
    </row>
    <row r="184" spans="1:15" x14ac:dyDescent="0.3">
      <c r="A184" s="82" t="s">
        <v>738</v>
      </c>
    </row>
    <row r="185" spans="1:15" x14ac:dyDescent="0.3">
      <c r="A185" s="81" t="s">
        <v>739</v>
      </c>
    </row>
    <row r="186" spans="1:15" x14ac:dyDescent="0.3">
      <c r="A186" s="82" t="s">
        <v>740</v>
      </c>
      <c r="B186" s="90">
        <v>9022898319.8199997</v>
      </c>
      <c r="C186" s="90">
        <v>9098471802.6000004</v>
      </c>
      <c r="D186" s="90">
        <v>9137659814.0299892</v>
      </c>
      <c r="E186" s="90">
        <v>9224817885.1700001</v>
      </c>
      <c r="F186" s="90">
        <v>9288724893.6200008</v>
      </c>
      <c r="G186" s="90">
        <v>9360256522.3999901</v>
      </c>
      <c r="H186" s="90">
        <v>9480983786.1800003</v>
      </c>
      <c r="I186" s="90">
        <v>9607096906.4099998</v>
      </c>
      <c r="J186" s="90">
        <v>9737726305.3899899</v>
      </c>
      <c r="K186" s="90">
        <v>9830329506.5199909</v>
      </c>
      <c r="L186" s="90">
        <v>9890559843.2000008</v>
      </c>
      <c r="M186" s="90">
        <v>9918843056.7899895</v>
      </c>
      <c r="N186" s="90">
        <v>10042681691.120001</v>
      </c>
      <c r="O186" s="90">
        <v>10042681691.120001</v>
      </c>
    </row>
    <row r="187" spans="1:15" x14ac:dyDescent="0.3">
      <c r="A187" s="82" t="s">
        <v>741</v>
      </c>
      <c r="B187" s="90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v>0</v>
      </c>
      <c r="H187" s="90">
        <v>0</v>
      </c>
      <c r="I187" s="90">
        <v>0</v>
      </c>
      <c r="J187" s="90">
        <v>0</v>
      </c>
      <c r="K187" s="90">
        <v>0</v>
      </c>
      <c r="L187" s="90">
        <v>0</v>
      </c>
      <c r="M187" s="90">
        <v>0</v>
      </c>
      <c r="N187" s="90">
        <v>0</v>
      </c>
      <c r="O187" s="90">
        <v>0</v>
      </c>
    </row>
    <row r="188" spans="1:15" x14ac:dyDescent="0.3">
      <c r="A188" s="82" t="s">
        <v>742</v>
      </c>
      <c r="B188" s="90">
        <v>8693393324.0400009</v>
      </c>
      <c r="C188" s="90">
        <v>8694008850.2800007</v>
      </c>
      <c r="D188" s="90">
        <v>8694616464.5599995</v>
      </c>
      <c r="E188" s="90">
        <v>8694400295.1200008</v>
      </c>
      <c r="F188" s="90">
        <v>8769863764.5499992</v>
      </c>
      <c r="G188" s="90">
        <v>8770471636.1000004</v>
      </c>
      <c r="H188" s="90">
        <v>8771026260.2099991</v>
      </c>
      <c r="I188" s="90">
        <v>8771656334.6900005</v>
      </c>
      <c r="J188" s="90">
        <v>8772284912.3500004</v>
      </c>
      <c r="K188" s="90">
        <v>8970893023.6999893</v>
      </c>
      <c r="L188" s="90">
        <v>8970793850.4200001</v>
      </c>
      <c r="M188" s="90">
        <v>9457898039.3299999</v>
      </c>
      <c r="N188" s="90">
        <v>9452731864.1599998</v>
      </c>
      <c r="O188" s="90">
        <v>9452731864.1599998</v>
      </c>
    </row>
    <row r="189" spans="1:15" x14ac:dyDescent="0.3">
      <c r="A189" s="82" t="s">
        <v>743</v>
      </c>
      <c r="B189" s="90">
        <v>604923999.90999997</v>
      </c>
      <c r="C189" s="90">
        <v>834395999.90999997</v>
      </c>
      <c r="D189" s="90">
        <v>869956999.88</v>
      </c>
      <c r="E189" s="90">
        <v>886305999.90999997</v>
      </c>
      <c r="F189" s="90">
        <v>819335999.90999997</v>
      </c>
      <c r="G189" s="90">
        <v>788152999.90999997</v>
      </c>
      <c r="H189" s="90">
        <v>829130999.90999997</v>
      </c>
      <c r="I189" s="90">
        <v>730143999.92999995</v>
      </c>
      <c r="J189" s="90">
        <v>489754999.92000002</v>
      </c>
      <c r="K189" s="90">
        <v>291661999.91000003</v>
      </c>
      <c r="L189" s="90">
        <v>184694999.91</v>
      </c>
      <c r="M189" s="90">
        <v>-412917011.04000002</v>
      </c>
      <c r="N189" s="90">
        <v>152187999.88999999</v>
      </c>
      <c r="O189" s="90">
        <v>152187999.88999999</v>
      </c>
    </row>
    <row r="190" spans="1:15" x14ac:dyDescent="0.3">
      <c r="A190" s="82" t="s">
        <v>744</v>
      </c>
      <c r="B190" s="90">
        <v>173410539.33000001</v>
      </c>
      <c r="C190" s="90">
        <v>173968773.5</v>
      </c>
      <c r="D190" s="90">
        <v>174494673.81</v>
      </c>
      <c r="E190" s="90">
        <v>174911309.50999999</v>
      </c>
      <c r="F190" s="90">
        <v>174916211.31</v>
      </c>
      <c r="G190" s="90">
        <v>174986448.08000001</v>
      </c>
      <c r="H190" s="90">
        <v>174522358.47999999</v>
      </c>
      <c r="I190" s="90">
        <v>175580015.93000001</v>
      </c>
      <c r="J190" s="90">
        <v>176301244.84</v>
      </c>
      <c r="K190" s="90">
        <v>177314192.44</v>
      </c>
      <c r="L190" s="90">
        <v>178794281.33000001</v>
      </c>
      <c r="M190" s="90">
        <v>163121673.41</v>
      </c>
      <c r="N190" s="90">
        <v>160201857.5</v>
      </c>
      <c r="O190" s="90">
        <v>160201857.5</v>
      </c>
    </row>
    <row r="191" spans="1:15" x14ac:dyDescent="0.3">
      <c r="A191" s="82" t="s">
        <v>745</v>
      </c>
      <c r="B191" s="90">
        <v>1666455.49</v>
      </c>
      <c r="C191" s="90">
        <v>1666455.49</v>
      </c>
      <c r="D191" s="90">
        <v>1666455.49</v>
      </c>
      <c r="E191" s="90">
        <v>1666455.49</v>
      </c>
      <c r="F191" s="90">
        <v>1666455.49</v>
      </c>
      <c r="G191" s="90">
        <v>1666455.49</v>
      </c>
      <c r="H191" s="90">
        <v>1666455.49</v>
      </c>
      <c r="I191" s="90">
        <v>1666455.49</v>
      </c>
      <c r="J191" s="90">
        <v>1666455.49</v>
      </c>
      <c r="K191" s="90">
        <v>1666455.49</v>
      </c>
      <c r="L191" s="90">
        <v>1666455.49</v>
      </c>
      <c r="M191" s="90">
        <v>1666455.49</v>
      </c>
      <c r="N191" s="90">
        <v>1666455.49</v>
      </c>
      <c r="O191" s="90">
        <v>1666455.49</v>
      </c>
    </row>
    <row r="192" spans="1:15" x14ac:dyDescent="0.3">
      <c r="A192" s="82" t="s">
        <v>746</v>
      </c>
      <c r="B192" s="90">
        <v>233554336.68000001</v>
      </c>
      <c r="C192" s="90">
        <v>233554336.68000001</v>
      </c>
      <c r="D192" s="90">
        <v>233554336.68000001</v>
      </c>
      <c r="E192" s="90">
        <v>233444012.93000001</v>
      </c>
      <c r="F192" s="90">
        <v>233444012.93000001</v>
      </c>
      <c r="G192" s="90">
        <v>233444012.93000001</v>
      </c>
      <c r="H192" s="90">
        <v>233333689.18000001</v>
      </c>
      <c r="I192" s="90">
        <v>233333689.18000001</v>
      </c>
      <c r="J192" s="90">
        <v>233333689.18000001</v>
      </c>
      <c r="K192" s="90">
        <v>233223365.43000001</v>
      </c>
      <c r="L192" s="90">
        <v>233223365.43000001</v>
      </c>
      <c r="M192" s="90">
        <v>236871390.56</v>
      </c>
      <c r="N192" s="90">
        <v>241934615.97999999</v>
      </c>
      <c r="O192" s="90">
        <v>241934615.97999999</v>
      </c>
    </row>
    <row r="193" spans="1:15" x14ac:dyDescent="0.3">
      <c r="A193" s="82" t="s">
        <v>747</v>
      </c>
      <c r="B193" s="90">
        <v>3409496092.96</v>
      </c>
      <c r="C193" s="90">
        <v>3409496092.96</v>
      </c>
      <c r="D193" s="90">
        <v>3405521224.96</v>
      </c>
      <c r="E193" s="90">
        <v>3428287030.0999999</v>
      </c>
      <c r="F193" s="90">
        <v>3426299596.0999999</v>
      </c>
      <c r="G193" s="90">
        <v>3424312162.0999999</v>
      </c>
      <c r="H193" s="90">
        <v>3395826165.5799999</v>
      </c>
      <c r="I193" s="90">
        <v>3393838731.5799999</v>
      </c>
      <c r="J193" s="90">
        <v>3391851297.5799999</v>
      </c>
      <c r="K193" s="90">
        <v>3159236245.7799902</v>
      </c>
      <c r="L193" s="90">
        <v>3157248811.7799902</v>
      </c>
      <c r="M193" s="90">
        <v>3309635668.6099901</v>
      </c>
      <c r="N193" s="90">
        <v>3324523637.8000002</v>
      </c>
      <c r="O193" s="90">
        <v>3324523637.8000002</v>
      </c>
    </row>
    <row r="194" spans="1:15" x14ac:dyDescent="0.3">
      <c r="A194" s="82" t="s">
        <v>748</v>
      </c>
      <c r="B194" s="90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v>0</v>
      </c>
      <c r="H194" s="90">
        <v>0</v>
      </c>
      <c r="I194" s="90">
        <v>0</v>
      </c>
      <c r="J194" s="90">
        <v>0</v>
      </c>
      <c r="K194" s="90">
        <v>0</v>
      </c>
      <c r="L194" s="90">
        <v>0</v>
      </c>
      <c r="M194" s="90">
        <v>0</v>
      </c>
      <c r="N194" s="90">
        <v>0</v>
      </c>
      <c r="O194" s="90">
        <v>0</v>
      </c>
    </row>
    <row r="195" spans="1:15" x14ac:dyDescent="0.3">
      <c r="A195" s="82" t="s">
        <v>749</v>
      </c>
      <c r="B195" s="90">
        <v>22139343068.23</v>
      </c>
      <c r="C195" s="90">
        <v>22445562311.419998</v>
      </c>
      <c r="D195" s="90">
        <v>22517469969.409901</v>
      </c>
      <c r="E195" s="90">
        <v>22643832988.23</v>
      </c>
      <c r="F195" s="90">
        <v>22714250933.91</v>
      </c>
      <c r="G195" s="90">
        <v>22753290237.009899</v>
      </c>
      <c r="H195" s="90">
        <v>22886489715.029999</v>
      </c>
      <c r="I195" s="90">
        <v>22913316133.209999</v>
      </c>
      <c r="J195" s="90">
        <v>22802918904.75</v>
      </c>
      <c r="K195" s="90">
        <v>22664324789.269901</v>
      </c>
      <c r="L195" s="90">
        <v>22616981607.560001</v>
      </c>
      <c r="M195" s="90">
        <v>22675119273.149899</v>
      </c>
      <c r="N195" s="90">
        <v>23375928121.939999</v>
      </c>
      <c r="O195" s="90">
        <v>23375928121.939999</v>
      </c>
    </row>
    <row r="196" spans="1:15" x14ac:dyDescent="0.3">
      <c r="A196" s="82" t="s">
        <v>750</v>
      </c>
    </row>
    <row r="197" spans="1:15" x14ac:dyDescent="0.3">
      <c r="A197" s="81" t="s">
        <v>751</v>
      </c>
    </row>
    <row r="198" spans="1:15" x14ac:dyDescent="0.3">
      <c r="A198" s="82" t="s">
        <v>752</v>
      </c>
      <c r="B198" s="90">
        <v>7896301465.1251802</v>
      </c>
      <c r="C198" s="90">
        <v>8097737328.8873301</v>
      </c>
      <c r="D198" s="90">
        <v>8182295463.0669899</v>
      </c>
      <c r="E198" s="90">
        <v>8298873754.5659904</v>
      </c>
      <c r="F198" s="90">
        <v>8417347326.1482096</v>
      </c>
      <c r="G198" s="90">
        <v>8550101437.95469</v>
      </c>
      <c r="H198" s="90">
        <v>8688502976.6961708</v>
      </c>
      <c r="I198" s="90">
        <v>8864927064.2169991</v>
      </c>
      <c r="J198" s="90">
        <v>9101616314.8863106</v>
      </c>
      <c r="K198" s="90">
        <v>9341839005.3588295</v>
      </c>
      <c r="L198" s="90">
        <v>9474184749.0167503</v>
      </c>
      <c r="M198" s="90">
        <v>9552857252.5703506</v>
      </c>
      <c r="N198" s="90">
        <v>9456047556.0530491</v>
      </c>
      <c r="O198" s="90">
        <v>9456047556.0530491</v>
      </c>
    </row>
    <row r="199" spans="1:15" x14ac:dyDescent="0.3">
      <c r="A199" s="82" t="s">
        <v>753</v>
      </c>
      <c r="B199" s="90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v>0</v>
      </c>
      <c r="H199" s="90">
        <v>0</v>
      </c>
      <c r="I199" s="90">
        <v>0</v>
      </c>
      <c r="J199" s="90">
        <v>0</v>
      </c>
      <c r="K199" s="90">
        <v>0</v>
      </c>
      <c r="L199" s="90">
        <v>0</v>
      </c>
      <c r="M199" s="90">
        <v>0</v>
      </c>
      <c r="N199" s="90">
        <v>0</v>
      </c>
      <c r="O199" s="90">
        <v>0</v>
      </c>
    </row>
    <row r="200" spans="1:15" x14ac:dyDescent="0.3">
      <c r="A200" s="82" t="s">
        <v>754</v>
      </c>
      <c r="B200" s="90">
        <v>7607938381.6990499</v>
      </c>
      <c r="C200" s="90">
        <v>7737760970.4160404</v>
      </c>
      <c r="D200" s="90">
        <v>7785573363.3074503</v>
      </c>
      <c r="E200" s="90">
        <v>7821697004.64851</v>
      </c>
      <c r="F200" s="90">
        <v>7947160687.2458696</v>
      </c>
      <c r="G200" s="90">
        <v>8011364001.3930101</v>
      </c>
      <c r="H200" s="90">
        <v>8037888207.5084295</v>
      </c>
      <c r="I200" s="90">
        <v>8094026155.5518599</v>
      </c>
      <c r="J200" s="90">
        <v>8199241688.7792301</v>
      </c>
      <c r="K200" s="90">
        <v>8525109794.7549295</v>
      </c>
      <c r="L200" s="90">
        <v>8593139279.4368191</v>
      </c>
      <c r="M200" s="90">
        <v>9108920199.84478</v>
      </c>
      <c r="N200" s="90">
        <v>8900559112.7270298</v>
      </c>
      <c r="O200" s="90">
        <v>8900559112.7270298</v>
      </c>
    </row>
    <row r="201" spans="1:15" x14ac:dyDescent="0.3">
      <c r="A201" s="82" t="s">
        <v>755</v>
      </c>
      <c r="B201" s="90">
        <v>529393338.75525802</v>
      </c>
      <c r="C201" s="90">
        <v>742621374.46144104</v>
      </c>
      <c r="D201" s="90">
        <v>779000899.36070001</v>
      </c>
      <c r="E201" s="90">
        <v>797342743.53448904</v>
      </c>
      <c r="F201" s="90">
        <v>742473888.18635201</v>
      </c>
      <c r="G201" s="90">
        <v>719936262.61547697</v>
      </c>
      <c r="H201" s="90">
        <v>759826967.67079306</v>
      </c>
      <c r="I201" s="90">
        <v>673738733.85584795</v>
      </c>
      <c r="J201" s="90">
        <v>457762105.62641001</v>
      </c>
      <c r="K201" s="90">
        <v>277168679.37469</v>
      </c>
      <c r="L201" s="90">
        <v>176919666.74364001</v>
      </c>
      <c r="M201" s="90">
        <v>-397681185.29941601</v>
      </c>
      <c r="N201" s="90">
        <v>143298076.020165</v>
      </c>
      <c r="O201" s="90">
        <v>143298076.020165</v>
      </c>
    </row>
    <row r="202" spans="1:15" x14ac:dyDescent="0.3">
      <c r="A202" s="82" t="s">
        <v>756</v>
      </c>
      <c r="B202" s="90">
        <v>173410539.33000001</v>
      </c>
      <c r="C202" s="90">
        <v>173968773.5</v>
      </c>
      <c r="D202" s="90">
        <v>174494673.81</v>
      </c>
      <c r="E202" s="90">
        <v>174911309.50999999</v>
      </c>
      <c r="F202" s="90">
        <v>174916211.31</v>
      </c>
      <c r="G202" s="90">
        <v>174986448.08000001</v>
      </c>
      <c r="H202" s="90">
        <v>174522358.47999999</v>
      </c>
      <c r="I202" s="90">
        <v>175580015.93000001</v>
      </c>
      <c r="J202" s="90">
        <v>176301244.84</v>
      </c>
      <c r="K202" s="90">
        <v>177314192.44</v>
      </c>
      <c r="L202" s="90">
        <v>178794281.33000001</v>
      </c>
      <c r="M202" s="90">
        <v>163121673.41</v>
      </c>
      <c r="N202" s="90">
        <v>160201857.5</v>
      </c>
      <c r="O202" s="90">
        <v>160201857.5</v>
      </c>
    </row>
    <row r="203" spans="1:15" x14ac:dyDescent="0.3">
      <c r="A203" s="82" t="s">
        <v>757</v>
      </c>
      <c r="B203" s="90">
        <v>1666455.49</v>
      </c>
      <c r="C203" s="90">
        <v>1666455.49</v>
      </c>
      <c r="D203" s="90">
        <v>1666455.49</v>
      </c>
      <c r="E203" s="90">
        <v>1666455.49</v>
      </c>
      <c r="F203" s="90">
        <v>1666455.49</v>
      </c>
      <c r="G203" s="90">
        <v>1666455.49</v>
      </c>
      <c r="H203" s="90">
        <v>1666455.49</v>
      </c>
      <c r="I203" s="90">
        <v>1666455.49</v>
      </c>
      <c r="J203" s="90">
        <v>1666455.49</v>
      </c>
      <c r="K203" s="90">
        <v>1666455.49</v>
      </c>
      <c r="L203" s="90">
        <v>1666455.49</v>
      </c>
      <c r="M203" s="90">
        <v>1666455.49</v>
      </c>
      <c r="N203" s="90">
        <v>1666455.49</v>
      </c>
      <c r="O203" s="90">
        <v>1666455.49</v>
      </c>
    </row>
    <row r="204" spans="1:15" x14ac:dyDescent="0.3">
      <c r="A204" s="82" t="s">
        <v>758</v>
      </c>
      <c r="B204" s="90">
        <v>204392799.91236901</v>
      </c>
      <c r="C204" s="90">
        <v>207865860.49722099</v>
      </c>
      <c r="D204" s="90">
        <v>209135668.02544001</v>
      </c>
      <c r="E204" s="90">
        <v>210011993.318569</v>
      </c>
      <c r="F204" s="90">
        <v>211544572.645412</v>
      </c>
      <c r="G204" s="90">
        <v>213238813.045151</v>
      </c>
      <c r="H204" s="90">
        <v>213830178.25207701</v>
      </c>
      <c r="I204" s="90">
        <v>215308136.92794701</v>
      </c>
      <c r="J204" s="90">
        <v>218091333.19733801</v>
      </c>
      <c r="K204" s="90">
        <v>221633988.02552599</v>
      </c>
      <c r="L204" s="90">
        <v>223405073.81798199</v>
      </c>
      <c r="M204" s="90">
        <v>228131302.036129</v>
      </c>
      <c r="N204" s="90">
        <v>227802224.995859</v>
      </c>
      <c r="O204" s="90">
        <v>227802224.995859</v>
      </c>
    </row>
    <row r="205" spans="1:15" x14ac:dyDescent="0.3">
      <c r="A205" s="82" t="s">
        <v>759</v>
      </c>
      <c r="B205" s="90">
        <v>2983787253.2642798</v>
      </c>
      <c r="C205" s="90">
        <v>3034488030.9205298</v>
      </c>
      <c r="D205" s="90">
        <v>3049465775.2069602</v>
      </c>
      <c r="E205" s="90">
        <v>3084171591.3930502</v>
      </c>
      <c r="F205" s="90">
        <v>3104877588.0556102</v>
      </c>
      <c r="G205" s="90">
        <v>3127928841.59866</v>
      </c>
      <c r="H205" s="90">
        <v>3111981458.1891899</v>
      </c>
      <c r="I205" s="90">
        <v>3131657056.8885899</v>
      </c>
      <c r="J205" s="90">
        <v>3170281042.98173</v>
      </c>
      <c r="K205" s="90">
        <v>3002246910.2786798</v>
      </c>
      <c r="L205" s="90">
        <v>3024334215.2146001</v>
      </c>
      <c r="M205" s="90">
        <v>3187516620.5602298</v>
      </c>
      <c r="N205" s="90">
        <v>3130324607.22683</v>
      </c>
      <c r="O205" s="90">
        <v>3130324607.22683</v>
      </c>
    </row>
    <row r="206" spans="1:15" x14ac:dyDescent="0.3">
      <c r="A206" s="82" t="s">
        <v>760</v>
      </c>
      <c r="B206" s="90">
        <v>0</v>
      </c>
      <c r="C206" s="90">
        <v>0</v>
      </c>
      <c r="D206" s="90">
        <v>0</v>
      </c>
      <c r="E206" s="90">
        <v>0</v>
      </c>
      <c r="F206" s="90">
        <v>0</v>
      </c>
      <c r="G206" s="90">
        <v>0</v>
      </c>
      <c r="H206" s="90">
        <v>0</v>
      </c>
      <c r="I206" s="90">
        <v>0</v>
      </c>
      <c r="J206" s="90">
        <v>0</v>
      </c>
      <c r="K206" s="90">
        <v>0</v>
      </c>
      <c r="L206" s="90">
        <v>0</v>
      </c>
      <c r="M206" s="90">
        <v>0</v>
      </c>
      <c r="N206" s="90">
        <v>0</v>
      </c>
      <c r="O206" s="90">
        <v>0</v>
      </c>
    </row>
    <row r="207" spans="1:15" x14ac:dyDescent="0.3">
      <c r="A207" s="82" t="s">
        <v>761</v>
      </c>
      <c r="B207" s="90">
        <v>19396890233.576099</v>
      </c>
      <c r="C207" s="90">
        <v>19996108794.172501</v>
      </c>
      <c r="D207" s="90">
        <v>20181632298.267502</v>
      </c>
      <c r="E207" s="90">
        <v>20388674852.460602</v>
      </c>
      <c r="F207" s="90">
        <v>20599986729.081402</v>
      </c>
      <c r="G207" s="90">
        <v>20799222260.176998</v>
      </c>
      <c r="H207" s="90">
        <v>20988218602.286598</v>
      </c>
      <c r="I207" s="90">
        <v>21156903618.861198</v>
      </c>
      <c r="J207" s="90">
        <v>21324960185.800999</v>
      </c>
      <c r="K207" s="90">
        <v>21546979025.722599</v>
      </c>
      <c r="L207" s="90">
        <v>21672443721.049801</v>
      </c>
      <c r="M207" s="90">
        <v>21844532318.612</v>
      </c>
      <c r="N207" s="90">
        <v>22019899890.012901</v>
      </c>
      <c r="O207" s="90">
        <v>22019899890.012901</v>
      </c>
    </row>
    <row r="208" spans="1:15" x14ac:dyDescent="0.3">
      <c r="A208" s="82" t="s">
        <v>762</v>
      </c>
    </row>
    <row r="209" spans="1:15" x14ac:dyDescent="0.3">
      <c r="A209" s="81" t="s">
        <v>763</v>
      </c>
    </row>
    <row r="210" spans="1:15" x14ac:dyDescent="0.3">
      <c r="A210" s="82" t="s">
        <v>764</v>
      </c>
      <c r="B210" s="90">
        <v>8411276331.5117702</v>
      </c>
      <c r="C210" s="90">
        <v>8652549933.7454491</v>
      </c>
      <c r="D210" s="90">
        <v>8813075759.9976597</v>
      </c>
      <c r="E210" s="90">
        <v>8930498862.2091103</v>
      </c>
      <c r="F210" s="90">
        <v>9054428537.2054596</v>
      </c>
      <c r="G210" s="90">
        <v>9111647838.8980293</v>
      </c>
      <c r="H210" s="90">
        <v>9193443066.1897507</v>
      </c>
      <c r="I210" s="90">
        <v>9312846704.0551491</v>
      </c>
      <c r="J210" s="90">
        <v>9408809057.8083496</v>
      </c>
      <c r="K210" s="90">
        <v>9638319972.6591396</v>
      </c>
      <c r="L210" s="90">
        <v>9623523703.0840206</v>
      </c>
      <c r="M210" s="90">
        <v>9659707711.6158104</v>
      </c>
      <c r="N210" s="90">
        <v>9480477761.2884598</v>
      </c>
      <c r="O210" s="90">
        <v>9480477761.2884598</v>
      </c>
    </row>
    <row r="211" spans="1:15" x14ac:dyDescent="0.3">
      <c r="A211" s="82" t="s">
        <v>765</v>
      </c>
      <c r="B211" s="90">
        <v>0</v>
      </c>
      <c r="C211" s="90">
        <v>0</v>
      </c>
      <c r="D211" s="90">
        <v>0</v>
      </c>
      <c r="E211" s="90">
        <v>0</v>
      </c>
      <c r="F211" s="90">
        <v>0</v>
      </c>
      <c r="G211" s="90">
        <v>0</v>
      </c>
      <c r="H211" s="90">
        <v>0</v>
      </c>
      <c r="I211" s="90">
        <v>0</v>
      </c>
      <c r="J211" s="90">
        <v>0</v>
      </c>
      <c r="K211" s="90">
        <v>0</v>
      </c>
      <c r="L211" s="90">
        <v>0</v>
      </c>
      <c r="M211" s="90">
        <v>0</v>
      </c>
      <c r="N211" s="90">
        <v>0</v>
      </c>
      <c r="O211" s="90">
        <v>0</v>
      </c>
    </row>
    <row r="212" spans="1:15" x14ac:dyDescent="0.3">
      <c r="A212" s="82" t="s">
        <v>766</v>
      </c>
      <c r="B212" s="90">
        <v>7107379651.8170099</v>
      </c>
      <c r="C212" s="90">
        <v>7206838986.2825098</v>
      </c>
      <c r="D212" s="90">
        <v>7195267292.6598997</v>
      </c>
      <c r="E212" s="90">
        <v>7235007147.4134197</v>
      </c>
      <c r="F212" s="90">
        <v>7353950438.0965595</v>
      </c>
      <c r="G212" s="90">
        <v>7481458346.1212597</v>
      </c>
      <c r="H212" s="90">
        <v>7559629010.8362598</v>
      </c>
      <c r="I212" s="90">
        <v>7667968349.5336504</v>
      </c>
      <c r="J212" s="90">
        <v>7897754551.6290998</v>
      </c>
      <c r="K212" s="90">
        <v>8228621843.7072296</v>
      </c>
      <c r="L212" s="90">
        <v>8433768578.5881395</v>
      </c>
      <c r="M212" s="90">
        <v>8984264708.9288101</v>
      </c>
      <c r="N212" s="90">
        <v>8796810946.4918404</v>
      </c>
      <c r="O212" s="90">
        <v>8796810946.4918404</v>
      </c>
    </row>
    <row r="213" spans="1:15" x14ac:dyDescent="0.3">
      <c r="A213" s="82" t="s">
        <v>767</v>
      </c>
      <c r="B213" s="90">
        <v>361468102.58156598</v>
      </c>
      <c r="C213" s="90">
        <v>476093838.67094499</v>
      </c>
      <c r="D213" s="90">
        <v>630047535.16867006</v>
      </c>
      <c r="E213" s="90">
        <v>694591978.094558</v>
      </c>
      <c r="F213" s="90">
        <v>685586467.05148995</v>
      </c>
      <c r="G213" s="90">
        <v>608866824.205446</v>
      </c>
      <c r="H213" s="90">
        <v>603229382.042346</v>
      </c>
      <c r="I213" s="90">
        <v>600810742.11919498</v>
      </c>
      <c r="J213" s="90">
        <v>456293158.82610202</v>
      </c>
      <c r="K213" s="90">
        <v>329088901.806108</v>
      </c>
      <c r="L213" s="90">
        <v>111056719.37554599</v>
      </c>
      <c r="M213" s="90">
        <v>-407331302.57562202</v>
      </c>
      <c r="N213" s="90">
        <v>-322630541.16084999</v>
      </c>
      <c r="O213" s="90">
        <v>-322630541.16084999</v>
      </c>
    </row>
    <row r="214" spans="1:15" x14ac:dyDescent="0.3">
      <c r="A214" s="82" t="s">
        <v>768</v>
      </c>
      <c r="B214" s="90">
        <v>173410539.33000001</v>
      </c>
      <c r="C214" s="90">
        <v>173968773.5</v>
      </c>
      <c r="D214" s="90">
        <v>174494673.81</v>
      </c>
      <c r="E214" s="90">
        <v>174911309.50999999</v>
      </c>
      <c r="F214" s="90">
        <v>174916211.31</v>
      </c>
      <c r="G214" s="90">
        <v>174986448.08000001</v>
      </c>
      <c r="H214" s="90">
        <v>174522358.47999999</v>
      </c>
      <c r="I214" s="90">
        <v>175580015.93000001</v>
      </c>
      <c r="J214" s="90">
        <v>176301244.84</v>
      </c>
      <c r="K214" s="90">
        <v>177314192.44</v>
      </c>
      <c r="L214" s="90">
        <v>178794281.33000001</v>
      </c>
      <c r="M214" s="90">
        <v>163121673.41</v>
      </c>
      <c r="N214" s="90">
        <v>160201857.5</v>
      </c>
      <c r="O214" s="90">
        <v>160201857.5</v>
      </c>
    </row>
    <row r="215" spans="1:15" x14ac:dyDescent="0.3">
      <c r="A215" s="82" t="s">
        <v>769</v>
      </c>
      <c r="B215" s="90">
        <v>1666455.49</v>
      </c>
      <c r="C215" s="90">
        <v>1666455.49</v>
      </c>
      <c r="D215" s="90">
        <v>1666455.49</v>
      </c>
      <c r="E215" s="90">
        <v>1666455.49</v>
      </c>
      <c r="F215" s="90">
        <v>1666455.49</v>
      </c>
      <c r="G215" s="90">
        <v>1666455.49</v>
      </c>
      <c r="H215" s="90">
        <v>1666455.49</v>
      </c>
      <c r="I215" s="90">
        <v>1666455.49</v>
      </c>
      <c r="J215" s="90">
        <v>1666455.49</v>
      </c>
      <c r="K215" s="90">
        <v>1666455.49</v>
      </c>
      <c r="L215" s="90">
        <v>1666455.49</v>
      </c>
      <c r="M215" s="90">
        <v>1666455.49</v>
      </c>
      <c r="N215" s="90">
        <v>1666455.49</v>
      </c>
      <c r="O215" s="90">
        <v>1666455.49</v>
      </c>
    </row>
    <row r="216" spans="1:15" x14ac:dyDescent="0.3">
      <c r="A216" s="82" t="s">
        <v>770</v>
      </c>
      <c r="B216" s="90">
        <v>204392799.91236901</v>
      </c>
      <c r="C216" s="90">
        <v>207865860.49722099</v>
      </c>
      <c r="D216" s="90">
        <v>209135668.02544001</v>
      </c>
      <c r="E216" s="90">
        <v>210011993.318569</v>
      </c>
      <c r="F216" s="90">
        <v>211544572.645412</v>
      </c>
      <c r="G216" s="90">
        <v>213238813.045151</v>
      </c>
      <c r="H216" s="90">
        <v>213830178.25207701</v>
      </c>
      <c r="I216" s="90">
        <v>215308136.92794701</v>
      </c>
      <c r="J216" s="90">
        <v>218091333.19733801</v>
      </c>
      <c r="K216" s="90">
        <v>221633988.02552599</v>
      </c>
      <c r="L216" s="90">
        <v>223405073.81798199</v>
      </c>
      <c r="M216" s="90">
        <v>228131302.036129</v>
      </c>
      <c r="N216" s="90">
        <v>227802224.995859</v>
      </c>
      <c r="O216" s="90">
        <v>227802224.995859</v>
      </c>
    </row>
    <row r="217" spans="1:15" x14ac:dyDescent="0.3">
      <c r="A217" s="82" t="s">
        <v>771</v>
      </c>
      <c r="B217" s="90">
        <v>2754751489.30968</v>
      </c>
      <c r="C217" s="90">
        <v>2805504443.96838</v>
      </c>
      <c r="D217" s="90">
        <v>2820501265.0169001</v>
      </c>
      <c r="E217" s="90">
        <v>2854717273.8422499</v>
      </c>
      <c r="F217" s="90">
        <v>2875420918.4250698</v>
      </c>
      <c r="G217" s="90">
        <v>2898469571.7839398</v>
      </c>
      <c r="H217" s="90">
        <v>2886107442.6144099</v>
      </c>
      <c r="I217" s="90">
        <v>2905785717.6865902</v>
      </c>
      <c r="J217" s="90">
        <v>2944414743.7520199</v>
      </c>
      <c r="K217" s="90">
        <v>2783597592.1027598</v>
      </c>
      <c r="L217" s="90">
        <v>2805709549.54389</v>
      </c>
      <c r="M217" s="90">
        <v>2968908836.4864998</v>
      </c>
      <c r="N217" s="90">
        <v>2915928742.1707101</v>
      </c>
      <c r="O217" s="90">
        <v>2915928742.1707101</v>
      </c>
    </row>
    <row r="218" spans="1:15" x14ac:dyDescent="0.3">
      <c r="A218" s="82" t="s">
        <v>772</v>
      </c>
      <c r="B218" s="90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v>0</v>
      </c>
      <c r="H218" s="90">
        <v>0</v>
      </c>
      <c r="I218" s="90">
        <v>0</v>
      </c>
      <c r="J218" s="90">
        <v>0</v>
      </c>
      <c r="K218" s="90">
        <v>0</v>
      </c>
      <c r="L218" s="90">
        <v>0</v>
      </c>
      <c r="M218" s="90">
        <v>0</v>
      </c>
      <c r="N218" s="90">
        <v>0</v>
      </c>
      <c r="O218" s="90">
        <v>0</v>
      </c>
    </row>
    <row r="219" spans="1:15" x14ac:dyDescent="0.3">
      <c r="A219" s="82" t="s">
        <v>773</v>
      </c>
      <c r="B219" s="90">
        <v>19014345369.9524</v>
      </c>
      <c r="C219" s="90">
        <v>19524488292.154499</v>
      </c>
      <c r="D219" s="90">
        <v>19844188650.168499</v>
      </c>
      <c r="E219" s="90">
        <v>20101405019.877899</v>
      </c>
      <c r="F219" s="90">
        <v>20357513600.223999</v>
      </c>
      <c r="G219" s="90">
        <v>20490334297.623798</v>
      </c>
      <c r="H219" s="90">
        <v>20632427893.9048</v>
      </c>
      <c r="I219" s="90">
        <v>20879966121.7425</v>
      </c>
      <c r="J219" s="90">
        <v>21103330545.5429</v>
      </c>
      <c r="K219" s="90">
        <v>21380242946.230701</v>
      </c>
      <c r="L219" s="90">
        <v>21377924361.229599</v>
      </c>
      <c r="M219" s="90">
        <v>21598469385.391602</v>
      </c>
      <c r="N219" s="90">
        <v>21260257446.776001</v>
      </c>
      <c r="O219" s="90">
        <v>21260257446.776001</v>
      </c>
    </row>
    <row r="220" spans="1:15" x14ac:dyDescent="0.3">
      <c r="A220" s="82" t="s">
        <v>774</v>
      </c>
    </row>
    <row r="221" spans="1:15" x14ac:dyDescent="0.3">
      <c r="A221" s="81" t="s">
        <v>775</v>
      </c>
    </row>
    <row r="222" spans="1:15" x14ac:dyDescent="0.3">
      <c r="A222" s="84" t="s">
        <v>776</v>
      </c>
      <c r="B222" s="91">
        <v>0.44236476028271599</v>
      </c>
      <c r="C222" s="91">
        <v>0.443163979730126</v>
      </c>
      <c r="D222" s="91">
        <v>0.44411368564180498</v>
      </c>
      <c r="E222" s="91">
        <v>0.44427237068144698</v>
      </c>
      <c r="F222" s="91">
        <v>0.444770845546964</v>
      </c>
      <c r="G222" s="91">
        <v>0.44468029201234899</v>
      </c>
      <c r="H222" s="91">
        <v>0.44558222199849001</v>
      </c>
      <c r="I222" s="91">
        <v>0.44601828612918898</v>
      </c>
      <c r="J222" s="91">
        <v>0.445844746520141</v>
      </c>
      <c r="K222" s="91">
        <v>0.450804979012566</v>
      </c>
      <c r="L222" s="91">
        <v>0.45016174351037402</v>
      </c>
      <c r="M222" s="91">
        <v>0.44724038260550297</v>
      </c>
      <c r="N222" s="91">
        <v>0.44592488049697199</v>
      </c>
      <c r="O222" s="91">
        <v>0.44592488049697199</v>
      </c>
    </row>
    <row r="223" spans="1:15" x14ac:dyDescent="0.3">
      <c r="A223" s="84" t="s">
        <v>777</v>
      </c>
      <c r="B223" s="91">
        <v>0</v>
      </c>
      <c r="C223" s="91">
        <v>0</v>
      </c>
      <c r="D223" s="91">
        <v>0</v>
      </c>
      <c r="E223" s="91">
        <v>0</v>
      </c>
      <c r="F223" s="91">
        <v>0</v>
      </c>
      <c r="G223" s="91">
        <v>0</v>
      </c>
      <c r="H223" s="91">
        <v>0</v>
      </c>
      <c r="I223" s="91">
        <v>0</v>
      </c>
      <c r="J223" s="91">
        <v>0</v>
      </c>
      <c r="K223" s="91">
        <v>0</v>
      </c>
      <c r="L223" s="91">
        <v>0</v>
      </c>
      <c r="M223" s="91">
        <v>0</v>
      </c>
      <c r="N223" s="91">
        <v>0</v>
      </c>
      <c r="O223" s="91">
        <v>0</v>
      </c>
    </row>
    <row r="224" spans="1:15" x14ac:dyDescent="0.3">
      <c r="A224" s="84" t="s">
        <v>778</v>
      </c>
      <c r="B224" s="91">
        <v>0.37379039422774502</v>
      </c>
      <c r="C224" s="91">
        <v>0.369117944523976</v>
      </c>
      <c r="D224" s="91">
        <v>0.36258813194656703</v>
      </c>
      <c r="E224" s="91">
        <v>0.35992544502530299</v>
      </c>
      <c r="F224" s="91">
        <v>0.36124010930370398</v>
      </c>
      <c r="G224" s="91">
        <v>0.36512134147996</v>
      </c>
      <c r="H224" s="91">
        <v>0.36639551339808601</v>
      </c>
      <c r="I224" s="91">
        <v>0.36724045933910299</v>
      </c>
      <c r="J224" s="91">
        <v>0.37424209105690798</v>
      </c>
      <c r="K224" s="91">
        <v>0.38487036206283598</v>
      </c>
      <c r="L224" s="91">
        <v>0.39450829912577401</v>
      </c>
      <c r="M224" s="91">
        <v>0.41596765718062401</v>
      </c>
      <c r="N224" s="91">
        <v>0.41376784681531698</v>
      </c>
      <c r="O224" s="91">
        <v>0.41376784681531698</v>
      </c>
    </row>
    <row r="225" spans="1:15" x14ac:dyDescent="0.3">
      <c r="A225" s="84" t="s">
        <v>779</v>
      </c>
      <c r="B225" s="91">
        <v>1.9010283843522598E-2</v>
      </c>
      <c r="C225" s="91">
        <v>2.4384446421689399E-2</v>
      </c>
      <c r="D225" s="91">
        <v>3.1749725134935999E-2</v>
      </c>
      <c r="E225" s="91">
        <v>3.4554399426691203E-2</v>
      </c>
      <c r="F225" s="91">
        <v>3.3677318385480298E-2</v>
      </c>
      <c r="G225" s="91">
        <v>2.97148311668128E-2</v>
      </c>
      <c r="H225" s="91">
        <v>2.9236955783596801E-2</v>
      </c>
      <c r="I225" s="91">
        <v>2.87745075167322E-2</v>
      </c>
      <c r="J225" s="91">
        <v>2.16218552726253E-2</v>
      </c>
      <c r="K225" s="91">
        <v>1.5392196554255E-2</v>
      </c>
      <c r="L225" s="91">
        <v>5.19492526491279E-3</v>
      </c>
      <c r="M225" s="91">
        <v>-1.8859267076171801E-2</v>
      </c>
      <c r="N225" s="91">
        <v>-1.5175288538651899E-2</v>
      </c>
      <c r="O225" s="91">
        <v>-1.5175288538651899E-2</v>
      </c>
    </row>
    <row r="226" spans="1:15" x14ac:dyDescent="0.3">
      <c r="A226" s="84" t="s">
        <v>780</v>
      </c>
      <c r="B226" s="91">
        <v>9.1199847250083808E-3</v>
      </c>
      <c r="C226" s="91">
        <v>8.9102859392174404E-3</v>
      </c>
      <c r="D226" s="91">
        <v>8.7932380046446199E-3</v>
      </c>
      <c r="E226" s="91">
        <v>8.7014469554259101E-3</v>
      </c>
      <c r="F226" s="91">
        <v>8.5922188114404708E-3</v>
      </c>
      <c r="G226" s="91">
        <v>8.5399508635782603E-3</v>
      </c>
      <c r="H226" s="91">
        <v>8.4586438095129203E-3</v>
      </c>
      <c r="I226" s="91">
        <v>8.4090182381649798E-3</v>
      </c>
      <c r="J226" s="91">
        <v>8.3541905605622607E-3</v>
      </c>
      <c r="K226" s="91">
        <v>8.2933665854933395E-3</v>
      </c>
      <c r="L226" s="91">
        <v>8.3635005115022393E-3</v>
      </c>
      <c r="M226" s="91">
        <v>7.5524645056713599E-3</v>
      </c>
      <c r="N226" s="91">
        <v>7.5352736391389903E-3</v>
      </c>
      <c r="O226" s="91">
        <v>7.5352736391389903E-3</v>
      </c>
    </row>
    <row r="227" spans="1:15" x14ac:dyDescent="0.3">
      <c r="A227" s="84" t="s">
        <v>781</v>
      </c>
      <c r="B227" s="91">
        <v>8.7642012258461999E-5</v>
      </c>
      <c r="C227" s="91">
        <v>8.5352069926955602E-5</v>
      </c>
      <c r="D227" s="91">
        <v>8.3977003009686697E-5</v>
      </c>
      <c r="E227" s="91">
        <v>8.2902438329662606E-5</v>
      </c>
      <c r="F227" s="91">
        <v>8.18594806185792E-5</v>
      </c>
      <c r="G227" s="91">
        <v>8.1328858074963193E-5</v>
      </c>
      <c r="H227" s="91">
        <v>8.0768753855298698E-5</v>
      </c>
      <c r="I227" s="91">
        <v>7.9811216181270502E-5</v>
      </c>
      <c r="J227" s="91">
        <v>7.8966468653070401E-5</v>
      </c>
      <c r="K227" s="91">
        <v>7.7943711593501201E-5</v>
      </c>
      <c r="L227" s="91">
        <v>7.7952165132656005E-5</v>
      </c>
      <c r="M227" s="91">
        <v>7.7156184554777999E-5</v>
      </c>
      <c r="N227" s="91">
        <v>7.8383598795634697E-5</v>
      </c>
      <c r="O227" s="91">
        <v>7.8383598795634697E-5</v>
      </c>
    </row>
    <row r="228" spans="1:15" x14ac:dyDescent="0.3">
      <c r="A228" s="84" t="s">
        <v>782</v>
      </c>
      <c r="B228" s="91">
        <v>1.07493997787251E-2</v>
      </c>
      <c r="C228" s="91">
        <v>1.06464178413704E-2</v>
      </c>
      <c r="D228" s="91">
        <v>1.05388873141791E-2</v>
      </c>
      <c r="E228" s="91">
        <v>1.0447627571848399E-2</v>
      </c>
      <c r="F228" s="91">
        <v>1.0391473968760299E-2</v>
      </c>
      <c r="G228" s="91">
        <v>1.0406800101347201E-2</v>
      </c>
      <c r="H228" s="91">
        <v>1.03637913749959E-2</v>
      </c>
      <c r="I228" s="91">
        <v>1.03117091125806E-2</v>
      </c>
      <c r="J228" s="91">
        <v>1.0334450892795201E-2</v>
      </c>
      <c r="K228" s="91">
        <v>1.0366298857450501E-2</v>
      </c>
      <c r="L228" s="91">
        <v>1.04502696353039E-2</v>
      </c>
      <c r="M228" s="91">
        <v>1.0562382822850699E-2</v>
      </c>
      <c r="N228" s="91">
        <v>1.0714932571543399E-2</v>
      </c>
      <c r="O228" s="91">
        <v>1.0714932571543399E-2</v>
      </c>
    </row>
    <row r="229" spans="1:15" x14ac:dyDescent="0.3">
      <c r="A229" s="84" t="s">
        <v>783</v>
      </c>
      <c r="B229" s="91">
        <v>0.14487753513002299</v>
      </c>
      <c r="C229" s="91">
        <v>0.14369157347369299</v>
      </c>
      <c r="D229" s="91">
        <v>0.14213235495485699</v>
      </c>
      <c r="E229" s="91">
        <v>0.142015807900954</v>
      </c>
      <c r="F229" s="91">
        <v>0.14124617450303101</v>
      </c>
      <c r="G229" s="91">
        <v>0.141455455517876</v>
      </c>
      <c r="H229" s="91">
        <v>0.13988210488146199</v>
      </c>
      <c r="I229" s="91">
        <v>0.139166208448047</v>
      </c>
      <c r="J229" s="91">
        <v>0.13952369922831301</v>
      </c>
      <c r="K229" s="91">
        <v>0.13019485321580401</v>
      </c>
      <c r="L229" s="91">
        <v>0.131243309786999</v>
      </c>
      <c r="M229" s="91">
        <v>0.13745922377696601</v>
      </c>
      <c r="N229" s="91">
        <v>0.13715397141688301</v>
      </c>
      <c r="O229" s="91">
        <v>0.13715397141688301</v>
      </c>
    </row>
    <row r="230" spans="1:15" x14ac:dyDescent="0.3">
      <c r="A230" s="84" t="s">
        <v>784</v>
      </c>
      <c r="B230" s="91">
        <v>0</v>
      </c>
      <c r="C230" s="91">
        <v>0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91">
        <v>0</v>
      </c>
      <c r="M230" s="91">
        <v>0</v>
      </c>
      <c r="N230" s="91">
        <v>0</v>
      </c>
      <c r="O230" s="91">
        <v>0</v>
      </c>
    </row>
    <row r="231" spans="1:15" x14ac:dyDescent="0.3">
      <c r="A231" s="84" t="s">
        <v>785</v>
      </c>
      <c r="B231" s="91">
        <v>1</v>
      </c>
      <c r="C231" s="91">
        <v>1</v>
      </c>
      <c r="D231" s="91">
        <v>0.999999999999999</v>
      </c>
      <c r="E231" s="91">
        <v>0.999999999999999</v>
      </c>
      <c r="F231" s="91">
        <v>1</v>
      </c>
      <c r="G231" s="91">
        <v>1</v>
      </c>
      <c r="H231" s="91">
        <v>1</v>
      </c>
      <c r="I231" s="91">
        <v>1</v>
      </c>
      <c r="J231" s="91">
        <v>1</v>
      </c>
      <c r="K231" s="91">
        <v>1</v>
      </c>
      <c r="L231" s="91">
        <v>1</v>
      </c>
      <c r="M231" s="91">
        <v>1</v>
      </c>
      <c r="N231" s="91">
        <v>0.999999999999999</v>
      </c>
      <c r="O231" s="91">
        <v>0.999999999999999</v>
      </c>
    </row>
    <row r="232" spans="1:15" x14ac:dyDescent="0.3">
      <c r="A232" s="82" t="s">
        <v>786</v>
      </c>
    </row>
    <row r="233" spans="1:15" x14ac:dyDescent="0.3">
      <c r="A233" s="81" t="s">
        <v>787</v>
      </c>
    </row>
    <row r="234" spans="1:15" x14ac:dyDescent="0.3">
      <c r="A234" s="82" t="s">
        <v>788</v>
      </c>
      <c r="B234" s="90">
        <v>-750404906.71409595</v>
      </c>
      <c r="C234" s="90">
        <v>-794711602.73205197</v>
      </c>
      <c r="D234" s="90">
        <v>-917334785.370947</v>
      </c>
      <c r="E234" s="90">
        <v>-975370946.97313797</v>
      </c>
      <c r="F234" s="90">
        <v>-1068550029.99602</v>
      </c>
      <c r="G234" s="90">
        <v>-1094505666.3613999</v>
      </c>
      <c r="H234" s="90">
        <v>-1115443414.3320601</v>
      </c>
      <c r="I234" s="90">
        <v>-1188212036.6155801</v>
      </c>
      <c r="J234" s="90">
        <v>-1249951447.4380901</v>
      </c>
      <c r="K234" s="90">
        <v>-1339743516.34163</v>
      </c>
      <c r="L234" s="90">
        <v>-1304255738.6557901</v>
      </c>
      <c r="M234" s="90">
        <v>-1330300279.42665</v>
      </c>
      <c r="N234" s="90">
        <v>-1110577462.76547</v>
      </c>
      <c r="O234" s="90">
        <v>-1110577462.76547</v>
      </c>
    </row>
    <row r="235" spans="1:15" x14ac:dyDescent="0.3">
      <c r="A235" s="82" t="s">
        <v>789</v>
      </c>
      <c r="B235" s="90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v>0</v>
      </c>
      <c r="H235" s="90">
        <v>0</v>
      </c>
      <c r="I235" s="90">
        <v>0</v>
      </c>
      <c r="J235" s="90">
        <v>0</v>
      </c>
      <c r="K235" s="90">
        <v>0</v>
      </c>
      <c r="L235" s="90">
        <v>0</v>
      </c>
      <c r="M235" s="90">
        <v>0</v>
      </c>
      <c r="N235" s="90">
        <v>0</v>
      </c>
      <c r="O235" s="90">
        <v>0</v>
      </c>
    </row>
    <row r="236" spans="1:15" x14ac:dyDescent="0.3">
      <c r="A236" s="82" t="s">
        <v>790</v>
      </c>
      <c r="B236" s="90">
        <v>-634078866.79723704</v>
      </c>
      <c r="C236" s="90">
        <v>-661927247.49075103</v>
      </c>
      <c r="D236" s="90">
        <v>-748940455.90282297</v>
      </c>
      <c r="E236" s="90">
        <v>-790192785.60038102</v>
      </c>
      <c r="F236" s="90">
        <v>-867869676.029567</v>
      </c>
      <c r="G236" s="90">
        <v>-898684705.25380194</v>
      </c>
      <c r="H236" s="90">
        <v>-917212227.69542301</v>
      </c>
      <c r="I236" s="90">
        <v>-978344493.24027598</v>
      </c>
      <c r="J236" s="90">
        <v>-1049209275.33618</v>
      </c>
      <c r="K236" s="90">
        <v>-1143792984.13065</v>
      </c>
      <c r="L236" s="90">
        <v>-1143010752.2459099</v>
      </c>
      <c r="M236" s="90">
        <v>-1237280693.1165199</v>
      </c>
      <c r="N236" s="90">
        <v>-1030490258.7582999</v>
      </c>
      <c r="O236" s="90">
        <v>-1030490258.7582999</v>
      </c>
    </row>
    <row r="237" spans="1:15" x14ac:dyDescent="0.3">
      <c r="A237" s="82" t="s">
        <v>791</v>
      </c>
      <c r="B237" s="90">
        <v>-32248071.173413601</v>
      </c>
      <c r="C237" s="90">
        <v>-43727837.513589598</v>
      </c>
      <c r="D237" s="90">
        <v>-65580341.777023301</v>
      </c>
      <c r="E237" s="90">
        <v>-75861925.060079694</v>
      </c>
      <c r="F237" s="90">
        <v>-80908854.371370703</v>
      </c>
      <c r="G237" s="90">
        <v>-73138053.723653004</v>
      </c>
      <c r="H237" s="90">
        <v>-73190015.610724702</v>
      </c>
      <c r="I237" s="90">
        <v>-76656534.591417104</v>
      </c>
      <c r="J237" s="90">
        <v>-60618117.641303301</v>
      </c>
      <c r="K237" s="90">
        <v>-45743939.166307002</v>
      </c>
      <c r="L237" s="90">
        <v>-15051281.425682301</v>
      </c>
      <c r="M237" s="90">
        <v>56096205.166122302</v>
      </c>
      <c r="N237" s="90">
        <v>37794108.781746998</v>
      </c>
      <c r="O237" s="90">
        <v>37794108.781746998</v>
      </c>
    </row>
    <row r="238" spans="1:15" x14ac:dyDescent="0.3">
      <c r="A238" s="82" t="s">
        <v>792</v>
      </c>
      <c r="B238" s="90">
        <v>-15470674.6586913</v>
      </c>
      <c r="C238" s="90">
        <v>-15978527.009051001</v>
      </c>
      <c r="D238" s="90">
        <v>-18162788.849997599</v>
      </c>
      <c r="E238" s="90">
        <v>-19103457.961908098</v>
      </c>
      <c r="F238" s="90">
        <v>-20642575.296063699</v>
      </c>
      <c r="G238" s="90">
        <v>-21019651.1483237</v>
      </c>
      <c r="H238" s="90">
        <v>-21174854.080093499</v>
      </c>
      <c r="I238" s="90">
        <v>-22401988.8812663</v>
      </c>
      <c r="J238" s="90">
        <v>-23421454.811011601</v>
      </c>
      <c r="K238" s="90">
        <v>-24646986.233151801</v>
      </c>
      <c r="L238" s="90">
        <v>-24231609.4040231</v>
      </c>
      <c r="M238" s="90">
        <v>-22464531.4533609</v>
      </c>
      <c r="N238" s="90">
        <v>-18766625.154604699</v>
      </c>
      <c r="O238" s="90">
        <v>-18766625.154604699</v>
      </c>
    </row>
    <row r="239" spans="1:15" x14ac:dyDescent="0.3">
      <c r="A239" s="82" t="s">
        <v>793</v>
      </c>
      <c r="B239" s="90">
        <v>-148671.41765771501</v>
      </c>
      <c r="C239" s="90">
        <v>-153059.100898623</v>
      </c>
      <c r="D239" s="90">
        <v>-173457.89720634199</v>
      </c>
      <c r="E239" s="90">
        <v>-182006.88387611599</v>
      </c>
      <c r="F239" s="90">
        <v>-196665.20714250699</v>
      </c>
      <c r="G239" s="90">
        <v>-200177.290517919</v>
      </c>
      <c r="H239" s="90">
        <v>-202191.58243707</v>
      </c>
      <c r="I239" s="90">
        <v>-212620.537481832</v>
      </c>
      <c r="J239" s="90">
        <v>-221387.046864128</v>
      </c>
      <c r="K239" s="90">
        <v>-231640.25933281501</v>
      </c>
      <c r="L239" s="90">
        <v>-225851.17500676101</v>
      </c>
      <c r="M239" s="90">
        <v>-229498.269531828</v>
      </c>
      <c r="N239" s="90">
        <v>-195214.62488450299</v>
      </c>
      <c r="O239" s="90">
        <v>-195214.62488450299</v>
      </c>
    </row>
    <row r="240" spans="1:15" x14ac:dyDescent="0.3">
      <c r="A240" s="82" t="s">
        <v>794</v>
      </c>
      <c r="B240" s="90">
        <v>-18234730.843007199</v>
      </c>
      <c r="C240" s="90">
        <v>-19091876.084385201</v>
      </c>
      <c r="D240" s="90">
        <v>-21768498.123245198</v>
      </c>
      <c r="E240" s="90">
        <v>-22937083.354398198</v>
      </c>
      <c r="F240" s="90">
        <v>-24965237.564900801</v>
      </c>
      <c r="G240" s="90">
        <v>-25614586.218942702</v>
      </c>
      <c r="H240" s="90">
        <v>-25944084.539328601</v>
      </c>
      <c r="I240" s="90">
        <v>-27470839.7989268</v>
      </c>
      <c r="J240" s="90">
        <v>-28973228.8038605</v>
      </c>
      <c r="K240" s="90">
        <v>-30807516.175063901</v>
      </c>
      <c r="L240" s="90">
        <v>-30277615.410096299</v>
      </c>
      <c r="M240" s="90">
        <v>-31417424.2021516</v>
      </c>
      <c r="N240" s="90">
        <v>-26685576.7629424</v>
      </c>
      <c r="O240" s="90">
        <v>-26685576.7629424</v>
      </c>
    </row>
    <row r="241" spans="1:15" x14ac:dyDescent="0.3">
      <c r="A241" s="82" t="s">
        <v>795</v>
      </c>
      <c r="B241" s="90">
        <v>-245762825.150747</v>
      </c>
      <c r="C241" s="90">
        <v>-257677441.934495</v>
      </c>
      <c r="D241" s="90">
        <v>-293580129.46248102</v>
      </c>
      <c r="E241" s="90">
        <v>-311786422.42605102</v>
      </c>
      <c r="F241" s="90">
        <v>-339340146.75901502</v>
      </c>
      <c r="G241" s="90">
        <v>-348168786.39125502</v>
      </c>
      <c r="H241" s="90">
        <v>-350172347.48082799</v>
      </c>
      <c r="I241" s="90">
        <v>-370744808.252608</v>
      </c>
      <c r="J241" s="90">
        <v>-391162733.58279699</v>
      </c>
      <c r="K241" s="90">
        <v>-386924986.58508098</v>
      </c>
      <c r="L241" s="90">
        <v>-380251859.28739101</v>
      </c>
      <c r="M241" s="90">
        <v>-408867470.18452197</v>
      </c>
      <c r="N241" s="90">
        <v>-341582441.90056098</v>
      </c>
      <c r="O241" s="90">
        <v>-341582441.90056098</v>
      </c>
    </row>
    <row r="242" spans="1:15" x14ac:dyDescent="0.3">
      <c r="A242" s="82" t="s">
        <v>796</v>
      </c>
      <c r="B242" s="90">
        <v>0</v>
      </c>
      <c r="C242" s="90">
        <v>0</v>
      </c>
      <c r="D242" s="90">
        <v>0</v>
      </c>
      <c r="E242" s="90">
        <v>0</v>
      </c>
      <c r="F242" s="90">
        <v>0</v>
      </c>
      <c r="G242" s="90">
        <v>0</v>
      </c>
      <c r="H242" s="90">
        <v>0</v>
      </c>
      <c r="I242" s="90">
        <v>0</v>
      </c>
      <c r="J242" s="90">
        <v>0</v>
      </c>
      <c r="K242" s="90">
        <v>0</v>
      </c>
      <c r="L242" s="90">
        <v>0</v>
      </c>
      <c r="M242" s="90">
        <v>0</v>
      </c>
      <c r="N242" s="90">
        <v>0</v>
      </c>
      <c r="O242" s="90">
        <v>0</v>
      </c>
    </row>
    <row r="243" spans="1:15" x14ac:dyDescent="0.3">
      <c r="A243" s="82" t="s">
        <v>797</v>
      </c>
      <c r="B243" s="90">
        <v>-1696348746.7548499</v>
      </c>
      <c r="C243" s="90">
        <v>-1793267591.8652201</v>
      </c>
      <c r="D243" s="90">
        <v>-2065540457.3837199</v>
      </c>
      <c r="E243" s="90">
        <v>-2195434628.25983</v>
      </c>
      <c r="F243" s="90">
        <v>-2402473185.2240801</v>
      </c>
      <c r="G243" s="90">
        <v>-2461331626.3878899</v>
      </c>
      <c r="H243" s="90">
        <v>-2503339135.3209</v>
      </c>
      <c r="I243" s="90">
        <v>-2664043321.9175601</v>
      </c>
      <c r="J243" s="90">
        <v>-2803557644.66011</v>
      </c>
      <c r="K243" s="90">
        <v>-2971891568.8912201</v>
      </c>
      <c r="L243" s="90">
        <v>-2897304707.6039</v>
      </c>
      <c r="M243" s="90">
        <v>-2974463691.4866199</v>
      </c>
      <c r="N243" s="90">
        <v>-2490503471.18502</v>
      </c>
      <c r="O243" s="90">
        <v>-2490503471.18502</v>
      </c>
    </row>
    <row r="244" spans="1:15" x14ac:dyDescent="0.3">
      <c r="A244" s="82" t="s">
        <v>798</v>
      </c>
    </row>
    <row r="245" spans="1:15" x14ac:dyDescent="0.3">
      <c r="A245" s="81" t="s">
        <v>799</v>
      </c>
    </row>
    <row r="246" spans="1:15" x14ac:dyDescent="0.3">
      <c r="A246" s="82" t="s">
        <v>800</v>
      </c>
      <c r="B246" s="90">
        <v>-242589752.71061999</v>
      </c>
      <c r="C246" s="90">
        <v>-253368770.755189</v>
      </c>
      <c r="D246" s="90">
        <v>-291779878.50379902</v>
      </c>
      <c r="E246" s="90">
        <v>-310870314.34803301</v>
      </c>
      <c r="F246" s="90">
        <v>-339149819.63547301</v>
      </c>
      <c r="G246" s="90">
        <v>-347104167.88521999</v>
      </c>
      <c r="H246" s="90">
        <v>-348514781.15497297</v>
      </c>
      <c r="I246" s="90">
        <v>-370149838.18789601</v>
      </c>
      <c r="J246" s="90">
        <v>-391204046.43528003</v>
      </c>
      <c r="K246" s="90">
        <v>-387278410.29775399</v>
      </c>
      <c r="L246" s="90">
        <v>-379814103.915775</v>
      </c>
      <c r="M246" s="90">
        <v>-408722883.38429999</v>
      </c>
      <c r="N246" s="90">
        <v>-336943071.806162</v>
      </c>
      <c r="O246" s="90">
        <v>-336943071.806162</v>
      </c>
    </row>
    <row r="247" spans="1:15" x14ac:dyDescent="0.3">
      <c r="A247" s="82" t="s">
        <v>801</v>
      </c>
      <c r="B247" s="90">
        <v>-1674446990.6456001</v>
      </c>
      <c r="C247" s="90">
        <v>-1763282039.6498401</v>
      </c>
      <c r="D247" s="90">
        <v>-2052874439.4368999</v>
      </c>
      <c r="E247" s="90">
        <v>-2188983881.0398002</v>
      </c>
      <c r="F247" s="90">
        <v>-2401125700.0676799</v>
      </c>
      <c r="G247" s="90">
        <v>-2453805451.4366498</v>
      </c>
      <c r="H247" s="90">
        <v>-2491489397.09127</v>
      </c>
      <c r="I247" s="90">
        <v>-2659768073.8429899</v>
      </c>
      <c r="J247" s="90">
        <v>-2803853743.8368902</v>
      </c>
      <c r="K247" s="90">
        <v>-2974606144.0372</v>
      </c>
      <c r="L247" s="90">
        <v>-2893969258.5640502</v>
      </c>
      <c r="M247" s="90">
        <v>-2973411839.1900001</v>
      </c>
      <c r="N247" s="90">
        <v>-2456677472.2258101</v>
      </c>
      <c r="O247" s="90">
        <v>-2456677472.2258101</v>
      </c>
    </row>
    <row r="248" spans="1:15" x14ac:dyDescent="0.3">
      <c r="A248" s="82" t="s">
        <v>802</v>
      </c>
    </row>
    <row r="249" spans="1:15" x14ac:dyDescent="0.3">
      <c r="A249" s="81" t="s">
        <v>803</v>
      </c>
    </row>
    <row r="250" spans="1:15" x14ac:dyDescent="0.3">
      <c r="A250" s="82" t="s">
        <v>804</v>
      </c>
      <c r="B250" s="90">
        <v>-12616662.3199999</v>
      </c>
      <c r="C250" s="90">
        <v>-12564822.2099999</v>
      </c>
      <c r="D250" s="90">
        <v>-12524941.6599999</v>
      </c>
      <c r="E250" s="90">
        <v>-12660294.599999901</v>
      </c>
      <c r="F250" s="90">
        <v>-12615711.1399999</v>
      </c>
      <c r="G250" s="90">
        <v>-12573029.0699999</v>
      </c>
      <c r="H250" s="90">
        <v>-12529664.4599999</v>
      </c>
      <c r="I250" s="90">
        <v>-12485760.919999899</v>
      </c>
      <c r="J250" s="90">
        <v>-12531435.4899999</v>
      </c>
      <c r="K250" s="90">
        <v>-12484886.259999899</v>
      </c>
      <c r="L250" s="90">
        <v>-12663465.859999901</v>
      </c>
      <c r="M250" s="90">
        <v>-12618979.1499999</v>
      </c>
      <c r="N250" s="90">
        <v>-80197577.2299999</v>
      </c>
      <c r="O250" s="90">
        <v>-80197577.2299999</v>
      </c>
    </row>
    <row r="251" spans="1:15" x14ac:dyDescent="0.3">
      <c r="A251" s="82" t="s">
        <v>805</v>
      </c>
      <c r="B251" s="90">
        <v>0</v>
      </c>
      <c r="C251" s="90">
        <v>0</v>
      </c>
      <c r="D251" s="90">
        <v>0</v>
      </c>
      <c r="E251" s="90">
        <v>0</v>
      </c>
      <c r="F251" s="90">
        <v>0</v>
      </c>
      <c r="G251" s="90">
        <v>0</v>
      </c>
      <c r="H251" s="90">
        <v>0</v>
      </c>
      <c r="I251" s="90">
        <v>0</v>
      </c>
      <c r="J251" s="90">
        <v>0</v>
      </c>
      <c r="K251" s="90">
        <v>0</v>
      </c>
      <c r="L251" s="90">
        <v>0</v>
      </c>
      <c r="M251" s="90">
        <v>0</v>
      </c>
      <c r="N251" s="90">
        <v>0</v>
      </c>
      <c r="O251" s="90">
        <v>0</v>
      </c>
    </row>
    <row r="252" spans="1:15" x14ac:dyDescent="0.3">
      <c r="A252" s="82" t="s">
        <v>806</v>
      </c>
      <c r="B252" s="90">
        <v>0</v>
      </c>
      <c r="C252" s="90">
        <v>0</v>
      </c>
      <c r="D252" s="90">
        <v>0</v>
      </c>
      <c r="E252" s="90">
        <v>0</v>
      </c>
      <c r="F252" s="90">
        <v>0</v>
      </c>
      <c r="G252" s="90">
        <v>0</v>
      </c>
      <c r="H252" s="90">
        <v>0</v>
      </c>
      <c r="I252" s="90">
        <v>0</v>
      </c>
      <c r="J252" s="90">
        <v>0</v>
      </c>
      <c r="K252" s="90">
        <v>0</v>
      </c>
      <c r="L252" s="90">
        <v>0</v>
      </c>
      <c r="M252" s="90">
        <v>0</v>
      </c>
      <c r="N252" s="90">
        <v>0</v>
      </c>
      <c r="O252" s="90">
        <v>0</v>
      </c>
    </row>
    <row r="253" spans="1:15" x14ac:dyDescent="0.3">
      <c r="A253" s="82" t="s">
        <v>807</v>
      </c>
      <c r="B253" s="90">
        <v>-162794193.45838699</v>
      </c>
      <c r="C253" s="90">
        <v>-260057645.07128999</v>
      </c>
      <c r="D253" s="90">
        <v>-108620214.195714</v>
      </c>
      <c r="E253" s="90">
        <v>-51605967.651935399</v>
      </c>
      <c r="F253" s="90">
        <v>-1748233.2433333399</v>
      </c>
      <c r="G253" s="90">
        <v>-74381838.619677395</v>
      </c>
      <c r="H253" s="90">
        <v>-129236766.576667</v>
      </c>
      <c r="I253" s="90">
        <v>-42855645.071290299</v>
      </c>
      <c r="J253" s="90">
        <v>17064193.638387099</v>
      </c>
      <c r="K253" s="90">
        <v>67112700.090000004</v>
      </c>
      <c r="L253" s="90">
        <v>-66566677.3293548</v>
      </c>
      <c r="M253" s="90">
        <v>-15888022.2933334</v>
      </c>
      <c r="N253" s="90">
        <v>-498874999.91000003</v>
      </c>
      <c r="O253" s="90">
        <v>-498874999.91000003</v>
      </c>
    </row>
    <row r="254" spans="1:15" x14ac:dyDescent="0.3">
      <c r="A254" s="82" t="s">
        <v>808</v>
      </c>
      <c r="B254" s="90">
        <v>0</v>
      </c>
      <c r="C254" s="90">
        <v>0</v>
      </c>
      <c r="D254" s="90">
        <v>0</v>
      </c>
      <c r="E254" s="90">
        <v>0</v>
      </c>
      <c r="F254" s="90">
        <v>0</v>
      </c>
      <c r="G254" s="90">
        <v>0</v>
      </c>
      <c r="H254" s="90">
        <v>0</v>
      </c>
      <c r="I254" s="90">
        <v>0</v>
      </c>
      <c r="J254" s="90">
        <v>0</v>
      </c>
      <c r="K254" s="90">
        <v>0</v>
      </c>
      <c r="L254" s="90">
        <v>0</v>
      </c>
      <c r="M254" s="90">
        <v>0</v>
      </c>
      <c r="N254" s="90">
        <v>0</v>
      </c>
      <c r="O254" s="90">
        <v>0</v>
      </c>
    </row>
    <row r="255" spans="1:15" x14ac:dyDescent="0.3">
      <c r="A255" s="82" t="s">
        <v>809</v>
      </c>
      <c r="B255" s="90">
        <v>0</v>
      </c>
      <c r="C255" s="90">
        <v>0</v>
      </c>
      <c r="D255" s="90">
        <v>0</v>
      </c>
      <c r="E255" s="90">
        <v>0</v>
      </c>
      <c r="F255" s="90">
        <v>0</v>
      </c>
      <c r="G255" s="90">
        <v>0</v>
      </c>
      <c r="H255" s="90">
        <v>0</v>
      </c>
      <c r="I255" s="90">
        <v>0</v>
      </c>
      <c r="J255" s="90">
        <v>0</v>
      </c>
      <c r="K255" s="90">
        <v>0</v>
      </c>
      <c r="L255" s="90">
        <v>0</v>
      </c>
      <c r="M255" s="90">
        <v>0</v>
      </c>
      <c r="N255" s="90">
        <v>0</v>
      </c>
      <c r="O255" s="90">
        <v>0</v>
      </c>
    </row>
    <row r="256" spans="1:15" x14ac:dyDescent="0.3">
      <c r="A256" s="82" t="s">
        <v>810</v>
      </c>
      <c r="B256" s="90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v>0</v>
      </c>
      <c r="H256" s="90">
        <v>0</v>
      </c>
      <c r="I256" s="90">
        <v>0</v>
      </c>
      <c r="J256" s="90">
        <v>0</v>
      </c>
      <c r="K256" s="90">
        <v>0</v>
      </c>
      <c r="L256" s="90">
        <v>0</v>
      </c>
      <c r="M256" s="90">
        <v>0</v>
      </c>
      <c r="N256" s="90">
        <v>0</v>
      </c>
      <c r="O256" s="90">
        <v>0</v>
      </c>
    </row>
    <row r="257" spans="1:15" x14ac:dyDescent="0.3">
      <c r="A257" s="82" t="s">
        <v>811</v>
      </c>
      <c r="B257" s="90">
        <v>-229035763.95459399</v>
      </c>
      <c r="C257" s="90">
        <v>-228983586.952151</v>
      </c>
      <c r="D257" s="90">
        <v>-228964510.190061</v>
      </c>
      <c r="E257" s="90">
        <v>-229454317.5508</v>
      </c>
      <c r="F257" s="90">
        <v>-229456669.630539</v>
      </c>
      <c r="G257" s="90">
        <v>-229459269.81471699</v>
      </c>
      <c r="H257" s="90">
        <v>-225874015.57478601</v>
      </c>
      <c r="I257" s="90">
        <v>-225871339.201996</v>
      </c>
      <c r="J257" s="90">
        <v>-225866299.22971001</v>
      </c>
      <c r="K257" s="90">
        <v>-218649318.17591801</v>
      </c>
      <c r="L257" s="90">
        <v>-218624665.67070699</v>
      </c>
      <c r="M257" s="90">
        <v>-218607784.073722</v>
      </c>
      <c r="N257" s="90">
        <v>-214395865.05611601</v>
      </c>
      <c r="O257" s="90">
        <v>-214395865.05611601</v>
      </c>
    </row>
    <row r="258" spans="1:15" x14ac:dyDescent="0.3">
      <c r="A258" s="82" t="s">
        <v>812</v>
      </c>
      <c r="B258" s="90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v>0</v>
      </c>
      <c r="H258" s="90">
        <v>0</v>
      </c>
      <c r="I258" s="90">
        <v>0</v>
      </c>
      <c r="J258" s="90">
        <v>0</v>
      </c>
      <c r="K258" s="90">
        <v>0</v>
      </c>
      <c r="L258" s="90">
        <v>0</v>
      </c>
      <c r="M258" s="90">
        <v>0</v>
      </c>
      <c r="N258" s="90">
        <v>0</v>
      </c>
      <c r="O258" s="90">
        <v>0</v>
      </c>
    </row>
    <row r="259" spans="1:15" x14ac:dyDescent="0.3">
      <c r="A259" s="82" t="s">
        <v>813</v>
      </c>
      <c r="B259" s="90">
        <v>-404446619.73298103</v>
      </c>
      <c r="C259" s="90">
        <v>-501606054.233441</v>
      </c>
      <c r="D259" s="90">
        <v>-350109666.045775</v>
      </c>
      <c r="E259" s="90">
        <v>-293720579.80273497</v>
      </c>
      <c r="F259" s="90">
        <v>-243820614.013872</v>
      </c>
      <c r="G259" s="90">
        <v>-316414137.50439399</v>
      </c>
      <c r="H259" s="90">
        <v>-367640446.611453</v>
      </c>
      <c r="I259" s="90">
        <v>-281212745.193286</v>
      </c>
      <c r="J259" s="90">
        <v>-221333541.081323</v>
      </c>
      <c r="K259" s="90">
        <v>-164021504.345918</v>
      </c>
      <c r="L259" s="90">
        <v>-297854808.860062</v>
      </c>
      <c r="M259" s="90">
        <v>-247114785.51705599</v>
      </c>
      <c r="N259" s="90">
        <v>-793468442.19611597</v>
      </c>
      <c r="O259" s="90">
        <v>-793468442.19611597</v>
      </c>
    </row>
    <row r="260" spans="1:15" x14ac:dyDescent="0.3">
      <c r="A260" s="82" t="s">
        <v>814</v>
      </c>
    </row>
    <row r="261" spans="1:15" x14ac:dyDescent="0.3">
      <c r="A261" s="81" t="s">
        <v>815</v>
      </c>
    </row>
    <row r="262" spans="1:15" x14ac:dyDescent="0.3">
      <c r="A262" s="82" t="s">
        <v>816</v>
      </c>
      <c r="B262" s="90">
        <v>8259876750.7859001</v>
      </c>
      <c r="C262" s="90">
        <v>8291195377.6579399</v>
      </c>
      <c r="D262" s="90">
        <v>8207800086.9990396</v>
      </c>
      <c r="E262" s="90">
        <v>8236786643.5968599</v>
      </c>
      <c r="F262" s="90">
        <v>8207559152.4839697</v>
      </c>
      <c r="G262" s="90">
        <v>8253177826.9685898</v>
      </c>
      <c r="H262" s="90">
        <v>8353010707.3879299</v>
      </c>
      <c r="I262" s="90">
        <v>8406399108.8744202</v>
      </c>
      <c r="J262" s="90">
        <v>8475243422.4618998</v>
      </c>
      <c r="K262" s="90">
        <v>8478101103.9183598</v>
      </c>
      <c r="L262" s="90">
        <v>8573640638.6842003</v>
      </c>
      <c r="M262" s="90">
        <v>8575923798.2133303</v>
      </c>
      <c r="N262" s="90">
        <v>8851906651.1245193</v>
      </c>
      <c r="O262" s="90">
        <v>8851906651.1245193</v>
      </c>
    </row>
    <row r="263" spans="1:15" x14ac:dyDescent="0.3">
      <c r="A263" s="82" t="s">
        <v>817</v>
      </c>
      <c r="B263" s="90">
        <v>0</v>
      </c>
      <c r="C263" s="90">
        <v>0</v>
      </c>
      <c r="D263" s="90">
        <v>0</v>
      </c>
      <c r="E263" s="90">
        <v>0</v>
      </c>
      <c r="F263" s="90">
        <v>0</v>
      </c>
      <c r="G263" s="90">
        <v>0</v>
      </c>
      <c r="H263" s="90">
        <v>0</v>
      </c>
      <c r="I263" s="90">
        <v>0</v>
      </c>
      <c r="J263" s="90">
        <v>0</v>
      </c>
      <c r="K263" s="90">
        <v>0</v>
      </c>
      <c r="L263" s="90">
        <v>0</v>
      </c>
      <c r="M263" s="90">
        <v>0</v>
      </c>
      <c r="N263" s="90">
        <v>0</v>
      </c>
      <c r="O263" s="90">
        <v>0</v>
      </c>
    </row>
    <row r="264" spans="1:15" x14ac:dyDescent="0.3">
      <c r="A264" s="82" t="s">
        <v>818</v>
      </c>
      <c r="B264" s="90">
        <v>8059314457.2427597</v>
      </c>
      <c r="C264" s="90">
        <v>8032081602.7892399</v>
      </c>
      <c r="D264" s="90">
        <v>7945676008.6571703</v>
      </c>
      <c r="E264" s="90">
        <v>7904207509.5196199</v>
      </c>
      <c r="F264" s="90">
        <v>7901994088.5204296</v>
      </c>
      <c r="G264" s="90">
        <v>7871786930.8461905</v>
      </c>
      <c r="H264" s="90">
        <v>7853814032.5145702</v>
      </c>
      <c r="I264" s="90">
        <v>7793311841.4497204</v>
      </c>
      <c r="J264" s="90">
        <v>7723075637.0138197</v>
      </c>
      <c r="K264" s="90">
        <v>7827100039.5693398</v>
      </c>
      <c r="L264" s="90">
        <v>7827783098.1740799</v>
      </c>
      <c r="M264" s="90">
        <v>8220617346.2134705</v>
      </c>
      <c r="N264" s="90">
        <v>8422241605.4016895</v>
      </c>
      <c r="O264" s="90">
        <v>8422241605.4016895</v>
      </c>
    </row>
    <row r="265" spans="1:15" x14ac:dyDescent="0.3">
      <c r="A265" s="82" t="s">
        <v>819</v>
      </c>
      <c r="B265" s="90">
        <v>409881735.27819902</v>
      </c>
      <c r="C265" s="90">
        <v>530610517.32511997</v>
      </c>
      <c r="D265" s="90">
        <v>695756443.90726197</v>
      </c>
      <c r="E265" s="90">
        <v>758838107.19798398</v>
      </c>
      <c r="F265" s="90">
        <v>736678912.29529595</v>
      </c>
      <c r="G265" s="90">
        <v>640633107.56666899</v>
      </c>
      <c r="H265" s="90">
        <v>626704217.72260797</v>
      </c>
      <c r="I265" s="90">
        <v>610631820.26729202</v>
      </c>
      <c r="J265" s="90">
        <v>446201075.91708302</v>
      </c>
      <c r="K265" s="90">
        <v>313030760.83369201</v>
      </c>
      <c r="L265" s="90">
        <v>103077041.154962</v>
      </c>
      <c r="M265" s="90">
        <v>-372708828.167211</v>
      </c>
      <c r="N265" s="90">
        <v>-308892891.238253</v>
      </c>
      <c r="O265" s="90">
        <v>-308892891.238253</v>
      </c>
    </row>
    <row r="266" spans="1:15" x14ac:dyDescent="0.3">
      <c r="A266" s="82" t="s">
        <v>820</v>
      </c>
      <c r="B266" s="90">
        <v>157939864.67130801</v>
      </c>
      <c r="C266" s="90">
        <v>157990246.49094799</v>
      </c>
      <c r="D266" s="90">
        <v>156331884.96000201</v>
      </c>
      <c r="E266" s="90">
        <v>155807851.54809099</v>
      </c>
      <c r="F266" s="90">
        <v>154273636.01393601</v>
      </c>
      <c r="G266" s="90">
        <v>153966796.931676</v>
      </c>
      <c r="H266" s="90">
        <v>153347504.39990601</v>
      </c>
      <c r="I266" s="90">
        <v>153178027.048733</v>
      </c>
      <c r="J266" s="90">
        <v>152879790.028988</v>
      </c>
      <c r="K266" s="90">
        <v>152667206.206848</v>
      </c>
      <c r="L266" s="90">
        <v>154562671.92597601</v>
      </c>
      <c r="M266" s="90">
        <v>140657141.95663899</v>
      </c>
      <c r="N266" s="90">
        <v>141435232.345395</v>
      </c>
      <c r="O266" s="90">
        <v>141435232.345395</v>
      </c>
    </row>
    <row r="267" spans="1:15" x14ac:dyDescent="0.3">
      <c r="A267" s="82" t="s">
        <v>821</v>
      </c>
      <c r="B267" s="90">
        <v>1517784.0723422801</v>
      </c>
      <c r="C267" s="90">
        <v>1513396.38910137</v>
      </c>
      <c r="D267" s="90">
        <v>1492997.59279365</v>
      </c>
      <c r="E267" s="90">
        <v>1484448.60612388</v>
      </c>
      <c r="F267" s="90">
        <v>1469790.28285749</v>
      </c>
      <c r="G267" s="90">
        <v>1466278.1994820801</v>
      </c>
      <c r="H267" s="90">
        <v>1464263.9075629299</v>
      </c>
      <c r="I267" s="90">
        <v>1453834.95251816</v>
      </c>
      <c r="J267" s="90">
        <v>1445068.4431358699</v>
      </c>
      <c r="K267" s="90">
        <v>1434815.2306671799</v>
      </c>
      <c r="L267" s="90">
        <v>1440604.3149932299</v>
      </c>
      <c r="M267" s="90">
        <v>1436957.22046817</v>
      </c>
      <c r="N267" s="90">
        <v>1471240.86511549</v>
      </c>
      <c r="O267" s="90">
        <v>1471240.86511549</v>
      </c>
    </row>
    <row r="268" spans="1:15" x14ac:dyDescent="0.3">
      <c r="A268" s="82" t="s">
        <v>822</v>
      </c>
      <c r="B268" s="90">
        <v>215319605.836992</v>
      </c>
      <c r="C268" s="90">
        <v>214462460.59561399</v>
      </c>
      <c r="D268" s="90">
        <v>211785838.55675399</v>
      </c>
      <c r="E268" s="90">
        <v>210506929.57560101</v>
      </c>
      <c r="F268" s="90">
        <v>208478775.36509901</v>
      </c>
      <c r="G268" s="90">
        <v>207829426.71105701</v>
      </c>
      <c r="H268" s="90">
        <v>207389604.64067101</v>
      </c>
      <c r="I268" s="90">
        <v>205862849.381073</v>
      </c>
      <c r="J268" s="90">
        <v>204360460.37613899</v>
      </c>
      <c r="K268" s="90">
        <v>202415849.25493601</v>
      </c>
      <c r="L268" s="90">
        <v>202945750.019903</v>
      </c>
      <c r="M268" s="90">
        <v>205453966.35784799</v>
      </c>
      <c r="N268" s="90">
        <v>215249039.21705699</v>
      </c>
      <c r="O268" s="90">
        <v>215249039.21705699</v>
      </c>
    </row>
    <row r="269" spans="1:15" x14ac:dyDescent="0.3">
      <c r="A269" s="82" t="s">
        <v>823</v>
      </c>
      <c r="B269" s="90">
        <v>2934697503.85465</v>
      </c>
      <c r="C269" s="90">
        <v>2922835064.07335</v>
      </c>
      <c r="D269" s="90">
        <v>2882976585.3074498</v>
      </c>
      <c r="E269" s="90">
        <v>2887046290.1231399</v>
      </c>
      <c r="F269" s="90">
        <v>2857502779.7104402</v>
      </c>
      <c r="G269" s="90">
        <v>2846684105.8940201</v>
      </c>
      <c r="H269" s="90">
        <v>2819779802.5243802</v>
      </c>
      <c r="I269" s="90">
        <v>2797222584.1253901</v>
      </c>
      <c r="J269" s="90">
        <v>2774822264.7674899</v>
      </c>
      <c r="K269" s="90">
        <v>2553661941.0190001</v>
      </c>
      <c r="L269" s="90">
        <v>2558372286.8218999</v>
      </c>
      <c r="M269" s="90">
        <v>2682160414.3517499</v>
      </c>
      <c r="N269" s="90">
        <v>2768545330.8433199</v>
      </c>
      <c r="O269" s="90">
        <v>2768545330.8433199</v>
      </c>
    </row>
    <row r="270" spans="1:15" x14ac:dyDescent="0.3">
      <c r="A270" s="82" t="s">
        <v>824</v>
      </c>
      <c r="B270" s="90">
        <v>0</v>
      </c>
      <c r="C270" s="90">
        <v>0</v>
      </c>
      <c r="D270" s="90">
        <v>0</v>
      </c>
      <c r="E270" s="90">
        <v>0</v>
      </c>
      <c r="F270" s="90">
        <v>0</v>
      </c>
      <c r="G270" s="90">
        <v>0</v>
      </c>
      <c r="H270" s="90">
        <v>0</v>
      </c>
      <c r="I270" s="90">
        <v>0</v>
      </c>
      <c r="J270" s="90">
        <v>0</v>
      </c>
      <c r="K270" s="90">
        <v>0</v>
      </c>
      <c r="L270" s="90">
        <v>0</v>
      </c>
      <c r="M270" s="90">
        <v>0</v>
      </c>
      <c r="N270" s="90">
        <v>0</v>
      </c>
      <c r="O270" s="90">
        <v>0</v>
      </c>
    </row>
    <row r="271" spans="1:15" x14ac:dyDescent="0.3">
      <c r="A271" s="82" t="s">
        <v>825</v>
      </c>
      <c r="B271" s="90">
        <v>20038547701.7421</v>
      </c>
      <c r="C271" s="90">
        <v>20150688665.321301</v>
      </c>
      <c r="D271" s="90">
        <v>20101819845.9804</v>
      </c>
      <c r="E271" s="90">
        <v>20154677780.1674</v>
      </c>
      <c r="F271" s="90">
        <v>20067957134.672001</v>
      </c>
      <c r="G271" s="90">
        <v>19975544473.117699</v>
      </c>
      <c r="H271" s="90">
        <v>20015510133.097599</v>
      </c>
      <c r="I271" s="90">
        <v>19968060066.099098</v>
      </c>
      <c r="J271" s="90">
        <v>19778027719.008499</v>
      </c>
      <c r="K271" s="90">
        <v>19528411716.032799</v>
      </c>
      <c r="L271" s="90">
        <v>19421822091.096001</v>
      </c>
      <c r="M271" s="90">
        <v>19453540796.146301</v>
      </c>
      <c r="N271" s="90">
        <v>20091956208.5588</v>
      </c>
      <c r="O271" s="90">
        <v>20091956208.5588</v>
      </c>
    </row>
    <row r="272" spans="1:15" x14ac:dyDescent="0.3">
      <c r="A272" s="82" t="s">
        <v>826</v>
      </c>
    </row>
    <row r="273" spans="1:15" x14ac:dyDescent="0.3">
      <c r="A273" s="84" t="s">
        <v>827</v>
      </c>
      <c r="B273" s="91">
        <v>0.89184716423178001</v>
      </c>
      <c r="C273" s="91">
        <v>0.88572986985225799</v>
      </c>
      <c r="D273" s="91">
        <v>0.87988365356721998</v>
      </c>
      <c r="E273" s="91">
        <v>0.87716739880579797</v>
      </c>
      <c r="F273" s="91">
        <v>0.87049434531012704</v>
      </c>
      <c r="G273" s="91">
        <v>0.86567049231168902</v>
      </c>
      <c r="H273" s="91">
        <v>0.86262128813078198</v>
      </c>
      <c r="I273" s="91">
        <v>0.85981749852404199</v>
      </c>
      <c r="J273" s="91">
        <v>0.85694479784788902</v>
      </c>
      <c r="K273" s="91">
        <v>0.85311550511698597</v>
      </c>
      <c r="L273" s="91">
        <v>0.85148768869926095</v>
      </c>
      <c r="M273" s="91">
        <v>0.85144997115623999</v>
      </c>
      <c r="N273" s="91">
        <v>0.85130655965203705</v>
      </c>
      <c r="O273" s="91">
        <v>0.85130655965203705</v>
      </c>
    </row>
    <row r="274" spans="1:15" x14ac:dyDescent="0.3">
      <c r="A274" s="82" t="s">
        <v>828</v>
      </c>
    </row>
    <row r="275" spans="1:15" x14ac:dyDescent="0.3">
      <c r="A275" s="81" t="s">
        <v>829</v>
      </c>
    </row>
    <row r="276" spans="1:15" x14ac:dyDescent="0.3">
      <c r="A276" s="82" t="s">
        <v>830</v>
      </c>
      <c r="B276" s="90">
        <v>514974866.38659501</v>
      </c>
      <c r="C276" s="90">
        <v>554812604.85811996</v>
      </c>
      <c r="D276" s="90">
        <v>630780296.93067503</v>
      </c>
      <c r="E276" s="90">
        <v>631625107.64311504</v>
      </c>
      <c r="F276" s="90">
        <v>637081211.05724895</v>
      </c>
      <c r="G276" s="90">
        <v>561546400.94334102</v>
      </c>
      <c r="H276" s="90">
        <v>504940089.49357599</v>
      </c>
      <c r="I276" s="90">
        <v>447919639.83814299</v>
      </c>
      <c r="J276" s="90">
        <v>307192742.92203701</v>
      </c>
      <c r="K276" s="90">
        <v>296480967.30030501</v>
      </c>
      <c r="L276" s="90">
        <v>149338954.06727099</v>
      </c>
      <c r="M276" s="90">
        <v>106850459.045459</v>
      </c>
      <c r="N276" s="90">
        <v>24430205.235411499</v>
      </c>
      <c r="O276" s="90">
        <v>24430205.235411499</v>
      </c>
    </row>
    <row r="277" spans="1:15" x14ac:dyDescent="0.3">
      <c r="A277" s="82" t="s">
        <v>831</v>
      </c>
      <c r="B277" s="90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v>0</v>
      </c>
      <c r="H277" s="90">
        <v>0</v>
      </c>
      <c r="I277" s="90">
        <v>0</v>
      </c>
      <c r="J277" s="90">
        <v>0</v>
      </c>
      <c r="K277" s="90">
        <v>0</v>
      </c>
      <c r="L277" s="90">
        <v>0</v>
      </c>
      <c r="M277" s="90">
        <v>0</v>
      </c>
      <c r="N277" s="90">
        <v>0</v>
      </c>
      <c r="O277" s="90">
        <v>0</v>
      </c>
    </row>
    <row r="278" spans="1:15" x14ac:dyDescent="0.3">
      <c r="A278" s="82" t="s">
        <v>832</v>
      </c>
      <c r="B278" s="90">
        <v>-500558729.88203901</v>
      </c>
      <c r="C278" s="90">
        <v>-530921984.13353598</v>
      </c>
      <c r="D278" s="90">
        <v>-590306070.64754295</v>
      </c>
      <c r="E278" s="90">
        <v>-586689857.23508894</v>
      </c>
      <c r="F278" s="90">
        <v>-593210249.14931703</v>
      </c>
      <c r="G278" s="90">
        <v>-529905655.27174997</v>
      </c>
      <c r="H278" s="90">
        <v>-478259196.672167</v>
      </c>
      <c r="I278" s="90">
        <v>-426057806.01821101</v>
      </c>
      <c r="J278" s="90">
        <v>-301487137.15012097</v>
      </c>
      <c r="K278" s="90">
        <v>-296487951.04769897</v>
      </c>
      <c r="L278" s="90">
        <v>-159370700.84867999</v>
      </c>
      <c r="M278" s="90">
        <v>-124655490.91596501</v>
      </c>
      <c r="N278" s="90">
        <v>-103748166.235182</v>
      </c>
      <c r="O278" s="90">
        <v>-103748166.235182</v>
      </c>
    </row>
    <row r="279" spans="1:15" x14ac:dyDescent="0.3">
      <c r="A279" s="82" t="s">
        <v>833</v>
      </c>
      <c r="B279" s="90">
        <v>-167925236.17369199</v>
      </c>
      <c r="C279" s="90">
        <v>-266527535.79049599</v>
      </c>
      <c r="D279" s="90">
        <v>-148953364.192029</v>
      </c>
      <c r="E279" s="90">
        <v>-102750765.43993001</v>
      </c>
      <c r="F279" s="90">
        <v>-56887421.134861998</v>
      </c>
      <c r="G279" s="90">
        <v>-111069438.41003101</v>
      </c>
      <c r="H279" s="90">
        <v>-156597585.628447</v>
      </c>
      <c r="I279" s="90">
        <v>-72927991.7366537</v>
      </c>
      <c r="J279" s="90">
        <v>-1468946.8003080499</v>
      </c>
      <c r="K279" s="90">
        <v>51920222.431417599</v>
      </c>
      <c r="L279" s="90">
        <v>-65862947.368093699</v>
      </c>
      <c r="M279" s="90">
        <v>-9650117.2762052193</v>
      </c>
      <c r="N279" s="90">
        <v>-465928617.18101501</v>
      </c>
      <c r="O279" s="90">
        <v>-465928617.18101501</v>
      </c>
    </row>
    <row r="280" spans="1:15" x14ac:dyDescent="0.3">
      <c r="A280" s="82" t="s">
        <v>834</v>
      </c>
      <c r="B280" s="90">
        <v>0</v>
      </c>
      <c r="C280" s="90">
        <v>0</v>
      </c>
      <c r="D280" s="90">
        <v>0</v>
      </c>
      <c r="E280" s="90">
        <v>0</v>
      </c>
      <c r="F280" s="90">
        <v>0</v>
      </c>
      <c r="G280" s="90">
        <v>0</v>
      </c>
      <c r="H280" s="90">
        <v>0</v>
      </c>
      <c r="I280" s="90">
        <v>0</v>
      </c>
      <c r="J280" s="90">
        <v>0</v>
      </c>
      <c r="K280" s="90">
        <v>0</v>
      </c>
      <c r="L280" s="90">
        <v>0</v>
      </c>
      <c r="M280" s="90">
        <v>0</v>
      </c>
      <c r="N280" s="90">
        <v>0</v>
      </c>
      <c r="O280" s="90">
        <v>0</v>
      </c>
    </row>
    <row r="281" spans="1:15" x14ac:dyDescent="0.3">
      <c r="A281" s="82" t="s">
        <v>835</v>
      </c>
      <c r="B281" s="90">
        <v>0</v>
      </c>
      <c r="C281" s="90">
        <v>0</v>
      </c>
      <c r="D281" s="90">
        <v>0</v>
      </c>
      <c r="E281" s="90">
        <v>0</v>
      </c>
      <c r="F281" s="90">
        <v>0</v>
      </c>
      <c r="G281" s="90">
        <v>0</v>
      </c>
      <c r="H281" s="90">
        <v>0</v>
      </c>
      <c r="I281" s="90">
        <v>0</v>
      </c>
      <c r="J281" s="90">
        <v>0</v>
      </c>
      <c r="K281" s="90">
        <v>0</v>
      </c>
      <c r="L281" s="90">
        <v>0</v>
      </c>
      <c r="M281" s="90">
        <v>0</v>
      </c>
      <c r="N281" s="90">
        <v>0</v>
      </c>
      <c r="O281" s="90">
        <v>0</v>
      </c>
    </row>
    <row r="282" spans="1:15" x14ac:dyDescent="0.3">
      <c r="A282" s="82" t="s">
        <v>836</v>
      </c>
      <c r="B282" s="90">
        <v>0</v>
      </c>
      <c r="C282" s="90">
        <v>0</v>
      </c>
      <c r="D282" s="90">
        <v>0</v>
      </c>
      <c r="E282" s="90">
        <v>0</v>
      </c>
      <c r="F282" s="90">
        <v>0</v>
      </c>
      <c r="G282" s="90">
        <v>0</v>
      </c>
      <c r="H282" s="90">
        <v>0</v>
      </c>
      <c r="I282" s="90">
        <v>0</v>
      </c>
      <c r="J282" s="90">
        <v>0</v>
      </c>
      <c r="K282" s="90">
        <v>0</v>
      </c>
      <c r="L282" s="90">
        <v>0</v>
      </c>
      <c r="M282" s="90">
        <v>0</v>
      </c>
      <c r="N282" s="90">
        <v>0</v>
      </c>
      <c r="O282" s="90">
        <v>0</v>
      </c>
    </row>
    <row r="283" spans="1:15" x14ac:dyDescent="0.3">
      <c r="A283" s="82" t="s">
        <v>837</v>
      </c>
      <c r="B283" s="90">
        <v>-229035763.95459399</v>
      </c>
      <c r="C283" s="90">
        <v>-228983586.952151</v>
      </c>
      <c r="D283" s="90">
        <v>-228964510.190061</v>
      </c>
      <c r="E283" s="90">
        <v>-229454317.5508</v>
      </c>
      <c r="F283" s="90">
        <v>-229456669.630539</v>
      </c>
      <c r="G283" s="90">
        <v>-229459269.81471699</v>
      </c>
      <c r="H283" s="90">
        <v>-225874015.57478601</v>
      </c>
      <c r="I283" s="90">
        <v>-225871339.201996</v>
      </c>
      <c r="J283" s="90">
        <v>-225866299.22971001</v>
      </c>
      <c r="K283" s="90">
        <v>-218649318.17591801</v>
      </c>
      <c r="L283" s="90">
        <v>-218624665.67070699</v>
      </c>
      <c r="M283" s="90">
        <v>-218607784.073722</v>
      </c>
      <c r="N283" s="90">
        <v>-214395865.05611601</v>
      </c>
      <c r="O283" s="90">
        <v>-214395865.05611601</v>
      </c>
    </row>
    <row r="284" spans="1:15" x14ac:dyDescent="0.3">
      <c r="A284" s="82" t="s">
        <v>838</v>
      </c>
      <c r="B284" s="90">
        <v>0</v>
      </c>
      <c r="C284" s="90">
        <v>0</v>
      </c>
      <c r="D284" s="90">
        <v>0</v>
      </c>
      <c r="E284" s="90">
        <v>0</v>
      </c>
      <c r="F284" s="90">
        <v>0</v>
      </c>
      <c r="G284" s="90">
        <v>0</v>
      </c>
      <c r="H284" s="90">
        <v>0</v>
      </c>
      <c r="I284" s="90">
        <v>0</v>
      </c>
      <c r="J284" s="90">
        <v>0</v>
      </c>
      <c r="K284" s="90">
        <v>0</v>
      </c>
      <c r="L284" s="90">
        <v>0</v>
      </c>
      <c r="M284" s="90">
        <v>0</v>
      </c>
      <c r="N284" s="90">
        <v>0</v>
      </c>
      <c r="O284" s="90">
        <v>0</v>
      </c>
    </row>
    <row r="285" spans="1:15" x14ac:dyDescent="0.3">
      <c r="A285" s="82" t="s">
        <v>839</v>
      </c>
      <c r="B285" s="90">
        <v>-382544863.62373</v>
      </c>
      <c r="C285" s="90">
        <v>-471620502.01806301</v>
      </c>
      <c r="D285" s="90">
        <v>-337443648.09895802</v>
      </c>
      <c r="E285" s="90">
        <v>-287269832.58270502</v>
      </c>
      <c r="F285" s="90">
        <v>-242473128.85746899</v>
      </c>
      <c r="G285" s="90">
        <v>-308887962.55315697</v>
      </c>
      <c r="H285" s="90">
        <v>-355790708.38182402</v>
      </c>
      <c r="I285" s="90">
        <v>-276937497.11871803</v>
      </c>
      <c r="J285" s="90">
        <v>-221629640.25810301</v>
      </c>
      <c r="K285" s="90">
        <v>-166736079.49189299</v>
      </c>
      <c r="L285" s="90">
        <v>-294519359.82020903</v>
      </c>
      <c r="M285" s="90">
        <v>-246062933.220433</v>
      </c>
      <c r="N285" s="90">
        <v>-759642443.23690295</v>
      </c>
      <c r="O285" s="90">
        <v>-759642443.23690295</v>
      </c>
    </row>
    <row r="286" spans="1:15" x14ac:dyDescent="0.3">
      <c r="A286" s="82" t="s">
        <v>840</v>
      </c>
    </row>
    <row r="287" spans="1:15" x14ac:dyDescent="0.3">
      <c r="A287" s="82" t="s">
        <v>841</v>
      </c>
      <c r="B287" s="90">
        <v>-11041348.9802457</v>
      </c>
      <c r="C287" s="90">
        <v>-11182826.3084438</v>
      </c>
      <c r="D287" s="90">
        <v>-11215428.8303055</v>
      </c>
      <c r="E287" s="90">
        <v>-11389513.3637185</v>
      </c>
      <c r="F287" s="90">
        <v>-11432228.174254</v>
      </c>
      <c r="G287" s="90">
        <v>-11484799.9810254</v>
      </c>
      <c r="H287" s="90">
        <v>-11482355.5669824</v>
      </c>
      <c r="I287" s="90">
        <v>-11521207.808698099</v>
      </c>
      <c r="J287" s="90">
        <v>-11712828.4496553</v>
      </c>
      <c r="K287" s="90">
        <v>-11864485.047401501</v>
      </c>
      <c r="L287" s="90">
        <v>-12130356.3218408</v>
      </c>
      <c r="M287" s="90">
        <v>-12153363.6335328</v>
      </c>
      <c r="N287" s="90">
        <v>-75512908.552869096</v>
      </c>
      <c r="O287" s="90">
        <v>-75512908.552869096</v>
      </c>
    </row>
    <row r="288" spans="1:15" x14ac:dyDescent="0.3">
      <c r="A288" s="82" t="s">
        <v>842</v>
      </c>
      <c r="B288" s="90">
        <v>-142467750.68889099</v>
      </c>
      <c r="C288" s="90">
        <v>-231454088.75747001</v>
      </c>
      <c r="D288" s="90">
        <v>-97263709.078592002</v>
      </c>
      <c r="E288" s="90">
        <v>-46426001.668187603</v>
      </c>
      <c r="F288" s="90">
        <v>-1584231.0526779201</v>
      </c>
      <c r="G288" s="90">
        <v>-67943892.757412598</v>
      </c>
      <c r="H288" s="90">
        <v>-118434337.24005701</v>
      </c>
      <c r="I288" s="90">
        <v>-39544950.108026497</v>
      </c>
      <c r="J288" s="90">
        <v>15949487.4212633</v>
      </c>
      <c r="K288" s="90">
        <v>63777723.7314253</v>
      </c>
      <c r="L288" s="90">
        <v>-63764337.827659898</v>
      </c>
      <c r="M288" s="90">
        <v>-15301785.5131774</v>
      </c>
      <c r="N288" s="90">
        <v>-469733669.62791997</v>
      </c>
      <c r="O288" s="90">
        <v>-469733669.62791997</v>
      </c>
    </row>
    <row r="289" spans="1:15" x14ac:dyDescent="0.3">
      <c r="A289" s="82" t="s">
        <v>843</v>
      </c>
    </row>
    <row r="290" spans="1:15" x14ac:dyDescent="0.3">
      <c r="A290" s="81" t="s">
        <v>844</v>
      </c>
    </row>
    <row r="291" spans="1:15" x14ac:dyDescent="0.3">
      <c r="A291" s="87" t="s">
        <v>845</v>
      </c>
    </row>
    <row r="292" spans="1:15" x14ac:dyDescent="0.3">
      <c r="A292" s="82" t="s">
        <v>846</v>
      </c>
      <c r="B292" s="90">
        <v>7896301465.1251802</v>
      </c>
      <c r="C292" s="90">
        <v>8097737328.8873301</v>
      </c>
      <c r="D292" s="90">
        <v>8182295463.0669899</v>
      </c>
      <c r="E292" s="90">
        <v>8298873754.5659904</v>
      </c>
      <c r="F292" s="90">
        <v>8417347326.1482096</v>
      </c>
      <c r="G292" s="90">
        <v>8550101437.95469</v>
      </c>
      <c r="H292" s="90">
        <v>8688502976.6961708</v>
      </c>
      <c r="I292" s="90">
        <v>8864927064.2169991</v>
      </c>
      <c r="J292" s="90">
        <v>9101616314.8863106</v>
      </c>
      <c r="K292" s="90">
        <v>9341839005.3588295</v>
      </c>
      <c r="L292" s="90">
        <v>9474184749.0167503</v>
      </c>
      <c r="M292" s="90">
        <v>9552857252.5703506</v>
      </c>
      <c r="N292" s="90">
        <v>9456047556.0530491</v>
      </c>
      <c r="O292" s="90">
        <v>9456047556.0530491</v>
      </c>
    </row>
    <row r="293" spans="1:15" x14ac:dyDescent="0.3">
      <c r="A293" s="82" t="s">
        <v>847</v>
      </c>
      <c r="B293" s="90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v>0</v>
      </c>
      <c r="H293" s="90">
        <v>0</v>
      </c>
      <c r="I293" s="90">
        <v>0</v>
      </c>
      <c r="J293" s="90">
        <v>0</v>
      </c>
      <c r="K293" s="90">
        <v>0</v>
      </c>
      <c r="L293" s="90">
        <v>0</v>
      </c>
      <c r="M293" s="90">
        <v>0</v>
      </c>
      <c r="N293" s="90">
        <v>0</v>
      </c>
      <c r="O293" s="90">
        <v>0</v>
      </c>
    </row>
    <row r="294" spans="1:15" x14ac:dyDescent="0.3">
      <c r="A294" s="82" t="s">
        <v>848</v>
      </c>
      <c r="B294" s="90">
        <v>7607938381.6990499</v>
      </c>
      <c r="C294" s="90">
        <v>7737760970.4160404</v>
      </c>
      <c r="D294" s="90">
        <v>7785573363.3074503</v>
      </c>
      <c r="E294" s="90">
        <v>7821697004.64851</v>
      </c>
      <c r="F294" s="90">
        <v>7947160687.2458696</v>
      </c>
      <c r="G294" s="90">
        <v>8011364001.3930101</v>
      </c>
      <c r="H294" s="90">
        <v>8037888207.5084295</v>
      </c>
      <c r="I294" s="90">
        <v>8094026155.5518599</v>
      </c>
      <c r="J294" s="90">
        <v>8199241688.7792301</v>
      </c>
      <c r="K294" s="90">
        <v>8525109794.7549295</v>
      </c>
      <c r="L294" s="90">
        <v>8593139279.4368191</v>
      </c>
      <c r="M294" s="90">
        <v>9108920199.84478</v>
      </c>
      <c r="N294" s="90">
        <v>8900559112.7270298</v>
      </c>
      <c r="O294" s="90">
        <v>8900559112.7270298</v>
      </c>
    </row>
    <row r="295" spans="1:15" x14ac:dyDescent="0.3">
      <c r="A295" s="82" t="s">
        <v>849</v>
      </c>
      <c r="B295" s="90">
        <v>386925588.06636602</v>
      </c>
      <c r="C295" s="90">
        <v>511167285.70397103</v>
      </c>
      <c r="D295" s="90">
        <v>681737190.28210795</v>
      </c>
      <c r="E295" s="90">
        <v>750916741.86630094</v>
      </c>
      <c r="F295" s="90">
        <v>740889657.13367403</v>
      </c>
      <c r="G295" s="90">
        <v>651992369.85806406</v>
      </c>
      <c r="H295" s="90">
        <v>641392630.43073595</v>
      </c>
      <c r="I295" s="90">
        <v>634193783.74782205</v>
      </c>
      <c r="J295" s="90">
        <v>473711593.047674</v>
      </c>
      <c r="K295" s="90">
        <v>340946403.106116</v>
      </c>
      <c r="L295" s="90">
        <v>113155328.91598</v>
      </c>
      <c r="M295" s="90">
        <v>-412982970.812594</v>
      </c>
      <c r="N295" s="90">
        <v>-326435593.60775399</v>
      </c>
      <c r="O295" s="90">
        <v>-326435593.60775399</v>
      </c>
    </row>
    <row r="296" spans="1:15" x14ac:dyDescent="0.3">
      <c r="A296" s="82" t="s">
        <v>850</v>
      </c>
      <c r="B296" s="90">
        <v>15891165434.8906</v>
      </c>
      <c r="C296" s="90">
        <v>16346665585.007299</v>
      </c>
      <c r="D296" s="90">
        <v>16649606016.6565</v>
      </c>
      <c r="E296" s="90">
        <v>16871487501.080799</v>
      </c>
      <c r="F296" s="90">
        <v>17105397670.5277</v>
      </c>
      <c r="G296" s="90">
        <v>17213457809.2057</v>
      </c>
      <c r="H296" s="90">
        <v>17367783814.6353</v>
      </c>
      <c r="I296" s="90">
        <v>17593147003.516602</v>
      </c>
      <c r="J296" s="90">
        <v>17774569596.7132</v>
      </c>
      <c r="K296" s="90">
        <v>18207895203.219799</v>
      </c>
      <c r="L296" s="90">
        <v>18180479357.369499</v>
      </c>
      <c r="M296" s="90">
        <v>18248794481.602501</v>
      </c>
      <c r="N296" s="90">
        <v>18030171075.172298</v>
      </c>
      <c r="O296" s="90">
        <v>18030171075.172298</v>
      </c>
    </row>
    <row r="297" spans="1:15" x14ac:dyDescent="0.3">
      <c r="A297" s="87" t="s">
        <v>851</v>
      </c>
    </row>
    <row r="298" spans="1:15" x14ac:dyDescent="0.3">
      <c r="A298" s="84" t="s">
        <v>852</v>
      </c>
      <c r="B298" s="91">
        <v>0</v>
      </c>
      <c r="C298" s="91">
        <v>0</v>
      </c>
      <c r="D298" s="91">
        <v>0</v>
      </c>
      <c r="E298" s="91">
        <v>0</v>
      </c>
      <c r="F298" s="91">
        <v>0</v>
      </c>
      <c r="G298" s="91">
        <v>0</v>
      </c>
      <c r="H298" s="91">
        <v>0</v>
      </c>
      <c r="I298" s="91">
        <v>0</v>
      </c>
      <c r="J298" s="91">
        <v>0</v>
      </c>
      <c r="K298" s="91">
        <v>0</v>
      </c>
      <c r="L298" s="91">
        <v>0</v>
      </c>
      <c r="M298" s="91">
        <v>0</v>
      </c>
      <c r="N298" s="91">
        <v>0</v>
      </c>
      <c r="O298" s="91">
        <v>0</v>
      </c>
    </row>
    <row r="299" spans="1:15" x14ac:dyDescent="0.3">
      <c r="A299" s="84" t="s">
        <v>853</v>
      </c>
      <c r="B299" s="91">
        <v>0.95160323058283103</v>
      </c>
      <c r="C299" s="91">
        <v>0.93803227888123197</v>
      </c>
      <c r="D299" s="91">
        <v>0.91948598247726898</v>
      </c>
      <c r="E299" s="91">
        <v>0.91240515855837001</v>
      </c>
      <c r="F299" s="91">
        <v>0.91472313951161999</v>
      </c>
      <c r="G299" s="91">
        <v>0.92474136559570896</v>
      </c>
      <c r="H299" s="91">
        <v>0.92610071705168695</v>
      </c>
      <c r="I299" s="91">
        <v>0.92733984842747796</v>
      </c>
      <c r="J299" s="91">
        <v>0.94538058978822304</v>
      </c>
      <c r="K299" s="91">
        <v>0.96154475050717902</v>
      </c>
      <c r="L299" s="91">
        <v>0.98700304388879501</v>
      </c>
      <c r="M299" s="91">
        <v>1.04749148480899</v>
      </c>
      <c r="N299" s="91">
        <v>1.03807218229126</v>
      </c>
      <c r="O299" s="91">
        <v>1.03807218229126</v>
      </c>
    </row>
    <row r="300" spans="1:15" x14ac:dyDescent="0.3">
      <c r="A300" s="84" t="s">
        <v>854</v>
      </c>
      <c r="B300" s="91">
        <v>4.8396769417168597E-2</v>
      </c>
      <c r="C300" s="91">
        <v>6.1967721118768103E-2</v>
      </c>
      <c r="D300" s="91">
        <v>8.05140175227302E-2</v>
      </c>
      <c r="E300" s="91">
        <v>8.7594841441629795E-2</v>
      </c>
      <c r="F300" s="91">
        <v>8.5276860488379694E-2</v>
      </c>
      <c r="G300" s="91">
        <v>7.52586344042903E-2</v>
      </c>
      <c r="H300" s="91">
        <v>7.38992829483128E-2</v>
      </c>
      <c r="I300" s="91">
        <v>7.26601515725218E-2</v>
      </c>
      <c r="J300" s="91">
        <v>5.4619410211776201E-2</v>
      </c>
      <c r="K300" s="91">
        <v>3.8455249492820698E-2</v>
      </c>
      <c r="L300" s="91">
        <v>1.29969561112047E-2</v>
      </c>
      <c r="M300" s="91">
        <v>-4.7491484808999403E-2</v>
      </c>
      <c r="N300" s="91">
        <v>-3.8072182291267603E-2</v>
      </c>
      <c r="O300" s="91">
        <v>-3.8072182291267603E-2</v>
      </c>
    </row>
    <row r="301" spans="1:15" x14ac:dyDescent="0.3">
      <c r="A301" s="87" t="s">
        <v>855</v>
      </c>
    </row>
    <row r="302" spans="1:15" x14ac:dyDescent="0.3">
      <c r="A302" s="82" t="s">
        <v>856</v>
      </c>
      <c r="B302" s="90">
        <v>526016215.36684102</v>
      </c>
      <c r="C302" s="90">
        <v>565995431.16656399</v>
      </c>
      <c r="D302" s="90">
        <v>641995725.76098096</v>
      </c>
      <c r="E302" s="90">
        <v>643014621.00683403</v>
      </c>
      <c r="F302" s="90">
        <v>648513439.23150301</v>
      </c>
      <c r="G302" s="90">
        <v>573031200.924366</v>
      </c>
      <c r="H302" s="90">
        <v>516422445.06055802</v>
      </c>
      <c r="I302" s="90">
        <v>459440847.64684099</v>
      </c>
      <c r="J302" s="90">
        <v>318905571.37169302</v>
      </c>
      <c r="K302" s="90">
        <v>308345452.34770697</v>
      </c>
      <c r="L302" s="90">
        <v>161469310.389112</v>
      </c>
      <c r="M302" s="90">
        <v>119003822.678992</v>
      </c>
      <c r="N302" s="90">
        <v>99943113.788280606</v>
      </c>
      <c r="O302" s="90">
        <v>99943113.788280606</v>
      </c>
    </row>
    <row r="303" spans="1:15" x14ac:dyDescent="0.3">
      <c r="A303" s="82" t="s">
        <v>857</v>
      </c>
      <c r="B303" s="90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v>0</v>
      </c>
      <c r="H303" s="90">
        <v>0</v>
      </c>
      <c r="I303" s="90">
        <v>0</v>
      </c>
      <c r="J303" s="90">
        <v>0</v>
      </c>
      <c r="K303" s="90">
        <v>0</v>
      </c>
      <c r="L303" s="90">
        <v>0</v>
      </c>
      <c r="M303" s="90">
        <v>0</v>
      </c>
      <c r="N303" s="90">
        <v>0</v>
      </c>
      <c r="O303" s="90">
        <v>0</v>
      </c>
    </row>
    <row r="304" spans="1:15" x14ac:dyDescent="0.3">
      <c r="A304" s="82" t="s">
        <v>858</v>
      </c>
      <c r="B304" s="90">
        <v>-500558729.88203901</v>
      </c>
      <c r="C304" s="90">
        <v>-530921984.13353598</v>
      </c>
      <c r="D304" s="90">
        <v>-590306070.64754295</v>
      </c>
      <c r="E304" s="90">
        <v>-586689857.23508894</v>
      </c>
      <c r="F304" s="90">
        <v>-593210249.14931703</v>
      </c>
      <c r="G304" s="90">
        <v>-529905655.27174997</v>
      </c>
      <c r="H304" s="90">
        <v>-478259196.672167</v>
      </c>
      <c r="I304" s="90">
        <v>-426057806.01821101</v>
      </c>
      <c r="J304" s="90">
        <v>-301487137.15012097</v>
      </c>
      <c r="K304" s="90">
        <v>-296487951.04769897</v>
      </c>
      <c r="L304" s="90">
        <v>-159370700.84867999</v>
      </c>
      <c r="M304" s="90">
        <v>-124655490.91596501</v>
      </c>
      <c r="N304" s="90">
        <v>-103748166.235182</v>
      </c>
      <c r="O304" s="90">
        <v>-103748166.235182</v>
      </c>
    </row>
    <row r="305" spans="1:15" x14ac:dyDescent="0.3">
      <c r="A305" s="82" t="s">
        <v>859</v>
      </c>
      <c r="B305" s="90">
        <v>-25457485.4848006</v>
      </c>
      <c r="C305" s="90">
        <v>-35073447.033026397</v>
      </c>
      <c r="D305" s="90">
        <v>-51689655.113437399</v>
      </c>
      <c r="E305" s="90">
        <v>-56324763.771743201</v>
      </c>
      <c r="F305" s="90">
        <v>-55303190.082184099</v>
      </c>
      <c r="G305" s="90">
        <v>-43125545.652618498</v>
      </c>
      <c r="H305" s="90">
        <v>-38163248.388389699</v>
      </c>
      <c r="I305" s="90">
        <v>-33383041.6286272</v>
      </c>
      <c r="J305" s="90">
        <v>-17418434.221571401</v>
      </c>
      <c r="K305" s="90">
        <v>-11857501.3000076</v>
      </c>
      <c r="L305" s="90">
        <v>-2098609.5404337901</v>
      </c>
      <c r="M305" s="90">
        <v>5651668.2369721802</v>
      </c>
      <c r="N305" s="90">
        <v>3805052.4469042998</v>
      </c>
      <c r="O305" s="90">
        <v>3805052.4469042998</v>
      </c>
    </row>
    <row r="306" spans="1:15" x14ac:dyDescent="0.3">
      <c r="A306" s="82" t="s">
        <v>860</v>
      </c>
      <c r="B306" s="90">
        <v>1.51339918375015E-6</v>
      </c>
      <c r="C306" s="90">
        <v>1.6880221664905499E-6</v>
      </c>
      <c r="D306" s="90">
        <v>6.9849193096160804E-7</v>
      </c>
      <c r="E306" s="90">
        <v>1.1641532182693401E-6</v>
      </c>
      <c r="F306" s="90">
        <v>1.7462298274040201E-6</v>
      </c>
      <c r="G306" s="90">
        <v>-1.7462298274040201E-6</v>
      </c>
      <c r="H306" s="90">
        <v>1.28056854009628E-6</v>
      </c>
      <c r="I306" s="90">
        <v>2.6775524020194999E-6</v>
      </c>
      <c r="J306" s="90">
        <v>-1.1641532182693399E-7</v>
      </c>
      <c r="K306" s="90">
        <v>3.4924596548080402E-7</v>
      </c>
      <c r="L306" s="90">
        <v>-1.1059455573558801E-6</v>
      </c>
      <c r="M306" s="90">
        <v>-5.8207660913467397E-7</v>
      </c>
      <c r="N306" s="90">
        <v>2.50292941927909E-6</v>
      </c>
      <c r="O306" s="90">
        <v>2.50292941927909E-6</v>
      </c>
    </row>
    <row r="307" spans="1:15" x14ac:dyDescent="0.3">
      <c r="A307" s="82" t="s">
        <v>861</v>
      </c>
    </row>
    <row r="308" spans="1:15" x14ac:dyDescent="0.3">
      <c r="A308" s="81" t="s">
        <v>862</v>
      </c>
    </row>
    <row r="309" spans="1:15" x14ac:dyDescent="0.3">
      <c r="A309" s="82" t="s">
        <v>863</v>
      </c>
      <c r="B309" s="90">
        <v>7660871424.7976799</v>
      </c>
      <c r="C309" s="90">
        <v>7857838331.0134001</v>
      </c>
      <c r="D309" s="90">
        <v>7895740974.6267099</v>
      </c>
      <c r="E309" s="90">
        <v>7955127915.2359695</v>
      </c>
      <c r="F309" s="90">
        <v>7985878507.2094297</v>
      </c>
      <c r="G309" s="90">
        <v>8017142172.5366297</v>
      </c>
      <c r="H309" s="90">
        <v>8077999651.8576803</v>
      </c>
      <c r="I309" s="90">
        <v>8124634667.4395599</v>
      </c>
      <c r="J309" s="90">
        <v>8158857610.3702497</v>
      </c>
      <c r="K309" s="90">
        <v>8298576456.3175001</v>
      </c>
      <c r="L309" s="90">
        <v>8319267964.4282303</v>
      </c>
      <c r="M309" s="90">
        <v>8329407432.1891499</v>
      </c>
      <c r="N309" s="90">
        <v>8369900298.5229797</v>
      </c>
      <c r="O309" s="90">
        <v>8369900298.5229797</v>
      </c>
    </row>
    <row r="310" spans="1:15" x14ac:dyDescent="0.3">
      <c r="A310" s="82" t="s">
        <v>864</v>
      </c>
      <c r="B310" s="90">
        <v>0</v>
      </c>
      <c r="C310" s="90">
        <v>0</v>
      </c>
      <c r="D310" s="90">
        <v>0</v>
      </c>
      <c r="E310" s="90">
        <v>0</v>
      </c>
      <c r="F310" s="90">
        <v>0</v>
      </c>
      <c r="G310" s="90">
        <v>0</v>
      </c>
      <c r="H310" s="90">
        <v>0</v>
      </c>
      <c r="I310" s="90">
        <v>0</v>
      </c>
      <c r="J310" s="90">
        <v>0</v>
      </c>
      <c r="K310" s="90">
        <v>0</v>
      </c>
      <c r="L310" s="90">
        <v>0</v>
      </c>
      <c r="M310" s="90">
        <v>0</v>
      </c>
      <c r="N310" s="90">
        <v>0</v>
      </c>
      <c r="O310" s="90">
        <v>0</v>
      </c>
    </row>
    <row r="311" spans="1:15" x14ac:dyDescent="0.3">
      <c r="A311" s="82" t="s">
        <v>865</v>
      </c>
      <c r="B311" s="90">
        <v>6473300785.0197802</v>
      </c>
      <c r="C311" s="90">
        <v>6544911738.7917604</v>
      </c>
      <c r="D311" s="90">
        <v>6446326836.7570801</v>
      </c>
      <c r="E311" s="90">
        <v>6444814361.8130398</v>
      </c>
      <c r="F311" s="90">
        <v>6486080762.0669899</v>
      </c>
      <c r="G311" s="90">
        <v>6582773640.8674603</v>
      </c>
      <c r="H311" s="90">
        <v>6642416783.1408396</v>
      </c>
      <c r="I311" s="90">
        <v>6689623856.2933702</v>
      </c>
      <c r="J311" s="90">
        <v>6848545276.2929201</v>
      </c>
      <c r="K311" s="90">
        <v>7084828859.57658</v>
      </c>
      <c r="L311" s="90">
        <v>7290757826.3422203</v>
      </c>
      <c r="M311" s="90">
        <v>7746984015.8122797</v>
      </c>
      <c r="N311" s="90">
        <v>7766320687.7335396</v>
      </c>
      <c r="O311" s="90">
        <v>7766320687.7335396</v>
      </c>
    </row>
    <row r="312" spans="1:15" x14ac:dyDescent="0.3">
      <c r="A312" s="82" t="s">
        <v>866</v>
      </c>
      <c r="B312" s="90">
        <v>329220031.40815198</v>
      </c>
      <c r="C312" s="90">
        <v>432366001.15735501</v>
      </c>
      <c r="D312" s="90">
        <v>564467193.39164698</v>
      </c>
      <c r="E312" s="90">
        <v>618730053.03447795</v>
      </c>
      <c r="F312" s="90">
        <v>604677612.68011904</v>
      </c>
      <c r="G312" s="90">
        <v>535728770.48179299</v>
      </c>
      <c r="H312" s="90">
        <v>530039366.43162102</v>
      </c>
      <c r="I312" s="90">
        <v>524154207.52777702</v>
      </c>
      <c r="J312" s="90">
        <v>395675041.18479902</v>
      </c>
      <c r="K312" s="90">
        <v>283344962.63980103</v>
      </c>
      <c r="L312" s="90">
        <v>96005437.949863896</v>
      </c>
      <c r="M312" s="90">
        <v>-351235097.40949899</v>
      </c>
      <c r="N312" s="90">
        <v>-284836432.379103</v>
      </c>
      <c r="O312" s="90">
        <v>-284836432.379103</v>
      </c>
    </row>
    <row r="313" spans="1:15" x14ac:dyDescent="0.3">
      <c r="A313" s="82" t="s">
        <v>867</v>
      </c>
      <c r="B313" s="90">
        <v>157939864.67130801</v>
      </c>
      <c r="C313" s="90">
        <v>157990246.49094799</v>
      </c>
      <c r="D313" s="90">
        <v>156331884.96000201</v>
      </c>
      <c r="E313" s="90">
        <v>155807851.54809099</v>
      </c>
      <c r="F313" s="90">
        <v>154273636.01393601</v>
      </c>
      <c r="G313" s="90">
        <v>153966796.931676</v>
      </c>
      <c r="H313" s="90">
        <v>153347504.39990601</v>
      </c>
      <c r="I313" s="90">
        <v>153178027.048733</v>
      </c>
      <c r="J313" s="90">
        <v>152879790.028988</v>
      </c>
      <c r="K313" s="90">
        <v>152667206.206848</v>
      </c>
      <c r="L313" s="90">
        <v>154562671.92597601</v>
      </c>
      <c r="M313" s="90">
        <v>140657141.95663899</v>
      </c>
      <c r="N313" s="90">
        <v>141435232.345395</v>
      </c>
      <c r="O313" s="90">
        <v>141435232.345395</v>
      </c>
    </row>
    <row r="314" spans="1:15" x14ac:dyDescent="0.3">
      <c r="A314" s="82" t="s">
        <v>868</v>
      </c>
      <c r="B314" s="90">
        <v>1517784.0723422801</v>
      </c>
      <c r="C314" s="90">
        <v>1513396.38910137</v>
      </c>
      <c r="D314" s="90">
        <v>1492997.59279365</v>
      </c>
      <c r="E314" s="90">
        <v>1484448.60612388</v>
      </c>
      <c r="F314" s="90">
        <v>1469790.28285749</v>
      </c>
      <c r="G314" s="90">
        <v>1466278.1994820801</v>
      </c>
      <c r="H314" s="90">
        <v>1464263.9075629299</v>
      </c>
      <c r="I314" s="90">
        <v>1453834.95251816</v>
      </c>
      <c r="J314" s="90">
        <v>1445068.4431358699</v>
      </c>
      <c r="K314" s="90">
        <v>1434815.2306671799</v>
      </c>
      <c r="L314" s="90">
        <v>1440604.3149932299</v>
      </c>
      <c r="M314" s="90">
        <v>1436957.22046817</v>
      </c>
      <c r="N314" s="90">
        <v>1471240.86511549</v>
      </c>
      <c r="O314" s="90">
        <v>1471240.86511549</v>
      </c>
    </row>
    <row r="315" spans="1:15" x14ac:dyDescent="0.3">
      <c r="A315" s="82" t="s">
        <v>869</v>
      </c>
      <c r="B315" s="90">
        <v>186158069.06936201</v>
      </c>
      <c r="C315" s="90">
        <v>188773984.41283599</v>
      </c>
      <c r="D315" s="90">
        <v>187367169.90219501</v>
      </c>
      <c r="E315" s="90">
        <v>187074909.96417099</v>
      </c>
      <c r="F315" s="90">
        <v>186579335.080511</v>
      </c>
      <c r="G315" s="90">
        <v>187624226.826208</v>
      </c>
      <c r="H315" s="90">
        <v>187886093.712749</v>
      </c>
      <c r="I315" s="90">
        <v>187837297.12902001</v>
      </c>
      <c r="J315" s="90">
        <v>189118104.39347801</v>
      </c>
      <c r="K315" s="90">
        <v>190826471.85046199</v>
      </c>
      <c r="L315" s="90">
        <v>193127458.407886</v>
      </c>
      <c r="M315" s="90">
        <v>196713877.83397701</v>
      </c>
      <c r="N315" s="90">
        <v>201116648.232916</v>
      </c>
      <c r="O315" s="90">
        <v>201116648.232916</v>
      </c>
    </row>
    <row r="316" spans="1:15" x14ac:dyDescent="0.3">
      <c r="A316" s="82" t="s">
        <v>870</v>
      </c>
      <c r="B316" s="90">
        <v>2508988664.1589398</v>
      </c>
      <c r="C316" s="90">
        <v>2547827002.0338898</v>
      </c>
      <c r="D316" s="90">
        <v>2526921135.55442</v>
      </c>
      <c r="E316" s="90">
        <v>2542930851.4162002</v>
      </c>
      <c r="F316" s="90">
        <v>2536080771.66606</v>
      </c>
      <c r="G316" s="90">
        <v>2550300785.3926902</v>
      </c>
      <c r="H316" s="90">
        <v>2535935095.1335802</v>
      </c>
      <c r="I316" s="90">
        <v>2535040909.43398</v>
      </c>
      <c r="J316" s="90">
        <v>2553252010.16922</v>
      </c>
      <c r="K316" s="90">
        <v>2396672605.5176802</v>
      </c>
      <c r="L316" s="90">
        <v>2425457690.2564998</v>
      </c>
      <c r="M316" s="90">
        <v>2560041366.30198</v>
      </c>
      <c r="N316" s="90">
        <v>2574346300.2701502</v>
      </c>
      <c r="O316" s="90">
        <v>2574346300.2701502</v>
      </c>
    </row>
    <row r="317" spans="1:15" x14ac:dyDescent="0.3">
      <c r="A317" s="82" t="s">
        <v>871</v>
      </c>
      <c r="B317" s="90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v>0</v>
      </c>
      <c r="H317" s="90">
        <v>0</v>
      </c>
      <c r="I317" s="90">
        <v>0</v>
      </c>
      <c r="J317" s="90">
        <v>0</v>
      </c>
      <c r="K317" s="90">
        <v>0</v>
      </c>
      <c r="L317" s="90">
        <v>0</v>
      </c>
      <c r="M317" s="90">
        <v>0</v>
      </c>
      <c r="N317" s="90">
        <v>0</v>
      </c>
      <c r="O317" s="90">
        <v>0</v>
      </c>
    </row>
    <row r="318" spans="1:15" x14ac:dyDescent="0.3">
      <c r="A318" s="82" t="s">
        <v>872</v>
      </c>
      <c r="B318" s="90">
        <v>17317996623.197498</v>
      </c>
      <c r="C318" s="90">
        <v>17731220700.289299</v>
      </c>
      <c r="D318" s="90">
        <v>17778648192.784801</v>
      </c>
      <c r="E318" s="90">
        <v>17905970391.618</v>
      </c>
      <c r="F318" s="90">
        <v>17955040414.999901</v>
      </c>
      <c r="G318" s="90">
        <v>18029002671.235901</v>
      </c>
      <c r="H318" s="90">
        <v>18129088758.5839</v>
      </c>
      <c r="I318" s="90">
        <v>18215922799.824902</v>
      </c>
      <c r="J318" s="90">
        <v>18299772900.882801</v>
      </c>
      <c r="K318" s="90">
        <v>18408351377.3395</v>
      </c>
      <c r="L318" s="90">
        <v>18480619653.625599</v>
      </c>
      <c r="M318" s="90">
        <v>18624005693.904999</v>
      </c>
      <c r="N318" s="90">
        <v>18769753975.591</v>
      </c>
      <c r="O318" s="90">
        <v>18769753975.591</v>
      </c>
    </row>
    <row r="319" spans="1:15" x14ac:dyDescent="0.3">
      <c r="A319" s="82" t="s">
        <v>873</v>
      </c>
    </row>
    <row r="320" spans="1:15" x14ac:dyDescent="0.3">
      <c r="A320" s="81" t="s">
        <v>874</v>
      </c>
    </row>
    <row r="321" spans="1:15" x14ac:dyDescent="0.3">
      <c r="A321" s="84" t="s">
        <v>875</v>
      </c>
      <c r="B321" s="91">
        <v>0.44236476028271599</v>
      </c>
      <c r="C321" s="91">
        <v>0.443163979730126</v>
      </c>
      <c r="D321" s="91">
        <v>0.44411368564180498</v>
      </c>
      <c r="E321" s="91">
        <v>0.44427237068144698</v>
      </c>
      <c r="F321" s="91">
        <v>0.444770845546964</v>
      </c>
      <c r="G321" s="91">
        <v>0.44468029201234899</v>
      </c>
      <c r="H321" s="91">
        <v>0.44558222199849001</v>
      </c>
      <c r="I321" s="91">
        <v>0.44601828612918898</v>
      </c>
      <c r="J321" s="91">
        <v>0.445844746520141</v>
      </c>
      <c r="K321" s="91">
        <v>0.450804979012566</v>
      </c>
      <c r="L321" s="91">
        <v>0.45016174351037402</v>
      </c>
      <c r="M321" s="91">
        <v>0.44724038260550297</v>
      </c>
      <c r="N321" s="91">
        <v>0.44592488049697199</v>
      </c>
      <c r="O321" s="91">
        <v>0.44592488049697199</v>
      </c>
    </row>
    <row r="322" spans="1:15" x14ac:dyDescent="0.3">
      <c r="A322" s="84" t="s">
        <v>876</v>
      </c>
      <c r="B322" s="91">
        <v>0</v>
      </c>
      <c r="C322" s="91">
        <v>0</v>
      </c>
      <c r="D322" s="91">
        <v>0</v>
      </c>
      <c r="E322" s="91">
        <v>0</v>
      </c>
      <c r="F322" s="91">
        <v>0</v>
      </c>
      <c r="G322" s="91">
        <v>0</v>
      </c>
      <c r="H322" s="91">
        <v>0</v>
      </c>
      <c r="I322" s="91">
        <v>0</v>
      </c>
      <c r="J322" s="91">
        <v>0</v>
      </c>
      <c r="K322" s="91">
        <v>0</v>
      </c>
      <c r="L322" s="91">
        <v>0</v>
      </c>
      <c r="M322" s="91">
        <v>0</v>
      </c>
      <c r="N322" s="91">
        <v>0</v>
      </c>
      <c r="O322" s="91">
        <v>0</v>
      </c>
    </row>
    <row r="323" spans="1:15" x14ac:dyDescent="0.3">
      <c r="A323" s="84" t="s">
        <v>877</v>
      </c>
      <c r="B323" s="91">
        <v>0.37379039422774502</v>
      </c>
      <c r="C323" s="91">
        <v>0.369117944523976</v>
      </c>
      <c r="D323" s="91">
        <v>0.36258813194656703</v>
      </c>
      <c r="E323" s="91">
        <v>0.35992544502530299</v>
      </c>
      <c r="F323" s="91">
        <v>0.36124010930370398</v>
      </c>
      <c r="G323" s="91">
        <v>0.36512134147996</v>
      </c>
      <c r="H323" s="91">
        <v>0.36639551339808601</v>
      </c>
      <c r="I323" s="91">
        <v>0.36724045933910299</v>
      </c>
      <c r="J323" s="91">
        <v>0.37424209105690798</v>
      </c>
      <c r="K323" s="91">
        <v>0.38487036206283598</v>
      </c>
      <c r="L323" s="91">
        <v>0.39450829912577401</v>
      </c>
      <c r="M323" s="91">
        <v>0.41596765718062401</v>
      </c>
      <c r="N323" s="91">
        <v>0.41376784681531698</v>
      </c>
      <c r="O323" s="91">
        <v>0.41376784681531698</v>
      </c>
    </row>
    <row r="324" spans="1:15" x14ac:dyDescent="0.3">
      <c r="A324" s="84" t="s">
        <v>878</v>
      </c>
      <c r="B324" s="91">
        <v>1.9010283843522598E-2</v>
      </c>
      <c r="C324" s="91">
        <v>2.4384446421689399E-2</v>
      </c>
      <c r="D324" s="91">
        <v>3.1749725134935999E-2</v>
      </c>
      <c r="E324" s="91">
        <v>3.4554399426691203E-2</v>
      </c>
      <c r="F324" s="91">
        <v>3.3677318385480298E-2</v>
      </c>
      <c r="G324" s="91">
        <v>2.97148311668128E-2</v>
      </c>
      <c r="H324" s="91">
        <v>2.9236955783596801E-2</v>
      </c>
      <c r="I324" s="91">
        <v>2.87745075167322E-2</v>
      </c>
      <c r="J324" s="91">
        <v>2.16218552726253E-2</v>
      </c>
      <c r="K324" s="91">
        <v>1.5392196554255E-2</v>
      </c>
      <c r="L324" s="91">
        <v>5.19492526491279E-3</v>
      </c>
      <c r="M324" s="91">
        <v>-1.8859267076171801E-2</v>
      </c>
      <c r="N324" s="91">
        <v>-1.5175288538651899E-2</v>
      </c>
      <c r="O324" s="91">
        <v>-1.5175288538651899E-2</v>
      </c>
    </row>
    <row r="325" spans="1:15" x14ac:dyDescent="0.3">
      <c r="A325" s="84" t="s">
        <v>879</v>
      </c>
      <c r="B325" s="91">
        <v>9.1199847250083895E-3</v>
      </c>
      <c r="C325" s="91">
        <v>8.9102859392174404E-3</v>
      </c>
      <c r="D325" s="91">
        <v>8.7932380046446199E-3</v>
      </c>
      <c r="E325" s="91">
        <v>8.7014469554259101E-3</v>
      </c>
      <c r="F325" s="91">
        <v>8.5922188114404708E-3</v>
      </c>
      <c r="G325" s="91">
        <v>8.5399508635782603E-3</v>
      </c>
      <c r="H325" s="91">
        <v>8.4586438095129203E-3</v>
      </c>
      <c r="I325" s="91">
        <v>8.4090182381649798E-3</v>
      </c>
      <c r="J325" s="91">
        <v>8.3541905605622607E-3</v>
      </c>
      <c r="K325" s="91">
        <v>8.2933665854933395E-3</v>
      </c>
      <c r="L325" s="91">
        <v>8.3635005115022393E-3</v>
      </c>
      <c r="M325" s="91">
        <v>7.5524645056713599E-3</v>
      </c>
      <c r="N325" s="91">
        <v>7.5352736391389903E-3</v>
      </c>
      <c r="O325" s="91">
        <v>7.5352736391389903E-3</v>
      </c>
    </row>
    <row r="326" spans="1:15" x14ac:dyDescent="0.3">
      <c r="A326" s="84" t="s">
        <v>880</v>
      </c>
      <c r="B326" s="91">
        <v>8.7642012258461999E-5</v>
      </c>
      <c r="C326" s="91">
        <v>8.5352069926955602E-5</v>
      </c>
      <c r="D326" s="91">
        <v>8.3977003009686697E-5</v>
      </c>
      <c r="E326" s="91">
        <v>8.2902438329662606E-5</v>
      </c>
      <c r="F326" s="91">
        <v>8.18594806185792E-5</v>
      </c>
      <c r="G326" s="91">
        <v>8.1328858074963099E-5</v>
      </c>
      <c r="H326" s="91">
        <v>8.0768753855298698E-5</v>
      </c>
      <c r="I326" s="91">
        <v>7.9811216181270502E-5</v>
      </c>
      <c r="J326" s="91">
        <v>7.8966468653070496E-5</v>
      </c>
      <c r="K326" s="91">
        <v>7.7943711593501201E-5</v>
      </c>
      <c r="L326" s="91">
        <v>7.7952165132656005E-5</v>
      </c>
      <c r="M326" s="91">
        <v>7.7156184554777999E-5</v>
      </c>
      <c r="N326" s="91">
        <v>7.8383598795634806E-5</v>
      </c>
      <c r="O326" s="91">
        <v>7.8383598795634806E-5</v>
      </c>
    </row>
    <row r="327" spans="1:15" x14ac:dyDescent="0.3">
      <c r="A327" s="84" t="s">
        <v>881</v>
      </c>
      <c r="B327" s="91">
        <v>1.07493997787251E-2</v>
      </c>
      <c r="C327" s="91">
        <v>1.06464178413704E-2</v>
      </c>
      <c r="D327" s="91">
        <v>1.05388873141791E-2</v>
      </c>
      <c r="E327" s="91">
        <v>1.0447627571848399E-2</v>
      </c>
      <c r="F327" s="91">
        <v>1.0391473968760299E-2</v>
      </c>
      <c r="G327" s="91">
        <v>1.0406800101347201E-2</v>
      </c>
      <c r="H327" s="91">
        <v>1.03637913749959E-2</v>
      </c>
      <c r="I327" s="91">
        <v>1.03117091125806E-2</v>
      </c>
      <c r="J327" s="91">
        <v>1.0334450892795201E-2</v>
      </c>
      <c r="K327" s="91">
        <v>1.0366298857450501E-2</v>
      </c>
      <c r="L327" s="91">
        <v>1.04502696353039E-2</v>
      </c>
      <c r="M327" s="91">
        <v>1.0562382822850699E-2</v>
      </c>
      <c r="N327" s="91">
        <v>1.0714932571543399E-2</v>
      </c>
      <c r="O327" s="91">
        <v>1.0714932571543399E-2</v>
      </c>
    </row>
    <row r="328" spans="1:15" x14ac:dyDescent="0.3">
      <c r="A328" s="84" t="s">
        <v>882</v>
      </c>
      <c r="B328" s="91">
        <v>0.14487753513002299</v>
      </c>
      <c r="C328" s="91">
        <v>0.14369157347369299</v>
      </c>
      <c r="D328" s="91">
        <v>0.14213235495485699</v>
      </c>
      <c r="E328" s="91">
        <v>0.142015807900954</v>
      </c>
      <c r="F328" s="91">
        <v>0.14124617450303101</v>
      </c>
      <c r="G328" s="91">
        <v>0.141455455517876</v>
      </c>
      <c r="H328" s="91">
        <v>0.13988210488146199</v>
      </c>
      <c r="I328" s="91">
        <v>0.139166208448047</v>
      </c>
      <c r="J328" s="91">
        <v>0.13952369922831301</v>
      </c>
      <c r="K328" s="91">
        <v>0.13019485321580401</v>
      </c>
      <c r="L328" s="91">
        <v>0.131243309786999</v>
      </c>
      <c r="M328" s="91">
        <v>0.13745922377696601</v>
      </c>
      <c r="N328" s="91">
        <v>0.13715397141688301</v>
      </c>
      <c r="O328" s="91">
        <v>0.13715397141688301</v>
      </c>
    </row>
    <row r="329" spans="1:15" x14ac:dyDescent="0.3">
      <c r="A329" s="84" t="s">
        <v>883</v>
      </c>
      <c r="B329" s="91">
        <v>0</v>
      </c>
      <c r="C329" s="91">
        <v>0</v>
      </c>
      <c r="D329" s="91">
        <v>0</v>
      </c>
      <c r="E329" s="91">
        <v>0</v>
      </c>
      <c r="F329" s="91">
        <v>0</v>
      </c>
      <c r="G329" s="91">
        <v>0</v>
      </c>
      <c r="H329" s="91">
        <v>0</v>
      </c>
      <c r="I329" s="91">
        <v>0</v>
      </c>
      <c r="J329" s="91">
        <v>0</v>
      </c>
      <c r="K329" s="91">
        <v>0</v>
      </c>
      <c r="L329" s="91">
        <v>0</v>
      </c>
      <c r="M329" s="91">
        <v>0</v>
      </c>
      <c r="N329" s="91">
        <v>0</v>
      </c>
      <c r="O329" s="91">
        <v>0</v>
      </c>
    </row>
    <row r="330" spans="1:15" x14ac:dyDescent="0.3">
      <c r="A330" s="84" t="s">
        <v>884</v>
      </c>
      <c r="B330" s="91">
        <v>1</v>
      </c>
      <c r="C330" s="91">
        <v>1</v>
      </c>
      <c r="D330" s="91">
        <v>0.999999999999999</v>
      </c>
      <c r="E330" s="91">
        <v>1</v>
      </c>
      <c r="F330" s="91">
        <v>0.999999999999999</v>
      </c>
      <c r="G330" s="91">
        <v>1</v>
      </c>
      <c r="H330" s="91">
        <v>1</v>
      </c>
      <c r="I330" s="91">
        <v>1</v>
      </c>
      <c r="J330" s="91">
        <v>1</v>
      </c>
      <c r="K330" s="91">
        <v>1</v>
      </c>
      <c r="L330" s="91">
        <v>1</v>
      </c>
      <c r="M330" s="91">
        <v>1</v>
      </c>
      <c r="N330" s="91">
        <v>1</v>
      </c>
      <c r="O330" s="91">
        <v>1</v>
      </c>
    </row>
    <row r="331" spans="1:15" x14ac:dyDescent="0.3">
      <c r="A331" s="84" t="s">
        <v>885</v>
      </c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</row>
    <row r="332" spans="1:15" x14ac:dyDescent="0.3">
      <c r="A332" s="88" t="s">
        <v>886</v>
      </c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</row>
    <row r="333" spans="1:15" x14ac:dyDescent="0.3">
      <c r="A333" s="82" t="s">
        <v>887</v>
      </c>
    </row>
    <row r="334" spans="1:15" x14ac:dyDescent="0.3">
      <c r="A334" s="82" t="s">
        <v>888</v>
      </c>
      <c r="B334" s="90">
        <v>987425044.18716598</v>
      </c>
      <c r="C334" s="90">
        <v>1010248359.37852</v>
      </c>
      <c r="D334" s="90">
        <v>1009517812.40738</v>
      </c>
      <c r="E334" s="90">
        <v>1018264182.8438801</v>
      </c>
      <c r="F334" s="90">
        <v>1020165637.64332</v>
      </c>
      <c r="G334" s="90">
        <v>1034015988.60402</v>
      </c>
      <c r="H334" s="90">
        <v>1040337144.18981</v>
      </c>
      <c r="I334" s="90">
        <v>1049488022.31033</v>
      </c>
      <c r="J334" s="90">
        <v>1061815503.23888</v>
      </c>
      <c r="K334" s="90">
        <v>1076971595.3264401</v>
      </c>
      <c r="L334" s="90">
        <v>1099296257.6243501</v>
      </c>
      <c r="M334" s="90">
        <v>1113072482.10028</v>
      </c>
      <c r="N334" s="90">
        <v>1124156930.18751</v>
      </c>
      <c r="O334" s="90">
        <v>1124156930.18751</v>
      </c>
    </row>
    <row r="335" spans="1:15" x14ac:dyDescent="0.3">
      <c r="A335" s="82" t="s">
        <v>889</v>
      </c>
      <c r="B335" s="90">
        <v>1064033758.43514</v>
      </c>
      <c r="C335" s="90">
        <v>1088826742.6886599</v>
      </c>
      <c r="D335" s="90">
        <v>1088475222.15365</v>
      </c>
      <c r="E335" s="90">
        <v>1097815461.9962399</v>
      </c>
      <c r="F335" s="90">
        <v>1100024422.71541</v>
      </c>
      <c r="G335" s="90">
        <v>1114187410.32938</v>
      </c>
      <c r="H335" s="90">
        <v>1121117140.70839</v>
      </c>
      <c r="I335" s="90">
        <v>1130734368.98472</v>
      </c>
      <c r="J335" s="90">
        <v>1143404079.3425901</v>
      </c>
      <c r="K335" s="90">
        <v>1159957359.8896201</v>
      </c>
      <c r="L335" s="90">
        <v>1182488937.26863</v>
      </c>
      <c r="M335" s="90">
        <v>1196366556.4221699</v>
      </c>
      <c r="N335" s="90">
        <v>1207855933.17274</v>
      </c>
      <c r="O335" s="90">
        <v>1207855933.17274</v>
      </c>
    </row>
    <row r="336" spans="1:15" x14ac:dyDescent="0.3">
      <c r="A336" s="82" t="s">
        <v>890</v>
      </c>
      <c r="B336" s="90">
        <v>1140642472.68311</v>
      </c>
      <c r="C336" s="90">
        <v>1167405125.99879</v>
      </c>
      <c r="D336" s="90">
        <v>1167432631.89991</v>
      </c>
      <c r="E336" s="90">
        <v>1177366741.1486001</v>
      </c>
      <c r="F336" s="90">
        <v>1179883207.7875099</v>
      </c>
      <c r="G336" s="90">
        <v>1194358832.05475</v>
      </c>
      <c r="H336" s="90">
        <v>1201897137.22697</v>
      </c>
      <c r="I336" s="90">
        <v>1211980715.6591201</v>
      </c>
      <c r="J336" s="90">
        <v>1224992655.44629</v>
      </c>
      <c r="K336" s="90">
        <v>1242943124.45279</v>
      </c>
      <c r="L336" s="90">
        <v>1265681616.91291</v>
      </c>
      <c r="M336" s="90">
        <v>1279660630.74406</v>
      </c>
      <c r="N336" s="90">
        <v>1291554936.15797</v>
      </c>
      <c r="O336" s="90">
        <v>1291554936.15797</v>
      </c>
    </row>
    <row r="337" spans="1:15" x14ac:dyDescent="0.3">
      <c r="A337" s="82" t="s">
        <v>891</v>
      </c>
      <c r="B337" s="90">
        <v>14134172209.8174</v>
      </c>
      <c r="C337" s="90">
        <v>14402750069.805099</v>
      </c>
      <c r="D337" s="90">
        <v>14342067811.383801</v>
      </c>
      <c r="E337" s="90">
        <v>14399942277.049</v>
      </c>
      <c r="F337" s="90">
        <v>14471959269.2764</v>
      </c>
      <c r="G337" s="90">
        <v>14599915813.403999</v>
      </c>
      <c r="H337" s="90">
        <v>14720416434.998501</v>
      </c>
      <c r="I337" s="90">
        <v>14814258523.732901</v>
      </c>
      <c r="J337" s="90">
        <v>15007402886.663099</v>
      </c>
      <c r="K337" s="90">
        <v>15383405315.893999</v>
      </c>
      <c r="L337" s="90">
        <v>15610025790.770399</v>
      </c>
      <c r="M337" s="90">
        <v>16076391448.0014</v>
      </c>
      <c r="N337" s="90">
        <v>16136220986.2565</v>
      </c>
      <c r="O337" s="90">
        <v>16136220986.2565</v>
      </c>
    </row>
    <row r="338" spans="1:15" x14ac:dyDescent="0.3">
      <c r="A338" s="84" t="s">
        <v>892</v>
      </c>
      <c r="B338" s="91">
        <v>6.98608329889535E-2</v>
      </c>
      <c r="C338" s="91">
        <v>7.01427404129214E-2</v>
      </c>
      <c r="D338" s="91">
        <v>7.0388581736177194E-2</v>
      </c>
      <c r="E338" s="91">
        <v>7.0713073931331999E-2</v>
      </c>
      <c r="F338" s="91">
        <v>7.0492572474903495E-2</v>
      </c>
      <c r="G338" s="91">
        <v>7.0823421300463693E-2</v>
      </c>
      <c r="H338" s="91">
        <v>7.0673078359139496E-2</v>
      </c>
      <c r="I338" s="91">
        <v>7.0843101639478906E-2</v>
      </c>
      <c r="J338" s="91">
        <v>7.0752781894227998E-2</v>
      </c>
      <c r="K338" s="91">
        <v>7.0008660190063507E-2</v>
      </c>
      <c r="L338" s="91">
        <v>7.0422449799815101E-2</v>
      </c>
      <c r="M338" s="91">
        <v>6.9236463027195994E-2</v>
      </c>
      <c r="N338" s="91">
        <v>6.96666791527569E-2</v>
      </c>
      <c r="O338" s="91">
        <v>6.96666791527569E-2</v>
      </c>
    </row>
    <row r="339" spans="1:15" x14ac:dyDescent="0.3">
      <c r="A339" s="84" t="s">
        <v>893</v>
      </c>
      <c r="B339" s="91">
        <v>7.5280939176337103E-2</v>
      </c>
      <c r="C339" s="91">
        <v>7.5598530656402096E-2</v>
      </c>
      <c r="D339" s="91">
        <v>7.5893883397322295E-2</v>
      </c>
      <c r="E339" s="91">
        <v>7.6237490461747603E-2</v>
      </c>
      <c r="F339" s="91">
        <v>7.6010746178006197E-2</v>
      </c>
      <c r="G339" s="91">
        <v>7.6314646232854194E-2</v>
      </c>
      <c r="H339" s="91">
        <v>7.6160694614785501E-2</v>
      </c>
      <c r="I339" s="91">
        <v>7.6327435974824595E-2</v>
      </c>
      <c r="J339" s="91">
        <v>7.6189337220946701E-2</v>
      </c>
      <c r="K339" s="91">
        <v>7.5403159188112703E-2</v>
      </c>
      <c r="L339" s="91">
        <v>7.5751888761630901E-2</v>
      </c>
      <c r="M339" s="91">
        <v>7.4417605486391702E-2</v>
      </c>
      <c r="N339" s="91">
        <v>7.4853705474255502E-2</v>
      </c>
      <c r="O339" s="91">
        <v>7.4853705474255502E-2</v>
      </c>
    </row>
    <row r="340" spans="1:15" x14ac:dyDescent="0.3">
      <c r="A340" s="84" t="s">
        <v>894</v>
      </c>
      <c r="B340" s="91">
        <v>8.0701045363720705E-2</v>
      </c>
      <c r="C340" s="91">
        <v>8.1054320899882806E-2</v>
      </c>
      <c r="D340" s="91">
        <v>8.1399185058467396E-2</v>
      </c>
      <c r="E340" s="91">
        <v>8.1761906992163194E-2</v>
      </c>
      <c r="F340" s="91">
        <v>8.1528919881108899E-2</v>
      </c>
      <c r="G340" s="91">
        <v>8.1805871165244598E-2</v>
      </c>
      <c r="H340" s="91">
        <v>8.1648310870431506E-2</v>
      </c>
      <c r="I340" s="91">
        <v>8.1811770310170201E-2</v>
      </c>
      <c r="J340" s="91">
        <v>8.1625892547665405E-2</v>
      </c>
      <c r="K340" s="91">
        <v>8.07976581861619E-2</v>
      </c>
      <c r="L340" s="91">
        <v>8.1081327723446797E-2</v>
      </c>
      <c r="M340" s="91">
        <v>7.9598747945587398E-2</v>
      </c>
      <c r="N340" s="91">
        <v>8.0040731795753994E-2</v>
      </c>
      <c r="O340" s="91">
        <v>8.0040731795753994E-2</v>
      </c>
    </row>
    <row r="341" spans="1:15" x14ac:dyDescent="0.3">
      <c r="A341" s="82" t="s">
        <v>895</v>
      </c>
    </row>
    <row r="342" spans="1:15" x14ac:dyDescent="0.3">
      <c r="A342" s="84" t="s">
        <v>896</v>
      </c>
      <c r="B342" s="91">
        <v>0.10099999999999899</v>
      </c>
      <c r="C342" s="91">
        <v>0.10099999999999899</v>
      </c>
      <c r="D342" s="91">
        <v>0.10099999999999899</v>
      </c>
      <c r="E342" s="91">
        <v>0.10099999999999899</v>
      </c>
      <c r="F342" s="91">
        <v>0.10099999999999899</v>
      </c>
      <c r="G342" s="91">
        <v>0.10099999999999899</v>
      </c>
      <c r="H342" s="91">
        <v>0.10099999999999899</v>
      </c>
      <c r="I342" s="91">
        <v>0.10099999999999899</v>
      </c>
      <c r="J342" s="91">
        <v>0.10099999999999899</v>
      </c>
      <c r="K342" s="91">
        <v>0.10099999999999899</v>
      </c>
      <c r="L342" s="91">
        <v>0.10099999999999899</v>
      </c>
      <c r="M342" s="91">
        <v>0.10099999999999899</v>
      </c>
      <c r="N342" s="91">
        <v>0.10099999999999899</v>
      </c>
      <c r="O342" s="91">
        <v>0.10099999999999899</v>
      </c>
    </row>
    <row r="343" spans="1:15" x14ac:dyDescent="0.3">
      <c r="A343" s="84" t="s">
        <v>897</v>
      </c>
      <c r="B343" s="91">
        <v>0</v>
      </c>
      <c r="C343" s="91">
        <v>0</v>
      </c>
      <c r="D343" s="91">
        <v>0</v>
      </c>
      <c r="E343" s="91">
        <v>0</v>
      </c>
      <c r="F343" s="91">
        <v>0</v>
      </c>
      <c r="G343" s="91">
        <v>0</v>
      </c>
      <c r="H343" s="91">
        <v>0</v>
      </c>
      <c r="I343" s="91">
        <v>0</v>
      </c>
      <c r="J343" s="91">
        <v>0</v>
      </c>
      <c r="K343" s="91">
        <v>0</v>
      </c>
      <c r="L343" s="91">
        <v>0</v>
      </c>
      <c r="M343" s="91">
        <v>0</v>
      </c>
      <c r="N343" s="91">
        <v>0</v>
      </c>
      <c r="O343" s="91">
        <v>0</v>
      </c>
    </row>
    <row r="344" spans="1:15" x14ac:dyDescent="0.3">
      <c r="A344" s="84" t="s">
        <v>898</v>
      </c>
      <c r="B344" s="91">
        <v>4.48435433747097E-2</v>
      </c>
      <c r="C344" s="91">
        <v>4.5101459429428899E-2</v>
      </c>
      <c r="D344" s="91">
        <v>4.5142821809318598E-2</v>
      </c>
      <c r="E344" s="91">
        <v>4.5671997055723203E-2</v>
      </c>
      <c r="F344" s="91">
        <v>4.52431451676443E-2</v>
      </c>
      <c r="G344" s="91">
        <v>4.6250420797253299E-2</v>
      </c>
      <c r="H344" s="91">
        <v>4.5953029723382603E-2</v>
      </c>
      <c r="I344" s="91">
        <v>4.6362287960563603E-2</v>
      </c>
      <c r="J344" s="91">
        <v>4.6631722184957501E-2</v>
      </c>
      <c r="K344" s="91">
        <v>4.5421158955247599E-2</v>
      </c>
      <c r="L344" s="91">
        <v>4.69420163189107E-2</v>
      </c>
      <c r="M344" s="91">
        <v>4.5836728854259302E-2</v>
      </c>
      <c r="N344" s="91">
        <v>4.6675384341837198E-2</v>
      </c>
      <c r="O344" s="91">
        <v>4.6675384341837198E-2</v>
      </c>
    </row>
    <row r="345" spans="1:15" x14ac:dyDescent="0.3">
      <c r="A345" s="84" t="s">
        <v>899</v>
      </c>
      <c r="B345" s="91">
        <v>1.93262202984614E-2</v>
      </c>
      <c r="C345" s="91">
        <v>1.8765614622806601E-2</v>
      </c>
      <c r="D345" s="91">
        <v>1.7716875978712299E-2</v>
      </c>
      <c r="E345" s="91">
        <v>2.0280021559609101E-2</v>
      </c>
      <c r="F345" s="91">
        <v>2.4801235251685299E-2</v>
      </c>
      <c r="G345" s="91">
        <v>3.2451326820387802E-2</v>
      </c>
      <c r="H345" s="91">
        <v>3.68787155697382E-2</v>
      </c>
      <c r="I345" s="91">
        <v>4.1041150400109298E-2</v>
      </c>
      <c r="J345" s="91">
        <v>5.78908561335294E-2</v>
      </c>
      <c r="K345" s="91">
        <v>8.2320311298427595E-2</v>
      </c>
      <c r="L345" s="91">
        <v>0.23930921461024601</v>
      </c>
      <c r="M345" s="91">
        <v>-6.0912937254856497E-2</v>
      </c>
      <c r="N345" s="91">
        <v>-6.5787503969529398E-2</v>
      </c>
      <c r="O345" s="91">
        <v>-6.5787503969529398E-2</v>
      </c>
    </row>
    <row r="346" spans="1:15" x14ac:dyDescent="0.3">
      <c r="A346" s="84" t="s">
        <v>900</v>
      </c>
      <c r="B346" s="91">
        <v>2.6099999999999901E-2</v>
      </c>
      <c r="C346" s="91">
        <v>2.6099999999999901E-2</v>
      </c>
      <c r="D346" s="91">
        <v>2.6099999999999901E-2</v>
      </c>
      <c r="E346" s="91">
        <v>2.6099999999999901E-2</v>
      </c>
      <c r="F346" s="91">
        <v>2.6099999999999901E-2</v>
      </c>
      <c r="G346" s="91">
        <v>2.6099999999999901E-2</v>
      </c>
      <c r="H346" s="91">
        <v>2.6099999999999901E-2</v>
      </c>
      <c r="I346" s="91">
        <v>2.6099999999999901E-2</v>
      </c>
      <c r="J346" s="91">
        <v>2.6099999999999901E-2</v>
      </c>
      <c r="K346" s="91">
        <v>2.6099999999999901E-2</v>
      </c>
      <c r="L346" s="91">
        <v>2.6099999999999901E-2</v>
      </c>
      <c r="M346" s="91">
        <v>2.6099999999999901E-2</v>
      </c>
      <c r="N346" s="91">
        <v>2.6099999999999901E-2</v>
      </c>
      <c r="O346" s="91">
        <v>2.6099999999999901E-2</v>
      </c>
    </row>
    <row r="347" spans="1:15" x14ac:dyDescent="0.3">
      <c r="A347" s="84" t="s">
        <v>901</v>
      </c>
      <c r="B347" s="91">
        <v>0</v>
      </c>
      <c r="C347" s="91">
        <v>0</v>
      </c>
      <c r="D347" s="91">
        <v>0</v>
      </c>
      <c r="E347" s="91">
        <v>0</v>
      </c>
      <c r="F347" s="91">
        <v>0</v>
      </c>
      <c r="G347" s="91">
        <v>0</v>
      </c>
      <c r="H347" s="91">
        <v>0</v>
      </c>
      <c r="I347" s="91">
        <v>0</v>
      </c>
      <c r="J347" s="91">
        <v>0</v>
      </c>
      <c r="K347" s="91">
        <v>0</v>
      </c>
      <c r="L347" s="91">
        <v>0</v>
      </c>
      <c r="M347" s="91">
        <v>0</v>
      </c>
      <c r="N347" s="91">
        <v>0</v>
      </c>
      <c r="O347" s="91">
        <v>0</v>
      </c>
    </row>
    <row r="348" spans="1:15" x14ac:dyDescent="0.3">
      <c r="A348" s="84" t="s">
        <v>902</v>
      </c>
      <c r="B348" s="91">
        <v>7.5280939176337103E-2</v>
      </c>
      <c r="C348" s="91">
        <v>7.5598530656402096E-2</v>
      </c>
      <c r="D348" s="91">
        <v>7.5893883397322295E-2</v>
      </c>
      <c r="E348" s="91">
        <v>7.6237490461747603E-2</v>
      </c>
      <c r="F348" s="91">
        <v>7.6010746178006197E-2</v>
      </c>
      <c r="G348" s="91">
        <v>7.6314646232854194E-2</v>
      </c>
      <c r="H348" s="91">
        <v>7.6160694614785501E-2</v>
      </c>
      <c r="I348" s="91">
        <v>7.6327435974824595E-2</v>
      </c>
      <c r="J348" s="91">
        <v>7.6189337220946701E-2</v>
      </c>
      <c r="K348" s="91">
        <v>7.5403159188112703E-2</v>
      </c>
      <c r="L348" s="91">
        <v>7.5751888761630901E-2</v>
      </c>
      <c r="M348" s="91">
        <v>7.4417605486391702E-2</v>
      </c>
      <c r="N348" s="91">
        <v>7.4853705474255502E-2</v>
      </c>
      <c r="O348" s="91">
        <v>7.4853705474255502E-2</v>
      </c>
    </row>
    <row r="349" spans="1:15" x14ac:dyDescent="0.3">
      <c r="A349" s="84" t="s">
        <v>903</v>
      </c>
      <c r="B349" s="91">
        <v>0</v>
      </c>
      <c r="C349" s="91">
        <v>0</v>
      </c>
      <c r="D349" s="91">
        <v>0</v>
      </c>
      <c r="E349" s="91">
        <v>0</v>
      </c>
      <c r="F349" s="91">
        <v>0</v>
      </c>
      <c r="G349" s="91">
        <v>0</v>
      </c>
      <c r="H349" s="91">
        <v>0</v>
      </c>
      <c r="I349" s="91">
        <v>0</v>
      </c>
      <c r="J349" s="91">
        <v>0</v>
      </c>
      <c r="K349" s="91">
        <v>0</v>
      </c>
      <c r="L349" s="91">
        <v>0</v>
      </c>
      <c r="M349" s="91">
        <v>0</v>
      </c>
      <c r="N349" s="91">
        <v>0</v>
      </c>
      <c r="O349" s="91">
        <v>0</v>
      </c>
    </row>
    <row r="350" spans="1:15" x14ac:dyDescent="0.3">
      <c r="A350" s="84" t="s">
        <v>904</v>
      </c>
      <c r="B350" s="91">
        <v>0</v>
      </c>
      <c r="C350" s="91">
        <v>0</v>
      </c>
      <c r="D350" s="91">
        <v>0</v>
      </c>
      <c r="E350" s="91">
        <v>0</v>
      </c>
      <c r="F350" s="91">
        <v>0</v>
      </c>
      <c r="G350" s="91">
        <v>0</v>
      </c>
      <c r="H350" s="91">
        <v>0</v>
      </c>
      <c r="I350" s="91">
        <v>0</v>
      </c>
      <c r="J350" s="91">
        <v>0</v>
      </c>
      <c r="K350" s="91">
        <v>0</v>
      </c>
      <c r="L350" s="91">
        <v>0</v>
      </c>
      <c r="M350" s="91">
        <v>0</v>
      </c>
      <c r="N350" s="91">
        <v>0</v>
      </c>
      <c r="O350" s="91">
        <v>0</v>
      </c>
    </row>
    <row r="351" spans="1:15" x14ac:dyDescent="0.3">
      <c r="A351" s="82" t="s">
        <v>905</v>
      </c>
    </row>
    <row r="352" spans="1:15" x14ac:dyDescent="0.3">
      <c r="A352" s="81" t="s">
        <v>906</v>
      </c>
    </row>
    <row r="353" spans="1:15" x14ac:dyDescent="0.3">
      <c r="A353" s="84" t="s">
        <v>907</v>
      </c>
      <c r="B353" s="91">
        <v>4.4678840788554303E-2</v>
      </c>
      <c r="C353" s="91">
        <v>4.47595619527427E-2</v>
      </c>
      <c r="D353" s="91">
        <v>4.4855482249822297E-2</v>
      </c>
      <c r="E353" s="91">
        <v>4.4871509438826097E-2</v>
      </c>
      <c r="F353" s="91">
        <v>4.4921855400243398E-2</v>
      </c>
      <c r="G353" s="91">
        <v>4.4912709493247299E-2</v>
      </c>
      <c r="H353" s="91">
        <v>4.5003804421847399E-2</v>
      </c>
      <c r="I353" s="91">
        <v>4.5047846899048102E-2</v>
      </c>
      <c r="J353" s="91">
        <v>4.5030319398534302E-2</v>
      </c>
      <c r="K353" s="91">
        <v>4.55313028802692E-2</v>
      </c>
      <c r="L353" s="91">
        <v>4.5466336094547803E-2</v>
      </c>
      <c r="M353" s="91">
        <v>4.5171278643155802E-2</v>
      </c>
      <c r="N353" s="91">
        <v>4.5038412930194102E-2</v>
      </c>
      <c r="O353" s="91">
        <v>4.5038412930194102E-2</v>
      </c>
    </row>
    <row r="354" spans="1:15" x14ac:dyDescent="0.3">
      <c r="A354" s="84" t="s">
        <v>908</v>
      </c>
      <c r="B354" s="91">
        <v>0</v>
      </c>
      <c r="C354" s="91">
        <v>0</v>
      </c>
      <c r="D354" s="91">
        <v>0</v>
      </c>
      <c r="E354" s="91">
        <v>0</v>
      </c>
      <c r="F354" s="91">
        <v>0</v>
      </c>
      <c r="G354" s="91">
        <v>0</v>
      </c>
      <c r="H354" s="91">
        <v>0</v>
      </c>
      <c r="I354" s="91">
        <v>0</v>
      </c>
      <c r="J354" s="91">
        <v>0</v>
      </c>
      <c r="K354" s="91">
        <v>0</v>
      </c>
      <c r="L354" s="91">
        <v>0</v>
      </c>
      <c r="M354" s="91">
        <v>0</v>
      </c>
      <c r="N354" s="91">
        <v>0</v>
      </c>
      <c r="O354" s="91">
        <v>0</v>
      </c>
    </row>
    <row r="355" spans="1:15" x14ac:dyDescent="0.3">
      <c r="A355" s="84" t="s">
        <v>909</v>
      </c>
      <c r="B355" s="91">
        <v>1.6762085756601701E-2</v>
      </c>
      <c r="C355" s="91">
        <v>1.6647757999622301E-2</v>
      </c>
      <c r="D355" s="91">
        <v>1.6368251430637599E-2</v>
      </c>
      <c r="E355" s="91">
        <v>1.6438513865475499E-2</v>
      </c>
      <c r="F355" s="91">
        <v>1.6343638705603201E-2</v>
      </c>
      <c r="G355" s="91">
        <v>1.68870156855058E-2</v>
      </c>
      <c r="H355" s="91">
        <v>1.6836983917696301E-2</v>
      </c>
      <c r="I355" s="91">
        <v>1.70261079266491E-2</v>
      </c>
      <c r="J355" s="91">
        <v>1.74515532200833E-2</v>
      </c>
      <c r="K355" s="91">
        <v>1.7481257892419801E-2</v>
      </c>
      <c r="L355" s="91">
        <v>1.85190150155078E-2</v>
      </c>
      <c r="M355" s="91">
        <v>1.9066596714329798E-2</v>
      </c>
      <c r="N355" s="91">
        <v>1.9312773278399399E-2</v>
      </c>
      <c r="O355" s="91">
        <v>1.9312773278399399E-2</v>
      </c>
    </row>
    <row r="356" spans="1:15" x14ac:dyDescent="0.3">
      <c r="A356" s="84" t="s">
        <v>910</v>
      </c>
      <c r="B356" s="91">
        <v>3.67396933496201E-4</v>
      </c>
      <c r="C356" s="91">
        <v>4.5758912433989997E-4</v>
      </c>
      <c r="D356" s="91">
        <v>5.6250594257386795E-4</v>
      </c>
      <c r="E356" s="91">
        <v>7.0076396535264404E-4</v>
      </c>
      <c r="F356" s="91">
        <v>8.3523909592420498E-4</v>
      </c>
      <c r="G356" s="91">
        <v>9.6428569760688703E-4</v>
      </c>
      <c r="H356" s="91">
        <v>1.07822137646828E-3</v>
      </c>
      <c r="I356" s="91">
        <v>1.18093889068328E-3</v>
      </c>
      <c r="J356" s="91">
        <v>1.25170771292754E-3</v>
      </c>
      <c r="K356" s="91">
        <v>1.26709041191285E-3</v>
      </c>
      <c r="L356" s="91">
        <v>1.2431934851052E-3</v>
      </c>
      <c r="M356" s="91">
        <v>1.14877335208343E-3</v>
      </c>
      <c r="N356" s="91">
        <v>9.9834435497531994E-4</v>
      </c>
      <c r="O356" s="91">
        <v>9.9834435497531994E-4</v>
      </c>
    </row>
    <row r="357" spans="1:15" x14ac:dyDescent="0.3">
      <c r="A357" s="84" t="s">
        <v>911</v>
      </c>
      <c r="B357" s="91">
        <v>2.38031601322718E-4</v>
      </c>
      <c r="C357" s="91">
        <v>2.32558463013575E-4</v>
      </c>
      <c r="D357" s="91">
        <v>2.2950351192122401E-4</v>
      </c>
      <c r="E357" s="91">
        <v>2.27107765536616E-4</v>
      </c>
      <c r="F357" s="91">
        <v>2.2425691097859599E-4</v>
      </c>
      <c r="G357" s="91">
        <v>2.22892717539392E-4</v>
      </c>
      <c r="H357" s="91">
        <v>2.2077060342828701E-4</v>
      </c>
      <c r="I357" s="91">
        <v>2.1947537601610601E-4</v>
      </c>
      <c r="J357" s="91">
        <v>2.1804437363067501E-4</v>
      </c>
      <c r="K357" s="91">
        <v>2.1645686788137599E-4</v>
      </c>
      <c r="L357" s="91">
        <v>2.18287363350208E-4</v>
      </c>
      <c r="M357" s="91">
        <v>1.9711932359802199E-4</v>
      </c>
      <c r="N357" s="91">
        <v>1.9667064198152699E-4</v>
      </c>
      <c r="O357" s="91">
        <v>1.9667064198152699E-4</v>
      </c>
    </row>
    <row r="358" spans="1:15" x14ac:dyDescent="0.3">
      <c r="A358" s="84" t="s">
        <v>912</v>
      </c>
      <c r="B358" s="91">
        <v>0</v>
      </c>
      <c r="C358" s="91">
        <v>0</v>
      </c>
      <c r="D358" s="91">
        <v>0</v>
      </c>
      <c r="E358" s="91">
        <v>0</v>
      </c>
      <c r="F358" s="91">
        <v>0</v>
      </c>
      <c r="G358" s="91">
        <v>0</v>
      </c>
      <c r="H358" s="91">
        <v>0</v>
      </c>
      <c r="I358" s="91">
        <v>0</v>
      </c>
      <c r="J358" s="91">
        <v>0</v>
      </c>
      <c r="K358" s="91">
        <v>0</v>
      </c>
      <c r="L358" s="91">
        <v>0</v>
      </c>
      <c r="M358" s="91">
        <v>0</v>
      </c>
      <c r="N358" s="91">
        <v>0</v>
      </c>
      <c r="O358" s="91">
        <v>0</v>
      </c>
    </row>
    <row r="359" spans="1:15" x14ac:dyDescent="0.3">
      <c r="A359" s="84" t="s">
        <v>913</v>
      </c>
      <c r="B359" s="91">
        <v>8.0922491092433704E-4</v>
      </c>
      <c r="C359" s="91">
        <v>8.0485354556170704E-4</v>
      </c>
      <c r="D359" s="91">
        <v>7.9983708495983395E-4</v>
      </c>
      <c r="E359" s="91">
        <v>7.9650090735668795E-4</v>
      </c>
      <c r="F359" s="91">
        <v>7.8986369025479996E-4</v>
      </c>
      <c r="G359" s="91">
        <v>7.9419126815034695E-4</v>
      </c>
      <c r="H359" s="91">
        <v>7.8931354996241798E-4</v>
      </c>
      <c r="I359" s="91">
        <v>7.8706631708151198E-4</v>
      </c>
      <c r="J359" s="91">
        <v>7.8737496406448902E-4</v>
      </c>
      <c r="K359" s="91">
        <v>7.8165168293989199E-4</v>
      </c>
      <c r="L359" s="91">
        <v>7.9162766294259496E-4</v>
      </c>
      <c r="M359" s="91">
        <v>7.8602723790715005E-4</v>
      </c>
      <c r="N359" s="91">
        <v>8.0205240688681801E-4</v>
      </c>
      <c r="O359" s="91">
        <v>8.0205240688681801E-4</v>
      </c>
    </row>
    <row r="360" spans="1:15" x14ac:dyDescent="0.3">
      <c r="A360" s="84" t="s">
        <v>914</v>
      </c>
      <c r="B360" s="91">
        <v>0</v>
      </c>
      <c r="C360" s="91">
        <v>0</v>
      </c>
      <c r="D360" s="91">
        <v>0</v>
      </c>
      <c r="E360" s="91">
        <v>0</v>
      </c>
      <c r="F360" s="91">
        <v>0</v>
      </c>
      <c r="G360" s="91">
        <v>0</v>
      </c>
      <c r="H360" s="91">
        <v>0</v>
      </c>
      <c r="I360" s="91">
        <v>0</v>
      </c>
      <c r="J360" s="91">
        <v>0</v>
      </c>
      <c r="K360" s="91">
        <v>0</v>
      </c>
      <c r="L360" s="91">
        <v>0</v>
      </c>
      <c r="M360" s="91">
        <v>0</v>
      </c>
      <c r="N360" s="91">
        <v>0</v>
      </c>
      <c r="O360" s="91">
        <v>0</v>
      </c>
    </row>
    <row r="361" spans="1:15" x14ac:dyDescent="0.3">
      <c r="A361" s="84" t="s">
        <v>915</v>
      </c>
      <c r="B361" s="91">
        <v>0</v>
      </c>
      <c r="C361" s="91">
        <v>0</v>
      </c>
      <c r="D361" s="91">
        <v>0</v>
      </c>
      <c r="E361" s="91">
        <v>0</v>
      </c>
      <c r="F361" s="91">
        <v>0</v>
      </c>
      <c r="G361" s="91">
        <v>0</v>
      </c>
      <c r="H361" s="91">
        <v>0</v>
      </c>
      <c r="I361" s="91">
        <v>0</v>
      </c>
      <c r="J361" s="91">
        <v>0</v>
      </c>
      <c r="K361" s="91">
        <v>0</v>
      </c>
      <c r="L361" s="91">
        <v>0</v>
      </c>
      <c r="M361" s="91">
        <v>0</v>
      </c>
      <c r="N361" s="91">
        <v>0</v>
      </c>
      <c r="O361" s="91">
        <v>0</v>
      </c>
    </row>
    <row r="362" spans="1:15" x14ac:dyDescent="0.3">
      <c r="A362" s="84" t="s">
        <v>916</v>
      </c>
      <c r="B362" s="91">
        <v>6.2855579990899302E-2</v>
      </c>
      <c r="C362" s="91">
        <v>6.2902321085280197E-2</v>
      </c>
      <c r="D362" s="91">
        <v>6.2815580219914902E-2</v>
      </c>
      <c r="E362" s="91">
        <v>6.3034395942547602E-2</v>
      </c>
      <c r="F362" s="91">
        <v>6.3114853803004203E-2</v>
      </c>
      <c r="G362" s="91">
        <v>6.3781094862049706E-2</v>
      </c>
      <c r="H362" s="91">
        <v>6.3929093869402806E-2</v>
      </c>
      <c r="I362" s="91">
        <v>6.4261435409478193E-2</v>
      </c>
      <c r="J362" s="91">
        <v>6.4738999669240294E-2</v>
      </c>
      <c r="K362" s="91">
        <v>6.5277759735423102E-2</v>
      </c>
      <c r="L362" s="91">
        <v>6.6238459621453596E-2</v>
      </c>
      <c r="M362" s="91">
        <v>6.63697952710742E-2</v>
      </c>
      <c r="N362" s="91">
        <v>6.6348253612437194E-2</v>
      </c>
      <c r="O362" s="91">
        <v>6.6348253612437194E-2</v>
      </c>
    </row>
    <row r="363" spans="1:15" x14ac:dyDescent="0.3">
      <c r="A363" s="84" t="s">
        <v>917</v>
      </c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</row>
    <row r="364" spans="1:15" x14ac:dyDescent="0.3">
      <c r="A364" s="88" t="s">
        <v>918</v>
      </c>
      <c r="B364" s="91">
        <v>6.0020759448793699</v>
      </c>
      <c r="C364" s="91">
        <v>6.0128588958411697</v>
      </c>
      <c r="D364" s="91">
        <v>6.0255297270725698</v>
      </c>
      <c r="E364" s="91">
        <v>6.0278826857539096</v>
      </c>
      <c r="F364" s="91">
        <v>6.0346632512811702</v>
      </c>
      <c r="G364" s="91">
        <v>6.0341092209906497</v>
      </c>
      <c r="H364" s="91">
        <v>6.0463731230206896</v>
      </c>
      <c r="I364" s="91">
        <v>6.0525631371619504</v>
      </c>
      <c r="J364" s="91">
        <v>6.0507101203269702</v>
      </c>
      <c r="K364" s="91">
        <v>6.1178601075992702</v>
      </c>
      <c r="L364" s="91">
        <v>6.1101735297595896</v>
      </c>
      <c r="M364" s="91">
        <v>6.0710827248941097</v>
      </c>
      <c r="N364" s="91">
        <v>6.0533807278231597</v>
      </c>
      <c r="O364" s="91">
        <v>6.0533807278231597</v>
      </c>
    </row>
    <row r="365" spans="1:15" x14ac:dyDescent="0.3">
      <c r="A365" s="82" t="s">
        <v>919</v>
      </c>
    </row>
    <row r="366" spans="1:15" x14ac:dyDescent="0.3">
      <c r="A366" s="88" t="s">
        <v>920</v>
      </c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</row>
    <row r="367" spans="1:15" x14ac:dyDescent="0.3">
      <c r="A367" s="84" t="s">
        <v>921</v>
      </c>
      <c r="B367" s="91">
        <v>4.0255193185727102E-2</v>
      </c>
      <c r="C367" s="91">
        <v>4.0327922155441398E-2</v>
      </c>
      <c r="D367" s="91">
        <v>4.04143453934043E-2</v>
      </c>
      <c r="E367" s="91">
        <v>4.0428785732011703E-2</v>
      </c>
      <c r="F367" s="91">
        <v>4.0474146944773699E-2</v>
      </c>
      <c r="G367" s="91">
        <v>4.0465906573123801E-2</v>
      </c>
      <c r="H367" s="91">
        <v>4.0547982201862502E-2</v>
      </c>
      <c r="I367" s="91">
        <v>4.0587664037756203E-2</v>
      </c>
      <c r="J367" s="91">
        <v>4.0571871933332899E-2</v>
      </c>
      <c r="K367" s="91">
        <v>4.1023253090143499E-2</v>
      </c>
      <c r="L367" s="91">
        <v>4.0964718659443997E-2</v>
      </c>
      <c r="M367" s="91">
        <v>4.06988748171008E-2</v>
      </c>
      <c r="N367" s="91">
        <v>4.0579164125224401E-2</v>
      </c>
      <c r="O367" s="91">
        <v>4.0579164125224401E-2</v>
      </c>
    </row>
    <row r="368" spans="1:15" x14ac:dyDescent="0.3">
      <c r="A368" s="84" t="s">
        <v>922</v>
      </c>
      <c r="B368" s="91">
        <v>0</v>
      </c>
      <c r="C368" s="91">
        <v>0</v>
      </c>
      <c r="D368" s="91">
        <v>0</v>
      </c>
      <c r="E368" s="91">
        <v>0</v>
      </c>
      <c r="F368" s="91">
        <v>0</v>
      </c>
      <c r="G368" s="91">
        <v>0</v>
      </c>
      <c r="H368" s="91">
        <v>0</v>
      </c>
      <c r="I368" s="91">
        <v>0</v>
      </c>
      <c r="J368" s="91">
        <v>0</v>
      </c>
      <c r="K368" s="91">
        <v>0</v>
      </c>
      <c r="L368" s="91">
        <v>0</v>
      </c>
      <c r="M368" s="91">
        <v>0</v>
      </c>
      <c r="N368" s="91">
        <v>0</v>
      </c>
      <c r="O368" s="91">
        <v>0</v>
      </c>
    </row>
    <row r="369" spans="1:15" x14ac:dyDescent="0.3">
      <c r="A369" s="84" t="s">
        <v>923</v>
      </c>
      <c r="B369" s="91">
        <v>1.6762085756601701E-2</v>
      </c>
      <c r="C369" s="91">
        <v>1.6647757999622301E-2</v>
      </c>
      <c r="D369" s="91">
        <v>1.6368251430637599E-2</v>
      </c>
      <c r="E369" s="91">
        <v>1.6438513865475499E-2</v>
      </c>
      <c r="F369" s="91">
        <v>1.6343638705603201E-2</v>
      </c>
      <c r="G369" s="91">
        <v>1.68870156855058E-2</v>
      </c>
      <c r="H369" s="91">
        <v>1.6836983917696301E-2</v>
      </c>
      <c r="I369" s="91">
        <v>1.70261079266491E-2</v>
      </c>
      <c r="J369" s="91">
        <v>1.74515532200833E-2</v>
      </c>
      <c r="K369" s="91">
        <v>1.7481257892419801E-2</v>
      </c>
      <c r="L369" s="91">
        <v>1.85190150155078E-2</v>
      </c>
      <c r="M369" s="91">
        <v>1.9066596714329798E-2</v>
      </c>
      <c r="N369" s="91">
        <v>1.9312773278399399E-2</v>
      </c>
      <c r="O369" s="91">
        <v>1.9312773278399399E-2</v>
      </c>
    </row>
    <row r="370" spans="1:15" x14ac:dyDescent="0.3">
      <c r="A370" s="84" t="s">
        <v>924</v>
      </c>
      <c r="B370" s="91">
        <v>3.67396933496201E-4</v>
      </c>
      <c r="C370" s="91">
        <v>4.5758912433989997E-4</v>
      </c>
      <c r="D370" s="91">
        <v>5.6250594257386795E-4</v>
      </c>
      <c r="E370" s="91">
        <v>7.0076396535264404E-4</v>
      </c>
      <c r="F370" s="91">
        <v>8.3523909592420498E-4</v>
      </c>
      <c r="G370" s="91">
        <v>9.6428569760688703E-4</v>
      </c>
      <c r="H370" s="91">
        <v>1.07822137646828E-3</v>
      </c>
      <c r="I370" s="91">
        <v>1.18093889068328E-3</v>
      </c>
      <c r="J370" s="91">
        <v>1.25170771292754E-3</v>
      </c>
      <c r="K370" s="91">
        <v>1.26709041191285E-3</v>
      </c>
      <c r="L370" s="91">
        <v>1.2431934851052E-3</v>
      </c>
      <c r="M370" s="91">
        <v>1.14877335208343E-3</v>
      </c>
      <c r="N370" s="91">
        <v>9.9834435497531994E-4</v>
      </c>
      <c r="O370" s="91">
        <v>9.9834435497531994E-4</v>
      </c>
    </row>
    <row r="371" spans="1:15" x14ac:dyDescent="0.3">
      <c r="A371" s="84" t="s">
        <v>925</v>
      </c>
      <c r="B371" s="91">
        <v>2.38031601322718E-4</v>
      </c>
      <c r="C371" s="91">
        <v>2.32558463013575E-4</v>
      </c>
      <c r="D371" s="91">
        <v>2.2950351192122401E-4</v>
      </c>
      <c r="E371" s="91">
        <v>2.27107765536616E-4</v>
      </c>
      <c r="F371" s="91">
        <v>2.2425691097859599E-4</v>
      </c>
      <c r="G371" s="91">
        <v>2.22892717539392E-4</v>
      </c>
      <c r="H371" s="91">
        <v>2.2077060342828701E-4</v>
      </c>
      <c r="I371" s="91">
        <v>2.1947537601610601E-4</v>
      </c>
      <c r="J371" s="91">
        <v>2.1804437363067501E-4</v>
      </c>
      <c r="K371" s="91">
        <v>2.1645686788137599E-4</v>
      </c>
      <c r="L371" s="91">
        <v>2.18287363350208E-4</v>
      </c>
      <c r="M371" s="91">
        <v>1.9711932359802199E-4</v>
      </c>
      <c r="N371" s="91">
        <v>1.9667064198152699E-4</v>
      </c>
      <c r="O371" s="91">
        <v>1.9667064198152699E-4</v>
      </c>
    </row>
    <row r="372" spans="1:15" x14ac:dyDescent="0.3">
      <c r="A372" s="84" t="s">
        <v>926</v>
      </c>
      <c r="B372" s="91">
        <v>0</v>
      </c>
      <c r="C372" s="91">
        <v>0</v>
      </c>
      <c r="D372" s="91">
        <v>0</v>
      </c>
      <c r="E372" s="91">
        <v>0</v>
      </c>
      <c r="F372" s="91">
        <v>0</v>
      </c>
      <c r="G372" s="91">
        <v>0</v>
      </c>
      <c r="H372" s="91">
        <v>0</v>
      </c>
      <c r="I372" s="91">
        <v>0</v>
      </c>
      <c r="J372" s="91">
        <v>0</v>
      </c>
      <c r="K372" s="91">
        <v>0</v>
      </c>
      <c r="L372" s="91">
        <v>0</v>
      </c>
      <c r="M372" s="91">
        <v>0</v>
      </c>
      <c r="N372" s="91">
        <v>0</v>
      </c>
      <c r="O372" s="91">
        <v>0</v>
      </c>
    </row>
    <row r="373" spans="1:15" x14ac:dyDescent="0.3">
      <c r="A373" s="84" t="s">
        <v>927</v>
      </c>
      <c r="B373" s="91">
        <v>7.5096202267300896E-4</v>
      </c>
      <c r="C373" s="91">
        <v>7.4676892297474002E-4</v>
      </c>
      <c r="D373" s="91">
        <v>7.41817331122462E-4</v>
      </c>
      <c r="E373" s="91">
        <v>7.3878386089514295E-4</v>
      </c>
      <c r="F373" s="91">
        <v>7.3252173186391103E-4</v>
      </c>
      <c r="G373" s="91">
        <v>7.3704518796742502E-4</v>
      </c>
      <c r="H373" s="91">
        <v>7.3244103994286598E-4</v>
      </c>
      <c r="I373" s="91">
        <v>7.3051345673928899E-4</v>
      </c>
      <c r="J373" s="91">
        <v>7.3119115001455E-4</v>
      </c>
      <c r="K373" s="91">
        <v>7.2573069413989601E-4</v>
      </c>
      <c r="L373" s="91">
        <v>7.3593358878672503E-4</v>
      </c>
      <c r="M373" s="91">
        <v>7.3130202779339798E-4</v>
      </c>
      <c r="N373" s="91">
        <v>7.4647376960514003E-4</v>
      </c>
      <c r="O373" s="91">
        <v>7.4647376960514003E-4</v>
      </c>
    </row>
    <row r="374" spans="1:15" x14ac:dyDescent="0.3">
      <c r="A374" s="84" t="s">
        <v>928</v>
      </c>
      <c r="B374" s="91">
        <v>0</v>
      </c>
      <c r="C374" s="91">
        <v>0</v>
      </c>
      <c r="D374" s="91">
        <v>0</v>
      </c>
      <c r="E374" s="91">
        <v>0</v>
      </c>
      <c r="F374" s="91">
        <v>0</v>
      </c>
      <c r="G374" s="91">
        <v>0</v>
      </c>
      <c r="H374" s="91">
        <v>0</v>
      </c>
      <c r="I374" s="91">
        <v>0</v>
      </c>
      <c r="J374" s="91">
        <v>0</v>
      </c>
      <c r="K374" s="91">
        <v>0</v>
      </c>
      <c r="L374" s="91">
        <v>0</v>
      </c>
      <c r="M374" s="91">
        <v>0</v>
      </c>
      <c r="N374" s="91">
        <v>0</v>
      </c>
      <c r="O374" s="91">
        <v>0</v>
      </c>
    </row>
    <row r="375" spans="1:15" x14ac:dyDescent="0.3">
      <c r="A375" s="84" t="s">
        <v>929</v>
      </c>
      <c r="B375" s="91">
        <v>0</v>
      </c>
      <c r="C375" s="91">
        <v>0</v>
      </c>
      <c r="D375" s="91">
        <v>0</v>
      </c>
      <c r="E375" s="91">
        <v>0</v>
      </c>
      <c r="F375" s="91">
        <v>0</v>
      </c>
      <c r="G375" s="91">
        <v>0</v>
      </c>
      <c r="H375" s="91">
        <v>0</v>
      </c>
      <c r="I375" s="91">
        <v>0</v>
      </c>
      <c r="J375" s="91">
        <v>0</v>
      </c>
      <c r="K375" s="91">
        <v>0</v>
      </c>
      <c r="L375" s="91">
        <v>0</v>
      </c>
      <c r="M375" s="91">
        <v>0</v>
      </c>
      <c r="N375" s="91">
        <v>0</v>
      </c>
      <c r="O375" s="91">
        <v>0</v>
      </c>
    </row>
    <row r="376" spans="1:15" x14ac:dyDescent="0.3">
      <c r="A376" s="84" t="s">
        <v>930</v>
      </c>
      <c r="B376" s="91">
        <v>5.8373669499820799E-2</v>
      </c>
      <c r="C376" s="91">
        <v>5.8412596665392003E-2</v>
      </c>
      <c r="D376" s="91">
        <v>5.8316423609659399E-2</v>
      </c>
      <c r="E376" s="91">
        <v>5.8533955189271597E-2</v>
      </c>
      <c r="F376" s="91">
        <v>5.8609803389143698E-2</v>
      </c>
      <c r="G376" s="91">
        <v>5.9277145861743298E-2</v>
      </c>
      <c r="H376" s="91">
        <v>5.94163991393983E-2</v>
      </c>
      <c r="I376" s="91">
        <v>5.9744699687844099E-2</v>
      </c>
      <c r="J376" s="91">
        <v>6.0224368389989E-2</v>
      </c>
      <c r="K376" s="91">
        <v>6.07137889564974E-2</v>
      </c>
      <c r="L376" s="91">
        <v>6.1681148112194002E-2</v>
      </c>
      <c r="M376" s="91">
        <v>6.1842666234905398E-2</v>
      </c>
      <c r="N376" s="91">
        <v>6.18334261701858E-2</v>
      </c>
      <c r="O376" s="91">
        <v>6.18334261701858E-2</v>
      </c>
    </row>
    <row r="377" spans="1:15" x14ac:dyDescent="0.3">
      <c r="A377" s="84" t="s">
        <v>931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</row>
    <row r="378" spans="1:15" x14ac:dyDescent="0.3">
      <c r="A378" s="88" t="s">
        <v>932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</row>
    <row r="379" spans="1:15" x14ac:dyDescent="0.3">
      <c r="A379" s="84" t="s">
        <v>933</v>
      </c>
      <c r="B379" s="91">
        <v>4.9102488391381503E-2</v>
      </c>
      <c r="C379" s="91">
        <v>4.9191201750044003E-2</v>
      </c>
      <c r="D379" s="91">
        <v>4.9296619106240398E-2</v>
      </c>
      <c r="E379" s="91">
        <v>4.9314233145640603E-2</v>
      </c>
      <c r="F379" s="91">
        <v>4.9369563855712999E-2</v>
      </c>
      <c r="G379" s="91">
        <v>4.9359512413370797E-2</v>
      </c>
      <c r="H379" s="91">
        <v>4.9459626641832302E-2</v>
      </c>
      <c r="I379" s="91">
        <v>4.9508029760340001E-2</v>
      </c>
      <c r="J379" s="91">
        <v>4.9488766863735698E-2</v>
      </c>
      <c r="K379" s="91">
        <v>5.0039352670394797E-2</v>
      </c>
      <c r="L379" s="91">
        <v>4.9967953529651499E-2</v>
      </c>
      <c r="M379" s="91">
        <v>4.9643682469210797E-2</v>
      </c>
      <c r="N379" s="91">
        <v>4.94976617351639E-2</v>
      </c>
      <c r="O379" s="91">
        <v>4.94976617351639E-2</v>
      </c>
    </row>
    <row r="380" spans="1:15" x14ac:dyDescent="0.3">
      <c r="A380" s="84" t="s">
        <v>934</v>
      </c>
      <c r="B380" s="91">
        <v>0</v>
      </c>
      <c r="C380" s="91">
        <v>0</v>
      </c>
      <c r="D380" s="91">
        <v>0</v>
      </c>
      <c r="E380" s="91">
        <v>0</v>
      </c>
      <c r="F380" s="91">
        <v>0</v>
      </c>
      <c r="G380" s="91">
        <v>0</v>
      </c>
      <c r="H380" s="91">
        <v>0</v>
      </c>
      <c r="I380" s="91">
        <v>0</v>
      </c>
      <c r="J380" s="91">
        <v>0</v>
      </c>
      <c r="K380" s="91">
        <v>0</v>
      </c>
      <c r="L380" s="91">
        <v>0</v>
      </c>
      <c r="M380" s="91">
        <v>0</v>
      </c>
      <c r="N380" s="91">
        <v>0</v>
      </c>
      <c r="O380" s="91">
        <v>0</v>
      </c>
    </row>
    <row r="381" spans="1:15" x14ac:dyDescent="0.3">
      <c r="A381" s="84" t="s">
        <v>935</v>
      </c>
      <c r="B381" s="91">
        <v>1.6762085756601701E-2</v>
      </c>
      <c r="C381" s="91">
        <v>1.6647757999622301E-2</v>
      </c>
      <c r="D381" s="91">
        <v>1.6368251430637599E-2</v>
      </c>
      <c r="E381" s="91">
        <v>1.6438513865475499E-2</v>
      </c>
      <c r="F381" s="91">
        <v>1.6343638705603201E-2</v>
      </c>
      <c r="G381" s="91">
        <v>1.68870156855058E-2</v>
      </c>
      <c r="H381" s="91">
        <v>1.6836983917696301E-2</v>
      </c>
      <c r="I381" s="91">
        <v>1.70261079266491E-2</v>
      </c>
      <c r="J381" s="91">
        <v>1.74515532200833E-2</v>
      </c>
      <c r="K381" s="91">
        <v>1.7481257892419801E-2</v>
      </c>
      <c r="L381" s="91">
        <v>1.85190150155078E-2</v>
      </c>
      <c r="M381" s="91">
        <v>1.9066596714329798E-2</v>
      </c>
      <c r="N381" s="91">
        <v>1.9312773278399399E-2</v>
      </c>
      <c r="O381" s="91">
        <v>1.9312773278399399E-2</v>
      </c>
    </row>
    <row r="382" spans="1:15" x14ac:dyDescent="0.3">
      <c r="A382" s="84" t="s">
        <v>936</v>
      </c>
      <c r="B382" s="91">
        <v>3.67396933496201E-4</v>
      </c>
      <c r="C382" s="91">
        <v>4.5758912433989997E-4</v>
      </c>
      <c r="D382" s="91">
        <v>5.6250594257386795E-4</v>
      </c>
      <c r="E382" s="91">
        <v>7.0076396535264404E-4</v>
      </c>
      <c r="F382" s="91">
        <v>8.3523909592420498E-4</v>
      </c>
      <c r="G382" s="91">
        <v>9.6428569760688703E-4</v>
      </c>
      <c r="H382" s="91">
        <v>1.07822137646828E-3</v>
      </c>
      <c r="I382" s="91">
        <v>1.18093889068328E-3</v>
      </c>
      <c r="J382" s="91">
        <v>1.25170771292754E-3</v>
      </c>
      <c r="K382" s="91">
        <v>1.26709041191285E-3</v>
      </c>
      <c r="L382" s="91">
        <v>1.2431934851052E-3</v>
      </c>
      <c r="M382" s="91">
        <v>1.14877335208343E-3</v>
      </c>
      <c r="N382" s="91">
        <v>9.9834435497531994E-4</v>
      </c>
      <c r="O382" s="91">
        <v>9.9834435497531994E-4</v>
      </c>
    </row>
    <row r="383" spans="1:15" x14ac:dyDescent="0.3">
      <c r="A383" s="84" t="s">
        <v>937</v>
      </c>
      <c r="B383" s="91">
        <v>2.38031601322718E-4</v>
      </c>
      <c r="C383" s="91">
        <v>2.32558463013575E-4</v>
      </c>
      <c r="D383" s="91">
        <v>2.2950351192122401E-4</v>
      </c>
      <c r="E383" s="91">
        <v>2.27107765536616E-4</v>
      </c>
      <c r="F383" s="91">
        <v>2.2425691097859599E-4</v>
      </c>
      <c r="G383" s="91">
        <v>2.22892717539392E-4</v>
      </c>
      <c r="H383" s="91">
        <v>2.2077060342828701E-4</v>
      </c>
      <c r="I383" s="91">
        <v>2.1947537601610601E-4</v>
      </c>
      <c r="J383" s="91">
        <v>2.1804437363067501E-4</v>
      </c>
      <c r="K383" s="91">
        <v>2.1645686788137599E-4</v>
      </c>
      <c r="L383" s="91">
        <v>2.18287363350208E-4</v>
      </c>
      <c r="M383" s="91">
        <v>1.9711932359802199E-4</v>
      </c>
      <c r="N383" s="91">
        <v>1.9667064198152699E-4</v>
      </c>
      <c r="O383" s="91">
        <v>1.9667064198152699E-4</v>
      </c>
    </row>
    <row r="384" spans="1:15" x14ac:dyDescent="0.3">
      <c r="A384" s="84" t="s">
        <v>938</v>
      </c>
      <c r="B384" s="91">
        <v>0</v>
      </c>
      <c r="C384" s="91">
        <v>0</v>
      </c>
      <c r="D384" s="91">
        <v>0</v>
      </c>
      <c r="E384" s="91">
        <v>0</v>
      </c>
      <c r="F384" s="91">
        <v>0</v>
      </c>
      <c r="G384" s="91">
        <v>0</v>
      </c>
      <c r="H384" s="91">
        <v>0</v>
      </c>
      <c r="I384" s="91">
        <v>0</v>
      </c>
      <c r="J384" s="91">
        <v>0</v>
      </c>
      <c r="K384" s="91">
        <v>0</v>
      </c>
      <c r="L384" s="91">
        <v>0</v>
      </c>
      <c r="M384" s="91">
        <v>0</v>
      </c>
      <c r="N384" s="91">
        <v>0</v>
      </c>
      <c r="O384" s="91">
        <v>0</v>
      </c>
    </row>
    <row r="385" spans="1:15" x14ac:dyDescent="0.3">
      <c r="A385" s="84" t="s">
        <v>939</v>
      </c>
      <c r="B385" s="91">
        <v>8.67487799175665E-4</v>
      </c>
      <c r="C385" s="91">
        <v>8.6293816814867505E-4</v>
      </c>
      <c r="D385" s="91">
        <v>8.57856838797206E-4</v>
      </c>
      <c r="E385" s="91">
        <v>8.5421795381823305E-4</v>
      </c>
      <c r="F385" s="91">
        <v>8.4720564864568899E-4</v>
      </c>
      <c r="G385" s="91">
        <v>8.5133734833326802E-4</v>
      </c>
      <c r="H385" s="91">
        <v>8.4618605998196999E-4</v>
      </c>
      <c r="I385" s="91">
        <v>8.43619177423734E-4</v>
      </c>
      <c r="J385" s="91">
        <v>8.4355877811442804E-4</v>
      </c>
      <c r="K385" s="91">
        <v>8.3757267173988699E-4</v>
      </c>
      <c r="L385" s="91">
        <v>8.47321737098465E-4</v>
      </c>
      <c r="M385" s="91">
        <v>8.4075244802090201E-4</v>
      </c>
      <c r="N385" s="91">
        <v>8.5763104416849598E-4</v>
      </c>
      <c r="O385" s="91">
        <v>8.5763104416849598E-4</v>
      </c>
    </row>
    <row r="386" spans="1:15" x14ac:dyDescent="0.3">
      <c r="A386" s="84" t="s">
        <v>940</v>
      </c>
      <c r="B386" s="91">
        <v>0</v>
      </c>
      <c r="C386" s="91">
        <v>0</v>
      </c>
      <c r="D386" s="91">
        <v>0</v>
      </c>
      <c r="E386" s="91">
        <v>0</v>
      </c>
      <c r="F386" s="91">
        <v>0</v>
      </c>
      <c r="G386" s="91">
        <v>0</v>
      </c>
      <c r="H386" s="91">
        <v>0</v>
      </c>
      <c r="I386" s="91">
        <v>0</v>
      </c>
      <c r="J386" s="91">
        <v>0</v>
      </c>
      <c r="K386" s="91">
        <v>0</v>
      </c>
      <c r="L386" s="91">
        <v>0</v>
      </c>
      <c r="M386" s="91">
        <v>0</v>
      </c>
      <c r="N386" s="91">
        <v>0</v>
      </c>
      <c r="O386" s="91">
        <v>0</v>
      </c>
    </row>
    <row r="387" spans="1:15" x14ac:dyDescent="0.3">
      <c r="A387" s="84" t="s">
        <v>941</v>
      </c>
      <c r="B387" s="91">
        <v>0</v>
      </c>
      <c r="C387" s="91">
        <v>0</v>
      </c>
      <c r="D387" s="91">
        <v>0</v>
      </c>
      <c r="E387" s="91">
        <v>0</v>
      </c>
      <c r="F387" s="91">
        <v>0</v>
      </c>
      <c r="G387" s="91">
        <v>0</v>
      </c>
      <c r="H387" s="91">
        <v>0</v>
      </c>
      <c r="I387" s="91">
        <v>0</v>
      </c>
      <c r="J387" s="91">
        <v>0</v>
      </c>
      <c r="K387" s="91">
        <v>0</v>
      </c>
      <c r="L387" s="91">
        <v>0</v>
      </c>
      <c r="M387" s="91">
        <v>0</v>
      </c>
      <c r="N387" s="91">
        <v>0</v>
      </c>
      <c r="O387" s="91">
        <v>0</v>
      </c>
    </row>
    <row r="388" spans="1:15" x14ac:dyDescent="0.3">
      <c r="A388" s="84" t="s">
        <v>942</v>
      </c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</row>
    <row r="389" spans="1:15" x14ac:dyDescent="0.3">
      <c r="A389" s="82" t="s">
        <v>943</v>
      </c>
    </row>
    <row r="390" spans="1:15" x14ac:dyDescent="0.3">
      <c r="A390" s="81" t="s">
        <v>944</v>
      </c>
    </row>
    <row r="391" spans="1:15" x14ac:dyDescent="0.3">
      <c r="A391" s="82" t="s">
        <v>945</v>
      </c>
      <c r="B391" s="90">
        <v>1167634923.3936901</v>
      </c>
      <c r="C391" s="90">
        <v>1104554797.59815</v>
      </c>
      <c r="D391" s="90">
        <v>1079398581.51039</v>
      </c>
      <c r="E391" s="90">
        <v>1114620565.7295101</v>
      </c>
      <c r="F391" s="90">
        <v>1126962931.00507</v>
      </c>
      <c r="G391" s="90">
        <v>1109684007.2736299</v>
      </c>
      <c r="H391" s="90">
        <v>1102125073.0897601</v>
      </c>
      <c r="I391" s="90">
        <v>1122809637.3543701</v>
      </c>
      <c r="J391" s="90">
        <v>1122863003.75811</v>
      </c>
      <c r="K391" s="90">
        <v>1153248141.89413</v>
      </c>
      <c r="L391" s="90">
        <v>1144694082.1396</v>
      </c>
      <c r="M391" s="90">
        <v>1123916596.1547899</v>
      </c>
      <c r="N391" s="90">
        <v>1202304709.33865</v>
      </c>
      <c r="O391" s="90">
        <v>1202304709.33865</v>
      </c>
    </row>
    <row r="392" spans="1:15" x14ac:dyDescent="0.3">
      <c r="A392" s="82" t="s">
        <v>946</v>
      </c>
      <c r="B392" s="90">
        <v>17317996623.197498</v>
      </c>
      <c r="C392" s="90">
        <v>17731220700.2892</v>
      </c>
      <c r="D392" s="90">
        <v>17778648192.784801</v>
      </c>
      <c r="E392" s="90">
        <v>17905970391.618</v>
      </c>
      <c r="F392" s="90">
        <v>17955040414.999901</v>
      </c>
      <c r="G392" s="90">
        <v>18029002671.235901</v>
      </c>
      <c r="H392" s="90">
        <v>18129088758.5839</v>
      </c>
      <c r="I392" s="90">
        <v>18215922799.824902</v>
      </c>
      <c r="J392" s="90">
        <v>18299772900.882801</v>
      </c>
      <c r="K392" s="90">
        <v>18408351377.3395</v>
      </c>
      <c r="L392" s="90">
        <v>18480619653.625599</v>
      </c>
      <c r="M392" s="90">
        <v>18624005693.904999</v>
      </c>
      <c r="N392" s="90">
        <v>18769753975.591</v>
      </c>
      <c r="O392" s="90">
        <v>18769753975.591</v>
      </c>
    </row>
    <row r="393" spans="1:15" x14ac:dyDescent="0.3">
      <c r="A393" s="84" t="s">
        <v>947</v>
      </c>
      <c r="B393" s="91">
        <v>6.7423210016662197E-2</v>
      </c>
      <c r="C393" s="91">
        <v>6.2294346016466703E-2</v>
      </c>
      <c r="D393" s="91">
        <v>6.0713197640552503E-2</v>
      </c>
      <c r="E393" s="91">
        <v>6.2248542879936399E-2</v>
      </c>
      <c r="F393" s="91">
        <v>6.2765825359189495E-2</v>
      </c>
      <c r="G393" s="91">
        <v>6.1549938591115599E-2</v>
      </c>
      <c r="H393" s="91">
        <v>6.0793186451134601E-2</v>
      </c>
      <c r="I393" s="91">
        <v>6.1638910621929298E-2</v>
      </c>
      <c r="J393" s="91">
        <v>6.13593955422225E-2</v>
      </c>
      <c r="K393" s="91">
        <v>6.2648094783423494E-2</v>
      </c>
      <c r="L393" s="91">
        <v>6.19402435412943E-2</v>
      </c>
      <c r="M393" s="91">
        <v>6.0347736927647999E-2</v>
      </c>
      <c r="N393" s="91">
        <v>6.4055432527361802E-2</v>
      </c>
      <c r="O393" s="91">
        <v>6.4055432527361802E-2</v>
      </c>
    </row>
    <row r="394" spans="1:15" x14ac:dyDescent="0.3">
      <c r="A394" s="84" t="s">
        <v>948</v>
      </c>
      <c r="B394" s="91">
        <v>1.6762085756601701E-2</v>
      </c>
      <c r="C394" s="91">
        <v>1.6647757999622301E-2</v>
      </c>
      <c r="D394" s="91">
        <v>1.6368251430637599E-2</v>
      </c>
      <c r="E394" s="91">
        <v>1.6438513865475499E-2</v>
      </c>
      <c r="F394" s="91">
        <v>1.6343638705603201E-2</v>
      </c>
      <c r="G394" s="91">
        <v>1.68870156855058E-2</v>
      </c>
      <c r="H394" s="91">
        <v>1.6836983917696301E-2</v>
      </c>
      <c r="I394" s="91">
        <v>1.70261079266491E-2</v>
      </c>
      <c r="J394" s="91">
        <v>1.74515532200833E-2</v>
      </c>
      <c r="K394" s="91">
        <v>1.7481257892419801E-2</v>
      </c>
      <c r="L394" s="91">
        <v>1.85190150155078E-2</v>
      </c>
      <c r="M394" s="91">
        <v>1.9066596714329798E-2</v>
      </c>
      <c r="N394" s="91">
        <v>1.9312773278399399E-2</v>
      </c>
      <c r="O394" s="91">
        <v>1.9312773278399399E-2</v>
      </c>
    </row>
    <row r="395" spans="1:15" x14ac:dyDescent="0.3">
      <c r="A395" s="84" t="s">
        <v>949</v>
      </c>
      <c r="B395" s="91">
        <v>3.67396933496201E-4</v>
      </c>
      <c r="C395" s="91">
        <v>4.5758912433989997E-4</v>
      </c>
      <c r="D395" s="91">
        <v>5.6250594257386795E-4</v>
      </c>
      <c r="E395" s="91">
        <v>7.0076396535264404E-4</v>
      </c>
      <c r="F395" s="91">
        <v>8.3523909592420498E-4</v>
      </c>
      <c r="G395" s="91">
        <v>9.6428569760688703E-4</v>
      </c>
      <c r="H395" s="91">
        <v>1.07822137646828E-3</v>
      </c>
      <c r="I395" s="91">
        <v>1.18093889068328E-3</v>
      </c>
      <c r="J395" s="91">
        <v>1.25170771292754E-3</v>
      </c>
      <c r="K395" s="91">
        <v>1.26709041191285E-3</v>
      </c>
      <c r="L395" s="91">
        <v>1.2431934851052E-3</v>
      </c>
      <c r="M395" s="91">
        <v>1.14877335208343E-3</v>
      </c>
      <c r="N395" s="91">
        <v>9.9834435497531994E-4</v>
      </c>
      <c r="O395" s="91">
        <v>9.9834435497531994E-4</v>
      </c>
    </row>
    <row r="396" spans="1:15" x14ac:dyDescent="0.3">
      <c r="A396" s="84" t="s">
        <v>950</v>
      </c>
      <c r="B396" s="91">
        <v>2.38031601322718E-4</v>
      </c>
      <c r="C396" s="91">
        <v>2.32558463013575E-4</v>
      </c>
      <c r="D396" s="91">
        <v>2.2950351192122401E-4</v>
      </c>
      <c r="E396" s="91">
        <v>2.27107765536616E-4</v>
      </c>
      <c r="F396" s="91">
        <v>2.2425691097859599E-4</v>
      </c>
      <c r="G396" s="91">
        <v>2.22892717539392E-4</v>
      </c>
      <c r="H396" s="91">
        <v>2.2077060342828701E-4</v>
      </c>
      <c r="I396" s="91">
        <v>2.1947537601610601E-4</v>
      </c>
      <c r="J396" s="91">
        <v>2.1804437363067501E-4</v>
      </c>
      <c r="K396" s="91">
        <v>2.1645686788137599E-4</v>
      </c>
      <c r="L396" s="91">
        <v>2.18287363350208E-4</v>
      </c>
      <c r="M396" s="91">
        <v>1.9711932359802199E-4</v>
      </c>
      <c r="N396" s="91">
        <v>1.9667064198152699E-4</v>
      </c>
      <c r="O396" s="91">
        <v>1.9667064198152699E-4</v>
      </c>
    </row>
    <row r="397" spans="1:15" x14ac:dyDescent="0.3">
      <c r="A397" s="82" t="s">
        <v>951</v>
      </c>
      <c r="B397" s="90">
        <v>17.367514291420601</v>
      </c>
      <c r="C397" s="90">
        <v>17.337905586975801</v>
      </c>
      <c r="D397" s="90">
        <v>17.160260885132701</v>
      </c>
      <c r="E397" s="90">
        <v>17.366385596364701</v>
      </c>
      <c r="F397" s="90">
        <v>17.403134712505999</v>
      </c>
      <c r="G397" s="90">
        <v>18.074194100652001</v>
      </c>
      <c r="H397" s="90">
        <v>18.1359758975928</v>
      </c>
      <c r="I397" s="90">
        <v>18.4265221933485</v>
      </c>
      <c r="J397" s="90">
        <v>18.9213053066415</v>
      </c>
      <c r="K397" s="90">
        <v>18.964805172214</v>
      </c>
      <c r="L397" s="90">
        <v>19.980495863963199</v>
      </c>
      <c r="M397" s="90">
        <v>20.412489390011199</v>
      </c>
      <c r="N397" s="90">
        <v>20.507788275356202</v>
      </c>
      <c r="O397" s="90">
        <v>20.507788275356202</v>
      </c>
    </row>
    <row r="398" spans="1:15" x14ac:dyDescent="0.3">
      <c r="A398" s="84" t="s">
        <v>952</v>
      </c>
      <c r="B398" s="91">
        <v>8.0922491092433704E-4</v>
      </c>
      <c r="C398" s="91">
        <v>8.0485354556170704E-4</v>
      </c>
      <c r="D398" s="91">
        <v>7.9983708495983395E-4</v>
      </c>
      <c r="E398" s="91">
        <v>7.9650090735668795E-4</v>
      </c>
      <c r="F398" s="91">
        <v>7.8986369025479996E-4</v>
      </c>
      <c r="G398" s="91">
        <v>7.9419126815034695E-4</v>
      </c>
      <c r="H398" s="91">
        <v>7.8931354996241798E-4</v>
      </c>
      <c r="I398" s="91">
        <v>7.8706631708151198E-4</v>
      </c>
      <c r="J398" s="91">
        <v>7.8737496406448902E-4</v>
      </c>
      <c r="K398" s="91">
        <v>7.8165168293989199E-4</v>
      </c>
      <c r="L398" s="91">
        <v>7.9162766294259496E-4</v>
      </c>
      <c r="M398" s="91">
        <v>7.8602723790715005E-4</v>
      </c>
      <c r="N398" s="91">
        <v>8.0205240688681801E-4</v>
      </c>
      <c r="O398" s="91">
        <v>8.0205240688681801E-4</v>
      </c>
    </row>
    <row r="399" spans="1:15" x14ac:dyDescent="0.3">
      <c r="A399" s="84" t="s">
        <v>953</v>
      </c>
      <c r="B399" s="91">
        <v>1.8176739202344999E-2</v>
      </c>
      <c r="C399" s="91">
        <v>1.81427591325375E-2</v>
      </c>
      <c r="D399" s="91">
        <v>1.7960097970092501E-2</v>
      </c>
      <c r="E399" s="91">
        <v>1.8162886503721401E-2</v>
      </c>
      <c r="F399" s="91">
        <v>1.8192998402760799E-2</v>
      </c>
      <c r="G399" s="91">
        <v>1.88683853688024E-2</v>
      </c>
      <c r="H399" s="91">
        <v>1.89252894475553E-2</v>
      </c>
      <c r="I399" s="91">
        <v>1.9213588510430001E-2</v>
      </c>
      <c r="J399" s="91">
        <v>1.9708680270705999E-2</v>
      </c>
      <c r="K399" s="91">
        <v>1.9746456855153902E-2</v>
      </c>
      <c r="L399" s="91">
        <v>2.07721235269058E-2</v>
      </c>
      <c r="M399" s="91">
        <v>2.1198516627918398E-2</v>
      </c>
      <c r="N399" s="91">
        <v>2.1309840682243002E-2</v>
      </c>
      <c r="O399" s="91">
        <v>2.1309840682243002E-2</v>
      </c>
    </row>
    <row r="400" spans="1:15" x14ac:dyDescent="0.3">
      <c r="A400" s="84" t="s">
        <v>954</v>
      </c>
      <c r="B400" s="91">
        <v>4.9246470814317198E-2</v>
      </c>
      <c r="C400" s="91">
        <v>4.41515868839292E-2</v>
      </c>
      <c r="D400" s="91">
        <v>4.2753099670459899E-2</v>
      </c>
      <c r="E400" s="91">
        <v>4.40856563762149E-2</v>
      </c>
      <c r="F400" s="91">
        <v>4.4572826956428599E-2</v>
      </c>
      <c r="G400" s="91">
        <v>4.26815532223132E-2</v>
      </c>
      <c r="H400" s="91">
        <v>4.1867897003579298E-2</v>
      </c>
      <c r="I400" s="91">
        <v>4.24253221114992E-2</v>
      </c>
      <c r="J400" s="91">
        <v>4.1650715271516398E-2</v>
      </c>
      <c r="K400" s="91">
        <v>4.2901637928269599E-2</v>
      </c>
      <c r="L400" s="91">
        <v>4.11681200143885E-2</v>
      </c>
      <c r="M400" s="91">
        <v>3.9149220299729601E-2</v>
      </c>
      <c r="N400" s="91">
        <v>4.2745591845118697E-2</v>
      </c>
      <c r="O400" s="91">
        <v>4.2745591845118697E-2</v>
      </c>
    </row>
    <row r="401" spans="1:15" x14ac:dyDescent="0.3">
      <c r="A401" s="84" t="s">
        <v>955</v>
      </c>
      <c r="B401" s="91">
        <v>0.44236476028271599</v>
      </c>
      <c r="C401" s="91">
        <v>0.443163979730126</v>
      </c>
      <c r="D401" s="91">
        <v>0.44411368564180498</v>
      </c>
      <c r="E401" s="91">
        <v>0.44427237068144698</v>
      </c>
      <c r="F401" s="91">
        <v>0.444770845546964</v>
      </c>
      <c r="G401" s="91">
        <v>0.44468029201234899</v>
      </c>
      <c r="H401" s="91">
        <v>0.44558222199849001</v>
      </c>
      <c r="I401" s="91">
        <v>0.44601828612918898</v>
      </c>
      <c r="J401" s="91">
        <v>0.445844746520141</v>
      </c>
      <c r="K401" s="91">
        <v>0.450804979012566</v>
      </c>
      <c r="L401" s="91">
        <v>0.45016174351037402</v>
      </c>
      <c r="M401" s="91">
        <v>0.44724038260550297</v>
      </c>
      <c r="N401" s="91">
        <v>0.44592488049697199</v>
      </c>
      <c r="O401" s="91">
        <v>0.44592488049697199</v>
      </c>
    </row>
    <row r="402" spans="1:15" x14ac:dyDescent="0.3">
      <c r="A402" s="84" t="s">
        <v>956</v>
      </c>
      <c r="B402" s="91">
        <v>0.111325483483005</v>
      </c>
      <c r="C402" s="91">
        <v>9.9628103599070095E-2</v>
      </c>
      <c r="D402" s="91">
        <v>9.6266116205529301E-2</v>
      </c>
      <c r="E402" s="91">
        <v>9.92311457689663E-2</v>
      </c>
      <c r="F402" s="91">
        <v>0.100215262314719</v>
      </c>
      <c r="G402" s="91">
        <v>9.5982560929702296E-2</v>
      </c>
      <c r="H402" s="91">
        <v>9.3962225009329894E-2</v>
      </c>
      <c r="I402" s="91">
        <v>9.5120140655422999E-2</v>
      </c>
      <c r="J402" s="91">
        <v>9.3419773579489301E-2</v>
      </c>
      <c r="K402" s="91">
        <v>9.5166734897738803E-2</v>
      </c>
      <c r="L402" s="91">
        <v>9.1451840605908205E-2</v>
      </c>
      <c r="M402" s="91">
        <v>8.7535074698882706E-2</v>
      </c>
      <c r="N402" s="91">
        <v>9.5858279532372803E-2</v>
      </c>
      <c r="O402" s="91">
        <v>9.5858279532372803E-2</v>
      </c>
    </row>
    <row r="403" spans="1:15" x14ac:dyDescent="0.3">
      <c r="A403" s="84" t="s">
        <v>957</v>
      </c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</row>
    <row r="404" spans="1:15" x14ac:dyDescent="0.3">
      <c r="A404" s="82" t="s">
        <v>958</v>
      </c>
      <c r="B404" s="90">
        <v>0</v>
      </c>
      <c r="C404" s="90">
        <v>0</v>
      </c>
      <c r="D404" s="90">
        <v>0</v>
      </c>
      <c r="E404" s="90">
        <v>0</v>
      </c>
      <c r="F404" s="90">
        <v>0</v>
      </c>
      <c r="G404" s="90">
        <v>0</v>
      </c>
      <c r="H404" s="90">
        <v>0</v>
      </c>
      <c r="I404" s="90">
        <v>0</v>
      </c>
      <c r="J404" s="90">
        <v>0</v>
      </c>
      <c r="K404" s="90">
        <v>0</v>
      </c>
      <c r="L404" s="90">
        <v>0</v>
      </c>
      <c r="M404" s="90">
        <v>0</v>
      </c>
      <c r="N404" s="90">
        <v>0</v>
      </c>
      <c r="O404" s="90">
        <v>0</v>
      </c>
    </row>
    <row r="405" spans="1:15" x14ac:dyDescent="0.3">
      <c r="A405" s="82" t="s">
        <v>560</v>
      </c>
      <c r="B405" s="90">
        <v>0</v>
      </c>
      <c r="C405" s="90">
        <v>0</v>
      </c>
      <c r="D405" s="90">
        <v>0</v>
      </c>
      <c r="E405" s="90">
        <v>0</v>
      </c>
      <c r="F405" s="90">
        <v>0</v>
      </c>
      <c r="G405" s="90">
        <v>0</v>
      </c>
      <c r="H405" s="90">
        <v>0</v>
      </c>
      <c r="I405" s="90">
        <v>0</v>
      </c>
      <c r="J405" s="90">
        <v>0</v>
      </c>
      <c r="K405" s="90">
        <v>0</v>
      </c>
      <c r="L405" s="90">
        <v>0</v>
      </c>
      <c r="M405" s="90">
        <v>0</v>
      </c>
      <c r="N405" s="90">
        <v>0</v>
      </c>
      <c r="O405" s="90">
        <v>0</v>
      </c>
    </row>
    <row r="406" spans="1:15" x14ac:dyDescent="0.3">
      <c r="A406" s="82" t="s">
        <v>959</v>
      </c>
    </row>
    <row r="407" spans="1:15" x14ac:dyDescent="0.3">
      <c r="A407" s="82" t="s">
        <v>562</v>
      </c>
      <c r="B407" s="90">
        <v>0</v>
      </c>
      <c r="C407" s="90">
        <v>0</v>
      </c>
      <c r="D407" s="90">
        <v>0</v>
      </c>
      <c r="E407" s="90">
        <v>0</v>
      </c>
      <c r="F407" s="90">
        <v>0</v>
      </c>
      <c r="G407" s="90">
        <v>0</v>
      </c>
      <c r="H407" s="90">
        <v>0</v>
      </c>
      <c r="I407" s="90">
        <v>0</v>
      </c>
      <c r="J407" s="90">
        <v>0</v>
      </c>
      <c r="K407" s="90">
        <v>0</v>
      </c>
      <c r="L407" s="90">
        <v>0</v>
      </c>
      <c r="M407" s="90">
        <v>0</v>
      </c>
      <c r="N407" s="90">
        <v>0</v>
      </c>
      <c r="O407" s="90">
        <v>0</v>
      </c>
    </row>
    <row r="408" spans="1:15" x14ac:dyDescent="0.3">
      <c r="A408" s="82" t="s">
        <v>960</v>
      </c>
      <c r="B408" s="90">
        <v>0</v>
      </c>
      <c r="C408" s="90">
        <v>0</v>
      </c>
      <c r="D408" s="90">
        <v>0</v>
      </c>
      <c r="E408" s="90">
        <v>0</v>
      </c>
      <c r="F408" s="90">
        <v>0</v>
      </c>
      <c r="G408" s="90">
        <v>0</v>
      </c>
      <c r="H408" s="90">
        <v>0</v>
      </c>
      <c r="I408" s="90">
        <v>0</v>
      </c>
      <c r="J408" s="90">
        <v>0</v>
      </c>
      <c r="K408" s="90">
        <v>0</v>
      </c>
      <c r="L408" s="90">
        <v>0</v>
      </c>
      <c r="M408" s="90">
        <v>0</v>
      </c>
      <c r="N408" s="90">
        <v>0</v>
      </c>
      <c r="O408" s="90">
        <v>0</v>
      </c>
    </row>
  </sheetData>
  <pageMargins left="0.7" right="0.7" top="0.75" bottom="0.75" header="0.3" footer="0.3"/>
  <pageSetup orientation="portrait" r:id="rId1"/>
  <headerFooter>
    <oddHeader xml:space="preserve">&amp;RDEF’s Response to OPC POD 1 (1-26)
Q7
Page &amp;P of &amp;N
</oddHeader>
    <oddFooter>&amp;R20240025-OPCPOD1-00004280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0421-05DD-4157-A51C-418D63BD9654}">
  <dimension ref="A1:DB163"/>
  <sheetViews>
    <sheetView tabSelected="1" workbookViewId="0">
      <selection activeCell="D5" sqref="D5"/>
    </sheetView>
  </sheetViews>
  <sheetFormatPr defaultColWidth="0" defaultRowHeight="14.4" x14ac:dyDescent="0.3"/>
  <cols>
    <col min="1" max="1" width="30.6640625" customWidth="1"/>
    <col min="2" max="2" width="80.6640625" customWidth="1"/>
    <col min="3" max="106" width="0" hidden="1" customWidth="1"/>
    <col min="107" max="16384" width="9.109375" hidden="1"/>
  </cols>
  <sheetData>
    <row r="1" spans="1:106" x14ac:dyDescent="0.3">
      <c r="A1" t="s">
        <v>155</v>
      </c>
      <c r="B1" t="s">
        <v>967</v>
      </c>
      <c r="D1" t="s">
        <v>965</v>
      </c>
      <c r="E1" t="s">
        <v>967</v>
      </c>
      <c r="H1">
        <v>91</v>
      </c>
      <c r="L1" t="s">
        <v>156</v>
      </c>
      <c r="N1">
        <v>100</v>
      </c>
      <c r="O1">
        <v>0</v>
      </c>
      <c r="P1">
        <v>0</v>
      </c>
      <c r="Q1">
        <v>1</v>
      </c>
      <c r="R1">
        <v>255</v>
      </c>
      <c r="T1">
        <v>0</v>
      </c>
      <c r="V1">
        <v>0</v>
      </c>
      <c r="W1">
        <v>0</v>
      </c>
      <c r="X1" t="s">
        <v>157</v>
      </c>
      <c r="CM1">
        <v>30</v>
      </c>
      <c r="CN1">
        <v>10</v>
      </c>
      <c r="CO1" t="s">
        <v>158</v>
      </c>
      <c r="CW1" t="s">
        <v>159</v>
      </c>
      <c r="CX1" t="s">
        <v>160</v>
      </c>
      <c r="CY1" t="s">
        <v>161</v>
      </c>
      <c r="CZ1" t="s">
        <v>162</v>
      </c>
      <c r="DA1">
        <v>6</v>
      </c>
      <c r="DB1" t="s">
        <v>163</v>
      </c>
    </row>
    <row r="2" spans="1:106" x14ac:dyDescent="0.3">
      <c r="A2" t="s">
        <v>164</v>
      </c>
      <c r="CM2">
        <v>30</v>
      </c>
      <c r="CN2">
        <v>10</v>
      </c>
      <c r="CO2" t="s">
        <v>158</v>
      </c>
      <c r="CW2" t="s">
        <v>165</v>
      </c>
      <c r="CX2" t="s">
        <v>166</v>
      </c>
      <c r="CY2" t="s">
        <v>161</v>
      </c>
      <c r="CZ2" t="s">
        <v>167</v>
      </c>
    </row>
    <row r="3" spans="1:106" x14ac:dyDescent="0.3">
      <c r="CM3">
        <v>30</v>
      </c>
      <c r="CN3">
        <v>10</v>
      </c>
      <c r="CO3" t="s">
        <v>158</v>
      </c>
      <c r="CW3" t="s">
        <v>168</v>
      </c>
      <c r="CX3" t="s">
        <v>169</v>
      </c>
      <c r="CY3" t="s">
        <v>161</v>
      </c>
      <c r="CZ3" t="s">
        <v>170</v>
      </c>
    </row>
    <row r="4" spans="1:106" x14ac:dyDescent="0.3">
      <c r="A4" t="s">
        <v>171</v>
      </c>
      <c r="B4" t="s">
        <v>981</v>
      </c>
      <c r="CM4">
        <v>30</v>
      </c>
      <c r="CN4">
        <v>10</v>
      </c>
      <c r="CO4" t="s">
        <v>158</v>
      </c>
      <c r="CW4" t="s">
        <v>172</v>
      </c>
      <c r="CX4" t="s">
        <v>173</v>
      </c>
      <c r="CY4" t="s">
        <v>161</v>
      </c>
      <c r="CZ4" t="s">
        <v>174</v>
      </c>
    </row>
    <row r="5" spans="1:106" x14ac:dyDescent="0.3">
      <c r="A5" t="s">
        <v>175</v>
      </c>
      <c r="B5" s="66">
        <v>45336.559583333299</v>
      </c>
      <c r="CM5">
        <v>30</v>
      </c>
      <c r="CN5">
        <v>10</v>
      </c>
      <c r="CO5" t="s">
        <v>158</v>
      </c>
      <c r="CW5" t="s">
        <v>176</v>
      </c>
      <c r="CX5" t="s">
        <v>177</v>
      </c>
      <c r="CY5" t="s">
        <v>161</v>
      </c>
      <c r="CZ5" t="s">
        <v>162</v>
      </c>
    </row>
    <row r="6" spans="1:106" x14ac:dyDescent="0.3">
      <c r="A6" t="s">
        <v>178</v>
      </c>
      <c r="B6">
        <v>5009011</v>
      </c>
      <c r="CM6">
        <v>30</v>
      </c>
      <c r="CN6">
        <v>10</v>
      </c>
      <c r="CO6" t="s">
        <v>158</v>
      </c>
      <c r="CW6" t="s">
        <v>179</v>
      </c>
      <c r="CX6" t="s">
        <v>180</v>
      </c>
      <c r="CY6" t="s">
        <v>161</v>
      </c>
      <c r="CZ6" t="s">
        <v>167</v>
      </c>
    </row>
    <row r="7" spans="1:106" x14ac:dyDescent="0.3">
      <c r="A7" t="s">
        <v>181</v>
      </c>
      <c r="B7" t="s">
        <v>182</v>
      </c>
      <c r="CM7">
        <v>30</v>
      </c>
      <c r="CN7">
        <v>10</v>
      </c>
      <c r="CO7" t="s">
        <v>158</v>
      </c>
      <c r="CW7" t="s">
        <v>183</v>
      </c>
      <c r="CX7" t="s">
        <v>184</v>
      </c>
      <c r="CY7" t="s">
        <v>161</v>
      </c>
      <c r="CZ7" t="s">
        <v>162</v>
      </c>
    </row>
    <row r="8" spans="1:106" x14ac:dyDescent="0.3">
      <c r="A8" t="s">
        <v>982</v>
      </c>
      <c r="B8" t="s">
        <v>983</v>
      </c>
      <c r="CM8">
        <v>30</v>
      </c>
      <c r="CN8">
        <v>10</v>
      </c>
      <c r="CO8" t="s">
        <v>158</v>
      </c>
      <c r="CW8" t="s">
        <v>185</v>
      </c>
      <c r="CX8" t="s">
        <v>186</v>
      </c>
      <c r="CY8" t="s">
        <v>161</v>
      </c>
      <c r="CZ8" t="s">
        <v>187</v>
      </c>
    </row>
    <row r="9" spans="1:106" x14ac:dyDescent="0.3">
      <c r="A9" t="s">
        <v>984</v>
      </c>
      <c r="CM9">
        <v>30</v>
      </c>
      <c r="CN9">
        <v>10</v>
      </c>
      <c r="CO9" t="s">
        <v>158</v>
      </c>
      <c r="CW9" t="s">
        <v>188</v>
      </c>
      <c r="CX9" t="s">
        <v>189</v>
      </c>
      <c r="CY9" t="s">
        <v>161</v>
      </c>
      <c r="CZ9" t="s">
        <v>190</v>
      </c>
    </row>
    <row r="10" spans="1:106" x14ac:dyDescent="0.3">
      <c r="CM10">
        <v>30</v>
      </c>
      <c r="CN10">
        <v>10</v>
      </c>
      <c r="CO10" t="s">
        <v>158</v>
      </c>
      <c r="CW10" t="s">
        <v>191</v>
      </c>
      <c r="CX10" t="s">
        <v>192</v>
      </c>
      <c r="CY10" t="s">
        <v>161</v>
      </c>
      <c r="CZ10" t="s">
        <v>193</v>
      </c>
    </row>
    <row r="11" spans="1:106" x14ac:dyDescent="0.3">
      <c r="A11" t="s">
        <v>194</v>
      </c>
      <c r="CM11">
        <v>30</v>
      </c>
      <c r="CN11">
        <v>10</v>
      </c>
      <c r="CO11" t="s">
        <v>158</v>
      </c>
      <c r="CW11" t="s">
        <v>195</v>
      </c>
      <c r="CX11" t="s">
        <v>196</v>
      </c>
      <c r="CY11" t="s">
        <v>161</v>
      </c>
      <c r="CZ11" t="s">
        <v>197</v>
      </c>
    </row>
    <row r="12" spans="1:106" x14ac:dyDescent="0.3">
      <c r="A12" t="s">
        <v>985</v>
      </c>
      <c r="B12" t="s">
        <v>986</v>
      </c>
      <c r="CM12">
        <v>30</v>
      </c>
      <c r="CN12">
        <v>10</v>
      </c>
      <c r="CO12" t="s">
        <v>158</v>
      </c>
      <c r="CW12" t="s">
        <v>198</v>
      </c>
      <c r="CX12" t="s">
        <v>199</v>
      </c>
      <c r="CY12" t="s">
        <v>161</v>
      </c>
      <c r="CZ12" t="s">
        <v>200</v>
      </c>
    </row>
    <row r="13" spans="1:106" x14ac:dyDescent="0.3">
      <c r="A13" t="s">
        <v>987</v>
      </c>
      <c r="B13" t="s">
        <v>201</v>
      </c>
      <c r="CM13">
        <v>30</v>
      </c>
      <c r="CN13">
        <v>10</v>
      </c>
      <c r="CO13" t="s">
        <v>158</v>
      </c>
      <c r="CW13" t="s">
        <v>202</v>
      </c>
      <c r="CX13" t="s">
        <v>203</v>
      </c>
      <c r="CY13" t="s">
        <v>161</v>
      </c>
      <c r="CZ13" t="s">
        <v>204</v>
      </c>
    </row>
    <row r="14" spans="1:106" x14ac:dyDescent="0.3">
      <c r="A14" t="s">
        <v>988</v>
      </c>
      <c r="B14" t="s">
        <v>205</v>
      </c>
      <c r="CM14">
        <v>30</v>
      </c>
      <c r="CN14">
        <v>10</v>
      </c>
      <c r="CO14" t="s">
        <v>158</v>
      </c>
      <c r="CW14" t="s">
        <v>206</v>
      </c>
      <c r="CX14" t="s">
        <v>207</v>
      </c>
      <c r="CY14" t="s">
        <v>161</v>
      </c>
      <c r="CZ14" t="s">
        <v>208</v>
      </c>
    </row>
    <row r="15" spans="1:106" x14ac:dyDescent="0.3">
      <c r="CM15">
        <v>30</v>
      </c>
      <c r="CN15">
        <v>10</v>
      </c>
      <c r="CO15" t="s">
        <v>158</v>
      </c>
      <c r="CW15" t="s">
        <v>209</v>
      </c>
      <c r="CX15" t="s">
        <v>210</v>
      </c>
      <c r="CY15" t="s">
        <v>161</v>
      </c>
      <c r="CZ15" t="s">
        <v>211</v>
      </c>
    </row>
    <row r="16" spans="1:106" x14ac:dyDescent="0.3">
      <c r="A16" t="s">
        <v>989</v>
      </c>
      <c r="B16" t="s">
        <v>990</v>
      </c>
      <c r="CM16">
        <v>30</v>
      </c>
      <c r="CN16">
        <v>10</v>
      </c>
      <c r="CO16" t="s">
        <v>158</v>
      </c>
      <c r="CW16" t="s">
        <v>212</v>
      </c>
      <c r="CX16" t="s">
        <v>213</v>
      </c>
      <c r="CY16" t="s">
        <v>161</v>
      </c>
      <c r="CZ16" t="s">
        <v>174</v>
      </c>
    </row>
    <row r="17" spans="1:104" x14ac:dyDescent="0.3">
      <c r="CM17">
        <v>30</v>
      </c>
      <c r="CN17">
        <v>10</v>
      </c>
      <c r="CO17" t="s">
        <v>158</v>
      </c>
      <c r="CW17" t="s">
        <v>214</v>
      </c>
      <c r="CX17" t="s">
        <v>215</v>
      </c>
      <c r="CY17" t="s">
        <v>161</v>
      </c>
      <c r="CZ17" t="s">
        <v>216</v>
      </c>
    </row>
    <row r="18" spans="1:104" x14ac:dyDescent="0.3">
      <c r="A18" t="s">
        <v>991</v>
      </c>
      <c r="B18" t="s">
        <v>992</v>
      </c>
      <c r="CM18">
        <v>30</v>
      </c>
      <c r="CN18">
        <v>10</v>
      </c>
      <c r="CO18" t="s">
        <v>158</v>
      </c>
      <c r="CW18" t="s">
        <v>217</v>
      </c>
      <c r="CX18" t="s">
        <v>218</v>
      </c>
      <c r="CY18" t="s">
        <v>161</v>
      </c>
      <c r="CZ18" t="s">
        <v>219</v>
      </c>
    </row>
    <row r="19" spans="1:104" x14ac:dyDescent="0.3">
      <c r="A19" t="s">
        <v>993</v>
      </c>
      <c r="B19" t="s">
        <v>994</v>
      </c>
      <c r="CM19">
        <v>30</v>
      </c>
      <c r="CN19">
        <v>10</v>
      </c>
      <c r="CO19" t="s">
        <v>158</v>
      </c>
      <c r="CW19" t="s">
        <v>220</v>
      </c>
      <c r="CX19" t="s">
        <v>221</v>
      </c>
      <c r="CY19" t="s">
        <v>161</v>
      </c>
      <c r="CZ19" t="s">
        <v>222</v>
      </c>
    </row>
    <row r="20" spans="1:104" x14ac:dyDescent="0.3">
      <c r="K20" t="s">
        <v>223</v>
      </c>
      <c r="CM20">
        <v>30</v>
      </c>
      <c r="CN20">
        <v>10</v>
      </c>
      <c r="CO20" t="s">
        <v>158</v>
      </c>
      <c r="CW20" t="s">
        <v>224</v>
      </c>
      <c r="CX20" t="s">
        <v>225</v>
      </c>
      <c r="CY20" t="s">
        <v>161</v>
      </c>
      <c r="CZ20" t="s">
        <v>226</v>
      </c>
    </row>
    <row r="21" spans="1:104" x14ac:dyDescent="0.3">
      <c r="A21" t="s">
        <v>227</v>
      </c>
      <c r="K21" t="s">
        <v>228</v>
      </c>
      <c r="CM21">
        <v>30</v>
      </c>
      <c r="CN21">
        <v>10</v>
      </c>
      <c r="CO21" t="s">
        <v>158</v>
      </c>
      <c r="CW21" t="s">
        <v>229</v>
      </c>
      <c r="CX21" t="s">
        <v>230</v>
      </c>
      <c r="CY21" t="s">
        <v>161</v>
      </c>
      <c r="CZ21" t="s">
        <v>170</v>
      </c>
    </row>
    <row r="22" spans="1:104" x14ac:dyDescent="0.3">
      <c r="A22" t="s">
        <v>231</v>
      </c>
      <c r="B22">
        <v>201301</v>
      </c>
      <c r="K22" t="s">
        <v>232</v>
      </c>
      <c r="CM22">
        <v>30</v>
      </c>
      <c r="CN22">
        <v>10</v>
      </c>
      <c r="CO22" t="s">
        <v>158</v>
      </c>
      <c r="CW22" t="s">
        <v>233</v>
      </c>
      <c r="CX22" t="s">
        <v>234</v>
      </c>
      <c r="CY22" t="s">
        <v>161</v>
      </c>
      <c r="CZ22" t="s">
        <v>235</v>
      </c>
    </row>
    <row r="23" spans="1:104" x14ac:dyDescent="0.3">
      <c r="K23">
        <v>0</v>
      </c>
      <c r="CM23">
        <v>30</v>
      </c>
      <c r="CN23">
        <v>10</v>
      </c>
      <c r="CO23" t="s">
        <v>158</v>
      </c>
      <c r="CW23" t="s">
        <v>236</v>
      </c>
      <c r="CX23" t="s">
        <v>237</v>
      </c>
      <c r="CY23" t="s">
        <v>161</v>
      </c>
      <c r="CZ23" t="s">
        <v>238</v>
      </c>
    </row>
    <row r="24" spans="1:104" x14ac:dyDescent="0.3">
      <c r="A24" t="s">
        <v>239</v>
      </c>
      <c r="B24" t="s">
        <v>240</v>
      </c>
      <c r="CM24">
        <v>30</v>
      </c>
      <c r="CN24">
        <v>10</v>
      </c>
      <c r="CO24" t="s">
        <v>158</v>
      </c>
      <c r="CW24" t="s">
        <v>241</v>
      </c>
      <c r="CX24" t="s">
        <v>242</v>
      </c>
      <c r="CY24" t="s">
        <v>161</v>
      </c>
      <c r="CZ24" t="s">
        <v>243</v>
      </c>
    </row>
    <row r="25" spans="1:104" x14ac:dyDescent="0.3">
      <c r="A25" t="s">
        <v>244</v>
      </c>
      <c r="B25" t="s">
        <v>245</v>
      </c>
      <c r="CM25">
        <v>30</v>
      </c>
      <c r="CN25">
        <v>10</v>
      </c>
      <c r="CO25" t="s">
        <v>158</v>
      </c>
      <c r="CW25" t="s">
        <v>246</v>
      </c>
      <c r="CX25" t="s">
        <v>247</v>
      </c>
      <c r="CY25" t="s">
        <v>161</v>
      </c>
      <c r="CZ25" t="s">
        <v>248</v>
      </c>
    </row>
    <row r="26" spans="1:104" x14ac:dyDescent="0.3">
      <c r="CM26">
        <v>30</v>
      </c>
      <c r="CN26">
        <v>10</v>
      </c>
      <c r="CO26" t="s">
        <v>158</v>
      </c>
      <c r="CW26" t="s">
        <v>249</v>
      </c>
      <c r="CX26" t="s">
        <v>250</v>
      </c>
      <c r="CY26" t="s">
        <v>161</v>
      </c>
      <c r="CZ26" t="s">
        <v>251</v>
      </c>
    </row>
    <row r="27" spans="1:104" x14ac:dyDescent="0.3">
      <c r="A27" t="s">
        <v>252</v>
      </c>
      <c r="B27" t="s">
        <v>995</v>
      </c>
      <c r="CM27">
        <v>30</v>
      </c>
      <c r="CN27">
        <v>10</v>
      </c>
      <c r="CO27" t="s">
        <v>158</v>
      </c>
      <c r="CW27" t="s">
        <v>253</v>
      </c>
      <c r="CX27" t="s">
        <v>254</v>
      </c>
      <c r="CY27" t="s">
        <v>161</v>
      </c>
      <c r="CZ27" t="s">
        <v>255</v>
      </c>
    </row>
    <row r="28" spans="1:104" x14ac:dyDescent="0.3">
      <c r="B28" t="s">
        <v>996</v>
      </c>
      <c r="CM28">
        <v>30</v>
      </c>
      <c r="CN28">
        <v>10</v>
      </c>
      <c r="CO28" t="s">
        <v>158</v>
      </c>
      <c r="CW28" t="s">
        <v>256</v>
      </c>
      <c r="CX28" t="s">
        <v>257</v>
      </c>
      <c r="CY28" t="s">
        <v>161</v>
      </c>
      <c r="CZ28" t="s">
        <v>258</v>
      </c>
    </row>
    <row r="29" spans="1:104" x14ac:dyDescent="0.3">
      <c r="B29" t="s">
        <v>995</v>
      </c>
      <c r="CM29">
        <v>30</v>
      </c>
      <c r="CN29">
        <v>10</v>
      </c>
      <c r="CO29" t="s">
        <v>158</v>
      </c>
      <c r="CW29" t="s">
        <v>259</v>
      </c>
      <c r="CX29" t="s">
        <v>260</v>
      </c>
      <c r="CY29" t="s">
        <v>161</v>
      </c>
      <c r="CZ29" t="s">
        <v>261</v>
      </c>
    </row>
    <row r="30" spans="1:104" x14ac:dyDescent="0.3">
      <c r="B30" t="s">
        <v>997</v>
      </c>
      <c r="CM30">
        <v>30</v>
      </c>
      <c r="CN30">
        <v>10</v>
      </c>
      <c r="CO30" t="s">
        <v>158</v>
      </c>
      <c r="CW30" t="s">
        <v>262</v>
      </c>
      <c r="CX30" t="s">
        <v>263</v>
      </c>
      <c r="CY30" t="s">
        <v>161</v>
      </c>
      <c r="CZ30" t="s">
        <v>264</v>
      </c>
    </row>
    <row r="31" spans="1:104" x14ac:dyDescent="0.3">
      <c r="B31" t="s">
        <v>998</v>
      </c>
      <c r="CM31">
        <v>30</v>
      </c>
      <c r="CN31">
        <v>10</v>
      </c>
      <c r="CO31" t="s">
        <v>158</v>
      </c>
      <c r="CW31" t="s">
        <v>265</v>
      </c>
      <c r="CX31" t="s">
        <v>266</v>
      </c>
      <c r="CY31" t="s">
        <v>161</v>
      </c>
      <c r="CZ31" t="s">
        <v>267</v>
      </c>
    </row>
    <row r="32" spans="1:104" x14ac:dyDescent="0.3">
      <c r="B32" t="s">
        <v>967</v>
      </c>
      <c r="CM32">
        <v>30</v>
      </c>
      <c r="CN32">
        <v>10</v>
      </c>
      <c r="CO32" t="s">
        <v>158</v>
      </c>
      <c r="CW32" t="s">
        <v>268</v>
      </c>
      <c r="CX32" t="s">
        <v>269</v>
      </c>
      <c r="CY32" t="s">
        <v>161</v>
      </c>
      <c r="CZ32" t="s">
        <v>270</v>
      </c>
    </row>
    <row r="33" spans="91:104" x14ac:dyDescent="0.3">
      <c r="CM33">
        <v>30</v>
      </c>
      <c r="CN33">
        <v>10</v>
      </c>
      <c r="CO33" t="s">
        <v>158</v>
      </c>
      <c r="CW33" t="s">
        <v>271</v>
      </c>
      <c r="CX33" t="s">
        <v>272</v>
      </c>
      <c r="CY33" t="s">
        <v>161</v>
      </c>
      <c r="CZ33" t="s">
        <v>273</v>
      </c>
    </row>
    <row r="34" spans="91:104" x14ac:dyDescent="0.3">
      <c r="CM34">
        <v>30</v>
      </c>
      <c r="CN34">
        <v>10</v>
      </c>
      <c r="CO34" t="s">
        <v>158</v>
      </c>
      <c r="CW34" t="s">
        <v>274</v>
      </c>
      <c r="CX34" t="s">
        <v>275</v>
      </c>
      <c r="CY34" t="s">
        <v>161</v>
      </c>
      <c r="CZ34" t="s">
        <v>276</v>
      </c>
    </row>
    <row r="35" spans="91:104" x14ac:dyDescent="0.3">
      <c r="CM35">
        <v>30</v>
      </c>
      <c r="CN35">
        <v>10</v>
      </c>
      <c r="CO35" t="s">
        <v>158</v>
      </c>
      <c r="CW35" t="s">
        <v>277</v>
      </c>
      <c r="CX35" t="s">
        <v>278</v>
      </c>
      <c r="CY35" t="s">
        <v>161</v>
      </c>
      <c r="CZ35" t="s">
        <v>279</v>
      </c>
    </row>
    <row r="36" spans="91:104" x14ac:dyDescent="0.3">
      <c r="CM36">
        <v>30</v>
      </c>
      <c r="CN36">
        <v>10</v>
      </c>
      <c r="CO36" t="s">
        <v>158</v>
      </c>
      <c r="CW36" t="s">
        <v>280</v>
      </c>
      <c r="CX36" t="s">
        <v>281</v>
      </c>
      <c r="CY36" t="s">
        <v>161</v>
      </c>
      <c r="CZ36" t="s">
        <v>282</v>
      </c>
    </row>
    <row r="37" spans="91:104" x14ac:dyDescent="0.3">
      <c r="CM37">
        <v>30</v>
      </c>
      <c r="CN37">
        <v>10</v>
      </c>
      <c r="CO37" t="s">
        <v>158</v>
      </c>
      <c r="CW37" t="s">
        <v>283</v>
      </c>
      <c r="CX37" t="s">
        <v>284</v>
      </c>
      <c r="CY37" t="s">
        <v>161</v>
      </c>
      <c r="CZ37" t="s">
        <v>285</v>
      </c>
    </row>
    <row r="38" spans="91:104" x14ac:dyDescent="0.3">
      <c r="CM38">
        <v>30</v>
      </c>
      <c r="CN38">
        <v>10</v>
      </c>
      <c r="CO38" t="s">
        <v>158</v>
      </c>
      <c r="CW38" t="s">
        <v>286</v>
      </c>
      <c r="CX38" t="s">
        <v>287</v>
      </c>
      <c r="CY38" t="s">
        <v>161</v>
      </c>
      <c r="CZ38" t="s">
        <v>288</v>
      </c>
    </row>
    <row r="39" spans="91:104" x14ac:dyDescent="0.3">
      <c r="CM39">
        <v>30</v>
      </c>
      <c r="CN39">
        <v>10</v>
      </c>
      <c r="CO39" t="s">
        <v>158</v>
      </c>
      <c r="CW39" t="s">
        <v>289</v>
      </c>
      <c r="CX39" t="s">
        <v>290</v>
      </c>
      <c r="CY39" t="s">
        <v>161</v>
      </c>
      <c r="CZ39" t="s">
        <v>291</v>
      </c>
    </row>
    <row r="40" spans="91:104" x14ac:dyDescent="0.3">
      <c r="CM40">
        <v>30</v>
      </c>
      <c r="CN40">
        <v>10</v>
      </c>
      <c r="CO40" t="s">
        <v>158</v>
      </c>
      <c r="CW40" t="s">
        <v>292</v>
      </c>
      <c r="CX40" t="s">
        <v>293</v>
      </c>
      <c r="CY40" t="s">
        <v>161</v>
      </c>
      <c r="CZ40" t="s">
        <v>294</v>
      </c>
    </row>
    <row r="41" spans="91:104" x14ac:dyDescent="0.3">
      <c r="CM41">
        <v>30</v>
      </c>
      <c r="CN41">
        <v>10</v>
      </c>
      <c r="CO41" t="s">
        <v>158</v>
      </c>
      <c r="CW41" t="s">
        <v>295</v>
      </c>
      <c r="CX41" t="s">
        <v>296</v>
      </c>
      <c r="CY41" t="s">
        <v>161</v>
      </c>
      <c r="CZ41" t="s">
        <v>297</v>
      </c>
    </row>
    <row r="42" spans="91:104" x14ac:dyDescent="0.3">
      <c r="CM42">
        <v>30</v>
      </c>
      <c r="CN42">
        <v>10</v>
      </c>
      <c r="CO42" t="s">
        <v>158</v>
      </c>
      <c r="CW42" t="s">
        <v>298</v>
      </c>
      <c r="CX42" t="s">
        <v>299</v>
      </c>
      <c r="CY42" t="s">
        <v>161</v>
      </c>
      <c r="CZ42" t="s">
        <v>300</v>
      </c>
    </row>
    <row r="43" spans="91:104" x14ac:dyDescent="0.3">
      <c r="CM43">
        <v>30</v>
      </c>
      <c r="CN43">
        <v>10</v>
      </c>
      <c r="CO43" t="s">
        <v>158</v>
      </c>
      <c r="CW43" t="s">
        <v>301</v>
      </c>
      <c r="CX43" t="s">
        <v>302</v>
      </c>
      <c r="CY43" t="s">
        <v>161</v>
      </c>
      <c r="CZ43" t="s">
        <v>303</v>
      </c>
    </row>
    <row r="44" spans="91:104" x14ac:dyDescent="0.3">
      <c r="CM44">
        <v>30</v>
      </c>
      <c r="CN44">
        <v>10</v>
      </c>
      <c r="CO44" t="s">
        <v>158</v>
      </c>
      <c r="CW44" t="s">
        <v>304</v>
      </c>
      <c r="CX44" t="s">
        <v>305</v>
      </c>
      <c r="CY44" t="s">
        <v>161</v>
      </c>
      <c r="CZ44" t="s">
        <v>306</v>
      </c>
    </row>
    <row r="45" spans="91:104" x14ac:dyDescent="0.3">
      <c r="CM45">
        <v>30</v>
      </c>
      <c r="CN45">
        <v>10</v>
      </c>
      <c r="CO45" t="s">
        <v>158</v>
      </c>
      <c r="CW45" t="s">
        <v>307</v>
      </c>
      <c r="CX45" t="s">
        <v>308</v>
      </c>
      <c r="CY45" t="s">
        <v>161</v>
      </c>
      <c r="CZ45" t="s">
        <v>309</v>
      </c>
    </row>
    <row r="46" spans="91:104" x14ac:dyDescent="0.3">
      <c r="CM46">
        <v>30</v>
      </c>
      <c r="CN46">
        <v>10</v>
      </c>
      <c r="CO46" t="s">
        <v>158</v>
      </c>
      <c r="CW46" t="s">
        <v>310</v>
      </c>
      <c r="CX46" t="s">
        <v>311</v>
      </c>
      <c r="CY46" t="s">
        <v>161</v>
      </c>
      <c r="CZ46" t="s">
        <v>312</v>
      </c>
    </row>
    <row r="47" spans="91:104" x14ac:dyDescent="0.3">
      <c r="CM47">
        <v>30</v>
      </c>
      <c r="CN47">
        <v>10</v>
      </c>
      <c r="CO47" t="s">
        <v>158</v>
      </c>
      <c r="CW47" t="s">
        <v>313</v>
      </c>
      <c r="CX47" t="s">
        <v>314</v>
      </c>
      <c r="CY47" t="s">
        <v>161</v>
      </c>
      <c r="CZ47" t="s">
        <v>315</v>
      </c>
    </row>
    <row r="48" spans="91:104" x14ac:dyDescent="0.3">
      <c r="CM48">
        <v>30</v>
      </c>
      <c r="CN48">
        <v>10</v>
      </c>
      <c r="CO48" t="s">
        <v>158</v>
      </c>
      <c r="CW48" t="s">
        <v>316</v>
      </c>
      <c r="CX48" t="s">
        <v>317</v>
      </c>
      <c r="CY48" t="s">
        <v>161</v>
      </c>
      <c r="CZ48" t="s">
        <v>318</v>
      </c>
    </row>
    <row r="49" spans="91:104" x14ac:dyDescent="0.3">
      <c r="CM49">
        <v>30</v>
      </c>
      <c r="CN49">
        <v>10</v>
      </c>
      <c r="CO49" t="s">
        <v>158</v>
      </c>
      <c r="CW49" t="s">
        <v>319</v>
      </c>
      <c r="CX49" t="s">
        <v>320</v>
      </c>
      <c r="CY49" t="s">
        <v>161</v>
      </c>
      <c r="CZ49" t="s">
        <v>321</v>
      </c>
    </row>
    <row r="50" spans="91:104" x14ac:dyDescent="0.3">
      <c r="CM50">
        <v>30</v>
      </c>
      <c r="CN50">
        <v>10</v>
      </c>
      <c r="CO50" t="s">
        <v>158</v>
      </c>
      <c r="CW50" t="s">
        <v>322</v>
      </c>
      <c r="CX50" t="s">
        <v>323</v>
      </c>
      <c r="CY50" t="s">
        <v>161</v>
      </c>
      <c r="CZ50" t="s">
        <v>324</v>
      </c>
    </row>
    <row r="51" spans="91:104" x14ac:dyDescent="0.3">
      <c r="CM51">
        <v>30</v>
      </c>
      <c r="CN51">
        <v>10</v>
      </c>
      <c r="CO51" t="s">
        <v>158</v>
      </c>
      <c r="CW51" t="s">
        <v>325</v>
      </c>
      <c r="CX51" t="s">
        <v>326</v>
      </c>
      <c r="CY51" t="s">
        <v>161</v>
      </c>
      <c r="CZ51" t="s">
        <v>327</v>
      </c>
    </row>
    <row r="52" spans="91:104" x14ac:dyDescent="0.3">
      <c r="CM52">
        <v>30</v>
      </c>
      <c r="CN52">
        <v>10</v>
      </c>
      <c r="CO52" t="s">
        <v>158</v>
      </c>
      <c r="CW52" t="s">
        <v>328</v>
      </c>
      <c r="CX52" t="s">
        <v>329</v>
      </c>
      <c r="CY52" t="s">
        <v>161</v>
      </c>
      <c r="CZ52" t="s">
        <v>330</v>
      </c>
    </row>
    <row r="53" spans="91:104" x14ac:dyDescent="0.3">
      <c r="CM53">
        <v>30</v>
      </c>
      <c r="CN53">
        <v>10</v>
      </c>
      <c r="CO53" t="s">
        <v>158</v>
      </c>
      <c r="CW53" t="s">
        <v>331</v>
      </c>
      <c r="CX53" t="s">
        <v>332</v>
      </c>
      <c r="CY53" t="s">
        <v>161</v>
      </c>
      <c r="CZ53" t="s">
        <v>333</v>
      </c>
    </row>
    <row r="54" spans="91:104" x14ac:dyDescent="0.3">
      <c r="CM54">
        <v>30</v>
      </c>
      <c r="CN54">
        <v>10</v>
      </c>
      <c r="CO54" t="s">
        <v>158</v>
      </c>
      <c r="CW54" t="s">
        <v>334</v>
      </c>
      <c r="CX54" t="s">
        <v>335</v>
      </c>
      <c r="CY54" t="s">
        <v>161</v>
      </c>
      <c r="CZ54" t="s">
        <v>336</v>
      </c>
    </row>
    <row r="55" spans="91:104" x14ac:dyDescent="0.3">
      <c r="CM55">
        <v>30</v>
      </c>
      <c r="CN55">
        <v>10</v>
      </c>
      <c r="CO55" t="s">
        <v>158</v>
      </c>
      <c r="CW55" t="s">
        <v>337</v>
      </c>
      <c r="CX55" t="s">
        <v>338</v>
      </c>
      <c r="CY55" t="s">
        <v>161</v>
      </c>
      <c r="CZ55" t="s">
        <v>339</v>
      </c>
    </row>
    <row r="56" spans="91:104" x14ac:dyDescent="0.3">
      <c r="CM56">
        <v>30</v>
      </c>
      <c r="CN56">
        <v>10</v>
      </c>
      <c r="CO56" t="s">
        <v>158</v>
      </c>
      <c r="CW56" t="s">
        <v>340</v>
      </c>
      <c r="CX56" t="s">
        <v>341</v>
      </c>
      <c r="CY56" t="s">
        <v>161</v>
      </c>
      <c r="CZ56" t="s">
        <v>342</v>
      </c>
    </row>
    <row r="57" spans="91:104" x14ac:dyDescent="0.3">
      <c r="CM57">
        <v>30</v>
      </c>
      <c r="CN57">
        <v>10</v>
      </c>
      <c r="CO57" t="s">
        <v>158</v>
      </c>
      <c r="CW57" t="s">
        <v>343</v>
      </c>
      <c r="CX57" t="s">
        <v>344</v>
      </c>
      <c r="CY57" t="s">
        <v>161</v>
      </c>
      <c r="CZ57" t="s">
        <v>345</v>
      </c>
    </row>
    <row r="58" spans="91:104" x14ac:dyDescent="0.3">
      <c r="CM58">
        <v>30</v>
      </c>
      <c r="CN58">
        <v>10</v>
      </c>
      <c r="CO58" t="s">
        <v>158</v>
      </c>
      <c r="CW58" t="s">
        <v>346</v>
      </c>
      <c r="CX58" t="s">
        <v>347</v>
      </c>
      <c r="CY58" t="s">
        <v>161</v>
      </c>
      <c r="CZ58" t="s">
        <v>348</v>
      </c>
    </row>
    <row r="59" spans="91:104" x14ac:dyDescent="0.3">
      <c r="CM59">
        <v>30</v>
      </c>
      <c r="CN59">
        <v>10</v>
      </c>
      <c r="CO59" t="s">
        <v>158</v>
      </c>
      <c r="CW59" t="s">
        <v>349</v>
      </c>
      <c r="CX59" t="s">
        <v>350</v>
      </c>
      <c r="CY59" t="s">
        <v>161</v>
      </c>
      <c r="CZ59" t="s">
        <v>351</v>
      </c>
    </row>
    <row r="60" spans="91:104" x14ac:dyDescent="0.3">
      <c r="CM60">
        <v>30</v>
      </c>
      <c r="CN60">
        <v>10</v>
      </c>
      <c r="CO60" t="s">
        <v>158</v>
      </c>
      <c r="CW60" t="s">
        <v>352</v>
      </c>
      <c r="CX60" t="s">
        <v>353</v>
      </c>
      <c r="CY60" t="s">
        <v>161</v>
      </c>
    </row>
    <row r="61" spans="91:104" x14ac:dyDescent="0.3">
      <c r="CM61">
        <v>30</v>
      </c>
      <c r="CN61">
        <v>10</v>
      </c>
      <c r="CO61" t="s">
        <v>158</v>
      </c>
      <c r="CW61" t="s">
        <v>354</v>
      </c>
      <c r="CX61" t="s">
        <v>355</v>
      </c>
      <c r="CY61" t="s">
        <v>161</v>
      </c>
    </row>
    <row r="62" spans="91:104" x14ac:dyDescent="0.3">
      <c r="CM62">
        <v>30</v>
      </c>
      <c r="CN62">
        <v>10</v>
      </c>
      <c r="CO62" t="s">
        <v>158</v>
      </c>
      <c r="CW62" t="s">
        <v>356</v>
      </c>
      <c r="CX62" t="s">
        <v>357</v>
      </c>
      <c r="CY62" t="s">
        <v>161</v>
      </c>
    </row>
    <row r="63" spans="91:104" x14ac:dyDescent="0.3">
      <c r="CM63">
        <v>30</v>
      </c>
      <c r="CN63">
        <v>10</v>
      </c>
      <c r="CO63" t="s">
        <v>158</v>
      </c>
      <c r="CW63" t="s">
        <v>358</v>
      </c>
      <c r="CX63" t="s">
        <v>359</v>
      </c>
      <c r="CY63" t="s">
        <v>161</v>
      </c>
    </row>
    <row r="64" spans="91:104" x14ac:dyDescent="0.3">
      <c r="CM64">
        <v>30</v>
      </c>
      <c r="CN64">
        <v>10</v>
      </c>
      <c r="CO64" t="s">
        <v>158</v>
      </c>
      <c r="CW64" t="s">
        <v>360</v>
      </c>
      <c r="CX64" t="s">
        <v>361</v>
      </c>
      <c r="CY64" t="s">
        <v>161</v>
      </c>
    </row>
    <row r="65" spans="91:103" x14ac:dyDescent="0.3">
      <c r="CM65">
        <v>30</v>
      </c>
      <c r="CN65">
        <v>10</v>
      </c>
      <c r="CO65" t="s">
        <v>158</v>
      </c>
      <c r="CW65" t="s">
        <v>362</v>
      </c>
      <c r="CX65" t="s">
        <v>363</v>
      </c>
      <c r="CY65" t="s">
        <v>161</v>
      </c>
    </row>
    <row r="66" spans="91:103" x14ac:dyDescent="0.3">
      <c r="CM66">
        <v>30</v>
      </c>
      <c r="CN66">
        <v>10</v>
      </c>
      <c r="CO66" t="s">
        <v>158</v>
      </c>
      <c r="CW66" t="s">
        <v>364</v>
      </c>
      <c r="CX66" t="s">
        <v>365</v>
      </c>
      <c r="CY66" t="s">
        <v>161</v>
      </c>
    </row>
    <row r="67" spans="91:103" x14ac:dyDescent="0.3">
      <c r="CM67">
        <v>30</v>
      </c>
      <c r="CN67">
        <v>10</v>
      </c>
      <c r="CO67" t="s">
        <v>158</v>
      </c>
      <c r="CW67" t="s">
        <v>366</v>
      </c>
      <c r="CX67" t="s">
        <v>367</v>
      </c>
      <c r="CY67" t="s">
        <v>161</v>
      </c>
    </row>
    <row r="68" spans="91:103" x14ac:dyDescent="0.3">
      <c r="CM68">
        <v>30</v>
      </c>
      <c r="CN68">
        <v>10</v>
      </c>
      <c r="CO68" t="s">
        <v>158</v>
      </c>
      <c r="CW68" t="s">
        <v>368</v>
      </c>
      <c r="CX68" t="s">
        <v>369</v>
      </c>
      <c r="CY68" t="s">
        <v>161</v>
      </c>
    </row>
    <row r="69" spans="91:103" x14ac:dyDescent="0.3">
      <c r="CM69">
        <v>30</v>
      </c>
      <c r="CN69">
        <v>10</v>
      </c>
      <c r="CO69" t="s">
        <v>158</v>
      </c>
      <c r="CW69" t="s">
        <v>370</v>
      </c>
      <c r="CX69" t="s">
        <v>371</v>
      </c>
      <c r="CY69" t="s">
        <v>161</v>
      </c>
    </row>
    <row r="70" spans="91:103" x14ac:dyDescent="0.3">
      <c r="CM70">
        <v>30</v>
      </c>
      <c r="CN70">
        <v>10</v>
      </c>
      <c r="CO70" t="s">
        <v>158</v>
      </c>
      <c r="CW70" t="s">
        <v>372</v>
      </c>
      <c r="CX70" t="s">
        <v>373</v>
      </c>
      <c r="CY70" t="s">
        <v>161</v>
      </c>
    </row>
    <row r="71" spans="91:103" x14ac:dyDescent="0.3">
      <c r="CM71">
        <v>30</v>
      </c>
      <c r="CN71">
        <v>10</v>
      </c>
      <c r="CO71" t="s">
        <v>158</v>
      </c>
      <c r="CW71" t="s">
        <v>374</v>
      </c>
      <c r="CX71" t="s">
        <v>375</v>
      </c>
      <c r="CY71" t="s">
        <v>161</v>
      </c>
    </row>
    <row r="72" spans="91:103" x14ac:dyDescent="0.3">
      <c r="CM72">
        <v>30</v>
      </c>
      <c r="CN72">
        <v>10</v>
      </c>
      <c r="CO72" t="s">
        <v>158</v>
      </c>
      <c r="CW72" t="s">
        <v>376</v>
      </c>
      <c r="CX72" t="s">
        <v>377</v>
      </c>
      <c r="CY72" t="s">
        <v>161</v>
      </c>
    </row>
    <row r="73" spans="91:103" x14ac:dyDescent="0.3">
      <c r="CM73">
        <v>30</v>
      </c>
      <c r="CN73">
        <v>10</v>
      </c>
      <c r="CO73" t="s">
        <v>158</v>
      </c>
      <c r="CW73" t="s">
        <v>378</v>
      </c>
      <c r="CX73" t="s">
        <v>379</v>
      </c>
      <c r="CY73" t="s">
        <v>161</v>
      </c>
    </row>
    <row r="74" spans="91:103" x14ac:dyDescent="0.3">
      <c r="CM74">
        <v>30</v>
      </c>
      <c r="CN74">
        <v>10</v>
      </c>
      <c r="CO74" t="s">
        <v>158</v>
      </c>
      <c r="CW74" t="s">
        <v>380</v>
      </c>
      <c r="CX74" t="s">
        <v>381</v>
      </c>
      <c r="CY74" t="s">
        <v>161</v>
      </c>
    </row>
    <row r="75" spans="91:103" x14ac:dyDescent="0.3">
      <c r="CM75">
        <v>30</v>
      </c>
      <c r="CN75">
        <v>10</v>
      </c>
      <c r="CO75" t="s">
        <v>158</v>
      </c>
      <c r="CW75" t="s">
        <v>382</v>
      </c>
      <c r="CX75" t="s">
        <v>383</v>
      </c>
      <c r="CY75" t="s">
        <v>161</v>
      </c>
    </row>
    <row r="76" spans="91:103" x14ac:dyDescent="0.3">
      <c r="CM76">
        <v>30</v>
      </c>
      <c r="CN76">
        <v>10</v>
      </c>
      <c r="CO76" t="s">
        <v>158</v>
      </c>
      <c r="CW76" t="s">
        <v>384</v>
      </c>
      <c r="CX76" t="s">
        <v>385</v>
      </c>
      <c r="CY76" t="s">
        <v>161</v>
      </c>
    </row>
    <row r="77" spans="91:103" x14ac:dyDescent="0.3">
      <c r="CM77">
        <v>30</v>
      </c>
      <c r="CN77">
        <v>10</v>
      </c>
      <c r="CO77" t="s">
        <v>158</v>
      </c>
      <c r="CW77" t="s">
        <v>386</v>
      </c>
      <c r="CX77" t="s">
        <v>387</v>
      </c>
      <c r="CY77" t="s">
        <v>161</v>
      </c>
    </row>
    <row r="78" spans="91:103" x14ac:dyDescent="0.3">
      <c r="CM78">
        <v>30</v>
      </c>
      <c r="CN78">
        <v>10</v>
      </c>
      <c r="CO78" t="s">
        <v>158</v>
      </c>
      <c r="CW78" t="s">
        <v>388</v>
      </c>
      <c r="CX78" t="s">
        <v>389</v>
      </c>
      <c r="CY78" t="s">
        <v>161</v>
      </c>
    </row>
    <row r="79" spans="91:103" x14ac:dyDescent="0.3">
      <c r="CM79">
        <v>30</v>
      </c>
      <c r="CN79">
        <v>10</v>
      </c>
      <c r="CO79" t="s">
        <v>158</v>
      </c>
      <c r="CW79" t="s">
        <v>390</v>
      </c>
      <c r="CX79" t="s">
        <v>391</v>
      </c>
      <c r="CY79" t="s">
        <v>161</v>
      </c>
    </row>
    <row r="80" spans="91:103" x14ac:dyDescent="0.3">
      <c r="CM80">
        <v>30</v>
      </c>
      <c r="CN80">
        <v>10</v>
      </c>
      <c r="CO80" t="s">
        <v>158</v>
      </c>
      <c r="CW80" t="s">
        <v>392</v>
      </c>
      <c r="CX80" t="s">
        <v>393</v>
      </c>
      <c r="CY80" t="s">
        <v>161</v>
      </c>
    </row>
    <row r="81" spans="91:103" x14ac:dyDescent="0.3">
      <c r="CM81">
        <v>30</v>
      </c>
      <c r="CN81">
        <v>10</v>
      </c>
      <c r="CO81" t="s">
        <v>158</v>
      </c>
      <c r="CW81" t="s">
        <v>394</v>
      </c>
      <c r="CX81" t="s">
        <v>395</v>
      </c>
      <c r="CY81" t="s">
        <v>161</v>
      </c>
    </row>
    <row r="82" spans="91:103" x14ac:dyDescent="0.3">
      <c r="CM82">
        <v>30</v>
      </c>
      <c r="CN82">
        <v>10</v>
      </c>
      <c r="CO82" t="s">
        <v>158</v>
      </c>
      <c r="CW82" t="s">
        <v>396</v>
      </c>
      <c r="CX82" t="s">
        <v>397</v>
      </c>
      <c r="CY82" t="s">
        <v>161</v>
      </c>
    </row>
    <row r="83" spans="91:103" x14ac:dyDescent="0.3">
      <c r="CM83">
        <v>30</v>
      </c>
      <c r="CN83">
        <v>10</v>
      </c>
      <c r="CO83" t="s">
        <v>158</v>
      </c>
      <c r="CW83" t="s">
        <v>398</v>
      </c>
      <c r="CX83" t="s">
        <v>399</v>
      </c>
      <c r="CY83" t="s">
        <v>161</v>
      </c>
    </row>
    <row r="84" spans="91:103" x14ac:dyDescent="0.3">
      <c r="CM84">
        <v>30</v>
      </c>
      <c r="CN84">
        <v>10</v>
      </c>
      <c r="CO84" t="s">
        <v>158</v>
      </c>
      <c r="CW84" t="s">
        <v>400</v>
      </c>
      <c r="CX84" t="s">
        <v>401</v>
      </c>
      <c r="CY84" t="s">
        <v>161</v>
      </c>
    </row>
    <row r="85" spans="91:103" x14ac:dyDescent="0.3">
      <c r="CM85">
        <v>30</v>
      </c>
      <c r="CN85">
        <v>10</v>
      </c>
      <c r="CO85" t="s">
        <v>158</v>
      </c>
      <c r="CW85" t="s">
        <v>402</v>
      </c>
      <c r="CX85" t="s">
        <v>403</v>
      </c>
      <c r="CY85" t="s">
        <v>161</v>
      </c>
    </row>
    <row r="86" spans="91:103" x14ac:dyDescent="0.3">
      <c r="CM86">
        <v>30</v>
      </c>
      <c r="CN86">
        <v>10</v>
      </c>
      <c r="CO86" t="s">
        <v>158</v>
      </c>
      <c r="CW86" t="s">
        <v>404</v>
      </c>
      <c r="CX86" t="s">
        <v>405</v>
      </c>
      <c r="CY86" t="s">
        <v>161</v>
      </c>
    </row>
    <row r="87" spans="91:103" x14ac:dyDescent="0.3">
      <c r="CM87">
        <v>30</v>
      </c>
      <c r="CN87">
        <v>10</v>
      </c>
      <c r="CO87" t="s">
        <v>158</v>
      </c>
      <c r="CW87" t="s">
        <v>406</v>
      </c>
      <c r="CX87" t="s">
        <v>407</v>
      </c>
      <c r="CY87" t="s">
        <v>161</v>
      </c>
    </row>
    <row r="88" spans="91:103" x14ac:dyDescent="0.3">
      <c r="CM88">
        <v>30</v>
      </c>
      <c r="CN88">
        <v>10</v>
      </c>
      <c r="CO88" t="s">
        <v>158</v>
      </c>
      <c r="CW88" t="s">
        <v>408</v>
      </c>
      <c r="CX88" t="s">
        <v>409</v>
      </c>
      <c r="CY88" t="s">
        <v>161</v>
      </c>
    </row>
    <row r="89" spans="91:103" x14ac:dyDescent="0.3">
      <c r="CM89">
        <v>30</v>
      </c>
      <c r="CN89">
        <v>10</v>
      </c>
      <c r="CO89" t="s">
        <v>158</v>
      </c>
      <c r="CW89" t="s">
        <v>410</v>
      </c>
      <c r="CX89" t="s">
        <v>411</v>
      </c>
      <c r="CY89" t="s">
        <v>161</v>
      </c>
    </row>
    <row r="90" spans="91:103" x14ac:dyDescent="0.3">
      <c r="CM90">
        <v>30</v>
      </c>
      <c r="CN90">
        <v>10</v>
      </c>
      <c r="CO90" t="s">
        <v>158</v>
      </c>
      <c r="CW90" t="s">
        <v>412</v>
      </c>
      <c r="CX90" t="s">
        <v>413</v>
      </c>
      <c r="CY90" t="s">
        <v>161</v>
      </c>
    </row>
    <row r="91" spans="91:103" x14ac:dyDescent="0.3">
      <c r="CM91">
        <v>30</v>
      </c>
      <c r="CN91">
        <v>10</v>
      </c>
      <c r="CO91" t="s">
        <v>158</v>
      </c>
      <c r="CW91" t="s">
        <v>414</v>
      </c>
      <c r="CX91" t="s">
        <v>415</v>
      </c>
      <c r="CY91" t="s">
        <v>161</v>
      </c>
    </row>
    <row r="92" spans="91:103" x14ac:dyDescent="0.3">
      <c r="CM92">
        <v>30</v>
      </c>
      <c r="CN92">
        <v>10</v>
      </c>
      <c r="CO92" t="s">
        <v>158</v>
      </c>
      <c r="CW92" t="s">
        <v>416</v>
      </c>
      <c r="CX92" t="s">
        <v>417</v>
      </c>
      <c r="CY92" t="s">
        <v>161</v>
      </c>
    </row>
    <row r="93" spans="91:103" x14ac:dyDescent="0.3">
      <c r="CM93">
        <v>30</v>
      </c>
      <c r="CN93">
        <v>10</v>
      </c>
      <c r="CO93" t="s">
        <v>158</v>
      </c>
      <c r="CW93" t="s">
        <v>418</v>
      </c>
      <c r="CX93" t="s">
        <v>419</v>
      </c>
      <c r="CY93" t="s">
        <v>161</v>
      </c>
    </row>
    <row r="94" spans="91:103" x14ac:dyDescent="0.3">
      <c r="CM94">
        <v>30</v>
      </c>
      <c r="CN94">
        <v>10</v>
      </c>
      <c r="CO94" t="s">
        <v>158</v>
      </c>
      <c r="CW94" t="s">
        <v>420</v>
      </c>
      <c r="CX94" t="s">
        <v>421</v>
      </c>
      <c r="CY94" t="s">
        <v>161</v>
      </c>
    </row>
    <row r="95" spans="91:103" x14ac:dyDescent="0.3">
      <c r="CM95">
        <v>30</v>
      </c>
      <c r="CN95">
        <v>10</v>
      </c>
      <c r="CO95" t="s">
        <v>158</v>
      </c>
      <c r="CW95" t="s">
        <v>422</v>
      </c>
      <c r="CX95" t="s">
        <v>423</v>
      </c>
      <c r="CY95" t="s">
        <v>161</v>
      </c>
    </row>
    <row r="96" spans="91:103" x14ac:dyDescent="0.3">
      <c r="CM96">
        <v>30</v>
      </c>
      <c r="CN96">
        <v>10</v>
      </c>
      <c r="CO96" t="s">
        <v>158</v>
      </c>
      <c r="CW96" t="s">
        <v>424</v>
      </c>
      <c r="CX96" t="s">
        <v>425</v>
      </c>
      <c r="CY96" t="s">
        <v>161</v>
      </c>
    </row>
    <row r="97" spans="91:103" x14ac:dyDescent="0.3">
      <c r="CM97">
        <v>30</v>
      </c>
      <c r="CN97">
        <v>10</v>
      </c>
      <c r="CO97" t="s">
        <v>158</v>
      </c>
      <c r="CW97" t="s">
        <v>426</v>
      </c>
      <c r="CX97" t="s">
        <v>427</v>
      </c>
      <c r="CY97" t="s">
        <v>161</v>
      </c>
    </row>
    <row r="98" spans="91:103" x14ac:dyDescent="0.3">
      <c r="CM98">
        <v>30</v>
      </c>
      <c r="CN98">
        <v>10</v>
      </c>
      <c r="CO98" t="s">
        <v>158</v>
      </c>
      <c r="CW98" t="s">
        <v>428</v>
      </c>
      <c r="CX98" t="s">
        <v>429</v>
      </c>
      <c r="CY98" t="s">
        <v>161</v>
      </c>
    </row>
    <row r="99" spans="91:103" x14ac:dyDescent="0.3">
      <c r="CM99">
        <v>30</v>
      </c>
      <c r="CN99">
        <v>10</v>
      </c>
      <c r="CO99" t="s">
        <v>158</v>
      </c>
      <c r="CW99" t="s">
        <v>430</v>
      </c>
      <c r="CX99" t="s">
        <v>431</v>
      </c>
      <c r="CY99" t="s">
        <v>161</v>
      </c>
    </row>
    <row r="100" spans="91:103" x14ac:dyDescent="0.3">
      <c r="CM100">
        <v>30</v>
      </c>
      <c r="CN100">
        <v>10</v>
      </c>
      <c r="CO100" t="s">
        <v>158</v>
      </c>
      <c r="CW100" t="s">
        <v>432</v>
      </c>
      <c r="CX100" t="s">
        <v>433</v>
      </c>
      <c r="CY100" t="s">
        <v>161</v>
      </c>
    </row>
    <row r="101" spans="91:103" x14ac:dyDescent="0.3">
      <c r="CM101">
        <v>30</v>
      </c>
      <c r="CN101">
        <v>10</v>
      </c>
      <c r="CO101" t="s">
        <v>158</v>
      </c>
      <c r="CW101" t="s">
        <v>434</v>
      </c>
      <c r="CX101" t="s">
        <v>435</v>
      </c>
      <c r="CY101" t="s">
        <v>161</v>
      </c>
    </row>
    <row r="102" spans="91:103" x14ac:dyDescent="0.3">
      <c r="CM102">
        <v>30</v>
      </c>
      <c r="CN102">
        <v>10</v>
      </c>
      <c r="CO102" t="s">
        <v>158</v>
      </c>
      <c r="CW102" t="s">
        <v>436</v>
      </c>
      <c r="CX102" t="s">
        <v>437</v>
      </c>
      <c r="CY102" t="s">
        <v>161</v>
      </c>
    </row>
    <row r="103" spans="91:103" x14ac:dyDescent="0.3">
      <c r="CM103">
        <v>30</v>
      </c>
      <c r="CN103">
        <v>10</v>
      </c>
      <c r="CO103" t="s">
        <v>158</v>
      </c>
      <c r="CW103" t="s">
        <v>438</v>
      </c>
      <c r="CX103" t="s">
        <v>439</v>
      </c>
      <c r="CY103" t="s">
        <v>161</v>
      </c>
    </row>
    <row r="104" spans="91:103" x14ac:dyDescent="0.3">
      <c r="CM104">
        <v>30</v>
      </c>
      <c r="CN104">
        <v>10</v>
      </c>
      <c r="CO104" t="s">
        <v>158</v>
      </c>
      <c r="CW104" t="s">
        <v>440</v>
      </c>
      <c r="CX104" t="s">
        <v>441</v>
      </c>
      <c r="CY104" t="s">
        <v>161</v>
      </c>
    </row>
    <row r="105" spans="91:103" x14ac:dyDescent="0.3">
      <c r="CM105">
        <v>30</v>
      </c>
      <c r="CN105">
        <v>10</v>
      </c>
      <c r="CO105" t="s">
        <v>158</v>
      </c>
      <c r="CW105" t="s">
        <v>442</v>
      </c>
      <c r="CX105" t="s">
        <v>443</v>
      </c>
      <c r="CY105" t="s">
        <v>161</v>
      </c>
    </row>
    <row r="106" spans="91:103" x14ac:dyDescent="0.3">
      <c r="CM106">
        <v>30</v>
      </c>
      <c r="CN106">
        <v>10</v>
      </c>
      <c r="CO106" t="s">
        <v>158</v>
      </c>
      <c r="CW106" t="s">
        <v>444</v>
      </c>
      <c r="CX106" t="s">
        <v>445</v>
      </c>
      <c r="CY106" t="s">
        <v>161</v>
      </c>
    </row>
    <row r="107" spans="91:103" x14ac:dyDescent="0.3">
      <c r="CM107">
        <v>30</v>
      </c>
      <c r="CN107">
        <v>10</v>
      </c>
      <c r="CO107" t="s">
        <v>158</v>
      </c>
      <c r="CW107" t="s">
        <v>446</v>
      </c>
      <c r="CX107" t="s">
        <v>447</v>
      </c>
      <c r="CY107" t="s">
        <v>161</v>
      </c>
    </row>
    <row r="108" spans="91:103" x14ac:dyDescent="0.3">
      <c r="CM108">
        <v>30</v>
      </c>
      <c r="CN108">
        <v>10</v>
      </c>
      <c r="CO108" t="s">
        <v>158</v>
      </c>
      <c r="CW108" t="s">
        <v>448</v>
      </c>
      <c r="CX108" t="s">
        <v>449</v>
      </c>
      <c r="CY108" t="s">
        <v>161</v>
      </c>
    </row>
    <row r="109" spans="91:103" x14ac:dyDescent="0.3">
      <c r="CM109">
        <v>30</v>
      </c>
      <c r="CN109">
        <v>10</v>
      </c>
      <c r="CO109" t="s">
        <v>158</v>
      </c>
      <c r="CW109" t="s">
        <v>450</v>
      </c>
      <c r="CX109" t="s">
        <v>451</v>
      </c>
      <c r="CY109" t="s">
        <v>161</v>
      </c>
    </row>
    <row r="110" spans="91:103" x14ac:dyDescent="0.3">
      <c r="CM110">
        <v>30</v>
      </c>
      <c r="CN110">
        <v>10</v>
      </c>
      <c r="CO110" t="s">
        <v>158</v>
      </c>
      <c r="CW110" t="s">
        <v>452</v>
      </c>
      <c r="CX110" t="s">
        <v>453</v>
      </c>
      <c r="CY110" t="s">
        <v>161</v>
      </c>
    </row>
    <row r="111" spans="91:103" x14ac:dyDescent="0.3">
      <c r="CM111">
        <v>30</v>
      </c>
      <c r="CN111">
        <v>10</v>
      </c>
      <c r="CO111" t="s">
        <v>158</v>
      </c>
      <c r="CW111" t="s">
        <v>454</v>
      </c>
      <c r="CX111" t="s">
        <v>455</v>
      </c>
      <c r="CY111" t="s">
        <v>161</v>
      </c>
    </row>
    <row r="112" spans="91:103" x14ac:dyDescent="0.3">
      <c r="CM112">
        <v>30</v>
      </c>
      <c r="CN112">
        <v>10</v>
      </c>
      <c r="CO112" t="s">
        <v>158</v>
      </c>
      <c r="CW112" t="s">
        <v>456</v>
      </c>
      <c r="CX112" t="s">
        <v>457</v>
      </c>
      <c r="CY112" t="s">
        <v>161</v>
      </c>
    </row>
    <row r="113" spans="91:103" x14ac:dyDescent="0.3">
      <c r="CM113">
        <v>30</v>
      </c>
      <c r="CN113">
        <v>10</v>
      </c>
      <c r="CO113" t="s">
        <v>158</v>
      </c>
      <c r="CW113" t="s">
        <v>458</v>
      </c>
      <c r="CX113" t="s">
        <v>459</v>
      </c>
      <c r="CY113" t="s">
        <v>161</v>
      </c>
    </row>
    <row r="114" spans="91:103" x14ac:dyDescent="0.3">
      <c r="CM114">
        <v>30</v>
      </c>
      <c r="CN114">
        <v>10</v>
      </c>
      <c r="CO114" t="s">
        <v>158</v>
      </c>
      <c r="CW114" t="s">
        <v>460</v>
      </c>
      <c r="CX114" t="s">
        <v>461</v>
      </c>
      <c r="CY114" t="s">
        <v>161</v>
      </c>
    </row>
    <row r="115" spans="91:103" x14ac:dyDescent="0.3">
      <c r="CM115">
        <v>30</v>
      </c>
      <c r="CN115">
        <v>10</v>
      </c>
      <c r="CO115" t="s">
        <v>158</v>
      </c>
      <c r="CW115" t="s">
        <v>462</v>
      </c>
      <c r="CX115" t="s">
        <v>463</v>
      </c>
      <c r="CY115" t="s">
        <v>161</v>
      </c>
    </row>
    <row r="116" spans="91:103" x14ac:dyDescent="0.3">
      <c r="CM116">
        <v>30</v>
      </c>
      <c r="CN116">
        <v>10</v>
      </c>
      <c r="CO116" t="s">
        <v>158</v>
      </c>
      <c r="CW116" t="s">
        <v>464</v>
      </c>
      <c r="CX116" t="s">
        <v>465</v>
      </c>
      <c r="CY116" t="s">
        <v>161</v>
      </c>
    </row>
    <row r="117" spans="91:103" x14ac:dyDescent="0.3">
      <c r="CM117">
        <v>30</v>
      </c>
      <c r="CN117">
        <v>10</v>
      </c>
      <c r="CO117" t="s">
        <v>158</v>
      </c>
      <c r="CW117" t="s">
        <v>466</v>
      </c>
      <c r="CX117" t="s">
        <v>467</v>
      </c>
      <c r="CY117" t="s">
        <v>161</v>
      </c>
    </row>
    <row r="118" spans="91:103" x14ac:dyDescent="0.3">
      <c r="CM118">
        <v>30</v>
      </c>
      <c r="CN118">
        <v>10</v>
      </c>
      <c r="CO118" t="s">
        <v>158</v>
      </c>
      <c r="CW118" t="s">
        <v>468</v>
      </c>
      <c r="CX118" t="s">
        <v>469</v>
      </c>
      <c r="CY118" t="s">
        <v>161</v>
      </c>
    </row>
    <row r="119" spans="91:103" x14ac:dyDescent="0.3">
      <c r="CM119">
        <v>30</v>
      </c>
      <c r="CN119">
        <v>10</v>
      </c>
      <c r="CO119" t="s">
        <v>158</v>
      </c>
      <c r="CW119" t="s">
        <v>470</v>
      </c>
      <c r="CX119" t="s">
        <v>471</v>
      </c>
      <c r="CY119" t="s">
        <v>161</v>
      </c>
    </row>
    <row r="120" spans="91:103" x14ac:dyDescent="0.3">
      <c r="CM120">
        <v>30</v>
      </c>
      <c r="CN120">
        <v>10</v>
      </c>
      <c r="CO120" t="s">
        <v>158</v>
      </c>
      <c r="CW120" t="s">
        <v>472</v>
      </c>
      <c r="CX120" t="s">
        <v>473</v>
      </c>
      <c r="CY120" t="s">
        <v>161</v>
      </c>
    </row>
    <row r="121" spans="91:103" x14ac:dyDescent="0.3">
      <c r="CM121">
        <v>30</v>
      </c>
      <c r="CN121">
        <v>10</v>
      </c>
      <c r="CO121" t="s">
        <v>158</v>
      </c>
      <c r="CW121" t="s">
        <v>474</v>
      </c>
      <c r="CX121" t="s">
        <v>475</v>
      </c>
      <c r="CY121" t="s">
        <v>161</v>
      </c>
    </row>
    <row r="122" spans="91:103" x14ac:dyDescent="0.3">
      <c r="CM122">
        <v>30</v>
      </c>
      <c r="CN122">
        <v>10</v>
      </c>
      <c r="CO122" t="s">
        <v>158</v>
      </c>
      <c r="CW122" t="s">
        <v>476</v>
      </c>
      <c r="CX122" t="s">
        <v>477</v>
      </c>
      <c r="CY122" t="s">
        <v>161</v>
      </c>
    </row>
    <row r="123" spans="91:103" x14ac:dyDescent="0.3">
      <c r="CM123">
        <v>30</v>
      </c>
      <c r="CN123">
        <v>10</v>
      </c>
      <c r="CO123" t="s">
        <v>158</v>
      </c>
      <c r="CW123" t="s">
        <v>478</v>
      </c>
      <c r="CX123" t="s">
        <v>479</v>
      </c>
      <c r="CY123" t="s">
        <v>161</v>
      </c>
    </row>
    <row r="124" spans="91:103" x14ac:dyDescent="0.3">
      <c r="CM124">
        <v>30</v>
      </c>
      <c r="CN124">
        <v>10</v>
      </c>
      <c r="CO124" t="s">
        <v>158</v>
      </c>
      <c r="CW124" t="s">
        <v>480</v>
      </c>
      <c r="CX124" t="s">
        <v>481</v>
      </c>
      <c r="CY124" t="s">
        <v>161</v>
      </c>
    </row>
    <row r="125" spans="91:103" x14ac:dyDescent="0.3">
      <c r="CM125">
        <v>30</v>
      </c>
      <c r="CN125">
        <v>10</v>
      </c>
      <c r="CO125" t="s">
        <v>158</v>
      </c>
      <c r="CW125" t="s">
        <v>482</v>
      </c>
      <c r="CX125" t="s">
        <v>483</v>
      </c>
      <c r="CY125" t="s">
        <v>161</v>
      </c>
    </row>
    <row r="126" spans="91:103" x14ac:dyDescent="0.3">
      <c r="CM126">
        <v>30</v>
      </c>
      <c r="CN126">
        <v>10</v>
      </c>
      <c r="CO126" t="s">
        <v>158</v>
      </c>
      <c r="CW126" t="s">
        <v>484</v>
      </c>
      <c r="CX126" t="s">
        <v>485</v>
      </c>
      <c r="CY126" t="s">
        <v>161</v>
      </c>
    </row>
    <row r="127" spans="91:103" x14ac:dyDescent="0.3">
      <c r="CM127">
        <v>30</v>
      </c>
      <c r="CN127">
        <v>10</v>
      </c>
      <c r="CO127" t="s">
        <v>158</v>
      </c>
      <c r="CW127" t="s">
        <v>486</v>
      </c>
      <c r="CX127" t="s">
        <v>487</v>
      </c>
      <c r="CY127" t="s">
        <v>161</v>
      </c>
    </row>
    <row r="128" spans="91:103" x14ac:dyDescent="0.3">
      <c r="CM128">
        <v>30</v>
      </c>
      <c r="CN128">
        <v>10</v>
      </c>
      <c r="CO128" t="s">
        <v>158</v>
      </c>
      <c r="CW128" t="s">
        <v>488</v>
      </c>
      <c r="CX128" t="s">
        <v>489</v>
      </c>
      <c r="CY128" t="s">
        <v>161</v>
      </c>
    </row>
    <row r="129" spans="91:103" x14ac:dyDescent="0.3">
      <c r="CM129">
        <v>30</v>
      </c>
      <c r="CN129">
        <v>10</v>
      </c>
      <c r="CO129" t="s">
        <v>158</v>
      </c>
      <c r="CW129" t="s">
        <v>490</v>
      </c>
      <c r="CX129" t="s">
        <v>491</v>
      </c>
      <c r="CY129" t="s">
        <v>161</v>
      </c>
    </row>
    <row r="130" spans="91:103" x14ac:dyDescent="0.3">
      <c r="CM130">
        <v>30</v>
      </c>
      <c r="CN130">
        <v>10</v>
      </c>
      <c r="CO130" t="s">
        <v>158</v>
      </c>
      <c r="CW130" t="s">
        <v>492</v>
      </c>
      <c r="CX130" t="s">
        <v>493</v>
      </c>
      <c r="CY130" t="s">
        <v>161</v>
      </c>
    </row>
    <row r="131" spans="91:103" x14ac:dyDescent="0.3">
      <c r="CM131">
        <v>30</v>
      </c>
      <c r="CN131">
        <v>10</v>
      </c>
      <c r="CO131" t="s">
        <v>158</v>
      </c>
      <c r="CW131" t="s">
        <v>494</v>
      </c>
      <c r="CX131" t="s">
        <v>495</v>
      </c>
      <c r="CY131" t="s">
        <v>496</v>
      </c>
    </row>
    <row r="132" spans="91:103" x14ac:dyDescent="0.3">
      <c r="CM132">
        <v>30</v>
      </c>
      <c r="CN132">
        <v>10</v>
      </c>
      <c r="CO132" t="s">
        <v>158</v>
      </c>
      <c r="CW132" t="s">
        <v>497</v>
      </c>
      <c r="CX132" t="s">
        <v>498</v>
      </c>
      <c r="CY132" t="s">
        <v>161</v>
      </c>
    </row>
    <row r="133" spans="91:103" x14ac:dyDescent="0.3">
      <c r="CM133">
        <v>30</v>
      </c>
      <c r="CN133">
        <v>10</v>
      </c>
      <c r="CO133" t="s">
        <v>158</v>
      </c>
      <c r="CW133" t="s">
        <v>499</v>
      </c>
      <c r="CX133" t="s">
        <v>500</v>
      </c>
      <c r="CY133" t="s">
        <v>161</v>
      </c>
    </row>
    <row r="134" spans="91:103" x14ac:dyDescent="0.3">
      <c r="CM134">
        <v>30</v>
      </c>
      <c r="CN134">
        <v>10</v>
      </c>
      <c r="CO134" t="s">
        <v>158</v>
      </c>
      <c r="CW134" t="s">
        <v>501</v>
      </c>
      <c r="CX134" t="s">
        <v>502</v>
      </c>
      <c r="CY134" t="s">
        <v>161</v>
      </c>
    </row>
    <row r="135" spans="91:103" x14ac:dyDescent="0.3">
      <c r="CM135">
        <v>30</v>
      </c>
      <c r="CN135">
        <v>10</v>
      </c>
      <c r="CO135" t="s">
        <v>158</v>
      </c>
      <c r="CW135" t="s">
        <v>503</v>
      </c>
      <c r="CX135" t="s">
        <v>504</v>
      </c>
      <c r="CY135" t="s">
        <v>161</v>
      </c>
    </row>
    <row r="136" spans="91:103" x14ac:dyDescent="0.3">
      <c r="CM136">
        <v>30</v>
      </c>
      <c r="CN136">
        <v>10</v>
      </c>
      <c r="CO136" t="s">
        <v>158</v>
      </c>
      <c r="CW136" t="s">
        <v>505</v>
      </c>
      <c r="CX136" t="s">
        <v>506</v>
      </c>
      <c r="CY136" t="s">
        <v>161</v>
      </c>
    </row>
    <row r="137" spans="91:103" x14ac:dyDescent="0.3">
      <c r="CM137">
        <v>30</v>
      </c>
      <c r="CN137">
        <v>10</v>
      </c>
      <c r="CO137" t="s">
        <v>158</v>
      </c>
      <c r="CW137" t="s">
        <v>507</v>
      </c>
      <c r="CX137" t="s">
        <v>508</v>
      </c>
      <c r="CY137" t="s">
        <v>161</v>
      </c>
    </row>
    <row r="138" spans="91:103" x14ac:dyDescent="0.3">
      <c r="CM138">
        <v>30</v>
      </c>
      <c r="CN138">
        <v>10</v>
      </c>
      <c r="CO138" t="s">
        <v>158</v>
      </c>
      <c r="CW138" t="s">
        <v>509</v>
      </c>
      <c r="CX138" t="s">
        <v>510</v>
      </c>
      <c r="CY138" t="s">
        <v>161</v>
      </c>
    </row>
    <row r="139" spans="91:103" x14ac:dyDescent="0.3">
      <c r="CM139">
        <v>30</v>
      </c>
      <c r="CN139">
        <v>10</v>
      </c>
      <c r="CO139" t="s">
        <v>158</v>
      </c>
      <c r="CW139" t="s">
        <v>511</v>
      </c>
      <c r="CX139" t="s">
        <v>512</v>
      </c>
      <c r="CY139" t="s">
        <v>161</v>
      </c>
    </row>
    <row r="140" spans="91:103" x14ac:dyDescent="0.3">
      <c r="CM140">
        <v>30</v>
      </c>
      <c r="CN140">
        <v>10</v>
      </c>
      <c r="CO140" t="s">
        <v>158</v>
      </c>
      <c r="CW140" t="s">
        <v>513</v>
      </c>
      <c r="CX140" t="s">
        <v>514</v>
      </c>
      <c r="CY140" t="s">
        <v>161</v>
      </c>
    </row>
    <row r="141" spans="91:103" x14ac:dyDescent="0.3">
      <c r="CM141">
        <v>30</v>
      </c>
      <c r="CN141">
        <v>10</v>
      </c>
      <c r="CO141" t="s">
        <v>158</v>
      </c>
      <c r="CW141" t="s">
        <v>515</v>
      </c>
      <c r="CX141" t="s">
        <v>516</v>
      </c>
      <c r="CY141" t="s">
        <v>161</v>
      </c>
    </row>
    <row r="142" spans="91:103" x14ac:dyDescent="0.3">
      <c r="CM142">
        <v>30</v>
      </c>
      <c r="CN142">
        <v>10</v>
      </c>
      <c r="CO142" t="s">
        <v>158</v>
      </c>
      <c r="CW142" t="s">
        <v>517</v>
      </c>
      <c r="CX142" t="s">
        <v>518</v>
      </c>
      <c r="CY142" t="s">
        <v>161</v>
      </c>
    </row>
    <row r="143" spans="91:103" x14ac:dyDescent="0.3">
      <c r="CM143">
        <v>30</v>
      </c>
      <c r="CN143">
        <v>10</v>
      </c>
      <c r="CO143" t="s">
        <v>158</v>
      </c>
      <c r="CW143" t="s">
        <v>519</v>
      </c>
      <c r="CX143" t="s">
        <v>520</v>
      </c>
      <c r="CY143" t="s">
        <v>161</v>
      </c>
    </row>
    <row r="144" spans="91:103" x14ac:dyDescent="0.3">
      <c r="CM144">
        <v>30</v>
      </c>
      <c r="CN144">
        <v>10</v>
      </c>
      <c r="CO144" t="s">
        <v>158</v>
      </c>
      <c r="CW144" t="s">
        <v>521</v>
      </c>
      <c r="CX144" t="s">
        <v>522</v>
      </c>
      <c r="CY144" t="s">
        <v>161</v>
      </c>
    </row>
    <row r="145" spans="91:103" x14ac:dyDescent="0.3">
      <c r="CM145">
        <v>30</v>
      </c>
      <c r="CN145">
        <v>10</v>
      </c>
      <c r="CO145" t="s">
        <v>158</v>
      </c>
      <c r="CW145" t="s">
        <v>523</v>
      </c>
      <c r="CX145" t="s">
        <v>524</v>
      </c>
      <c r="CY145" t="s">
        <v>161</v>
      </c>
    </row>
    <row r="146" spans="91:103" x14ac:dyDescent="0.3">
      <c r="CM146">
        <v>30</v>
      </c>
      <c r="CN146">
        <v>10</v>
      </c>
      <c r="CO146" t="s">
        <v>158</v>
      </c>
      <c r="CW146" t="s">
        <v>525</v>
      </c>
      <c r="CX146" t="s">
        <v>526</v>
      </c>
      <c r="CY146" t="s">
        <v>161</v>
      </c>
    </row>
    <row r="147" spans="91:103" x14ac:dyDescent="0.3">
      <c r="CM147">
        <v>30</v>
      </c>
      <c r="CN147">
        <v>10</v>
      </c>
      <c r="CO147" t="s">
        <v>158</v>
      </c>
      <c r="CW147" t="s">
        <v>527</v>
      </c>
      <c r="CX147" t="s">
        <v>528</v>
      </c>
      <c r="CY147" t="s">
        <v>161</v>
      </c>
    </row>
    <row r="148" spans="91:103" x14ac:dyDescent="0.3">
      <c r="CM148">
        <v>30</v>
      </c>
      <c r="CN148">
        <v>10</v>
      </c>
      <c r="CO148" t="s">
        <v>158</v>
      </c>
      <c r="CW148" t="s">
        <v>529</v>
      </c>
      <c r="CX148" t="s">
        <v>530</v>
      </c>
      <c r="CY148" t="s">
        <v>161</v>
      </c>
    </row>
    <row r="149" spans="91:103" x14ac:dyDescent="0.3">
      <c r="CM149">
        <v>30</v>
      </c>
      <c r="CN149">
        <v>10</v>
      </c>
      <c r="CO149" t="s">
        <v>158</v>
      </c>
      <c r="CW149" t="s">
        <v>531</v>
      </c>
      <c r="CX149" t="s">
        <v>532</v>
      </c>
      <c r="CY149" t="s">
        <v>161</v>
      </c>
    </row>
    <row r="150" spans="91:103" x14ac:dyDescent="0.3">
      <c r="CM150">
        <v>30</v>
      </c>
      <c r="CN150">
        <v>10</v>
      </c>
      <c r="CO150" t="s">
        <v>158</v>
      </c>
      <c r="CW150" t="s">
        <v>533</v>
      </c>
      <c r="CX150" t="s">
        <v>534</v>
      </c>
      <c r="CY150" t="s">
        <v>161</v>
      </c>
    </row>
    <row r="151" spans="91:103" x14ac:dyDescent="0.3">
      <c r="CM151">
        <v>30</v>
      </c>
      <c r="CN151">
        <v>10</v>
      </c>
      <c r="CO151" t="s">
        <v>158</v>
      </c>
      <c r="CW151" t="s">
        <v>535</v>
      </c>
      <c r="CX151" t="s">
        <v>536</v>
      </c>
      <c r="CY151" t="s">
        <v>161</v>
      </c>
    </row>
    <row r="152" spans="91:103" x14ac:dyDescent="0.3">
      <c r="CM152">
        <v>30</v>
      </c>
      <c r="CN152">
        <v>10</v>
      </c>
      <c r="CO152" t="s">
        <v>158</v>
      </c>
      <c r="CW152" t="s">
        <v>537</v>
      </c>
      <c r="CX152" t="s">
        <v>538</v>
      </c>
      <c r="CY152" t="s">
        <v>161</v>
      </c>
    </row>
    <row r="153" spans="91:103" x14ac:dyDescent="0.3">
      <c r="CM153">
        <v>30</v>
      </c>
      <c r="CN153">
        <v>10</v>
      </c>
      <c r="CO153" t="s">
        <v>158</v>
      </c>
      <c r="CW153" t="s">
        <v>539</v>
      </c>
      <c r="CX153" t="s">
        <v>540</v>
      </c>
      <c r="CY153" t="s">
        <v>161</v>
      </c>
    </row>
    <row r="154" spans="91:103" x14ac:dyDescent="0.3">
      <c r="CM154">
        <v>30</v>
      </c>
      <c r="CN154">
        <v>10</v>
      </c>
      <c r="CO154" t="s">
        <v>158</v>
      </c>
      <c r="CW154" t="s">
        <v>541</v>
      </c>
      <c r="CX154" t="s">
        <v>542</v>
      </c>
      <c r="CY154" t="s">
        <v>161</v>
      </c>
    </row>
    <row r="155" spans="91:103" x14ac:dyDescent="0.3">
      <c r="CM155">
        <v>30</v>
      </c>
      <c r="CN155">
        <v>10</v>
      </c>
      <c r="CO155" t="s">
        <v>158</v>
      </c>
      <c r="CW155" t="s">
        <v>543</v>
      </c>
      <c r="CX155" t="s">
        <v>544</v>
      </c>
      <c r="CY155" t="s">
        <v>161</v>
      </c>
    </row>
    <row r="156" spans="91:103" x14ac:dyDescent="0.3">
      <c r="CM156">
        <v>30</v>
      </c>
      <c r="CN156">
        <v>10</v>
      </c>
      <c r="CO156" t="s">
        <v>158</v>
      </c>
      <c r="CW156" t="s">
        <v>545</v>
      </c>
      <c r="CX156" t="s">
        <v>546</v>
      </c>
      <c r="CY156" t="s">
        <v>161</v>
      </c>
    </row>
    <row r="157" spans="91:103" x14ac:dyDescent="0.3">
      <c r="CM157">
        <v>30</v>
      </c>
      <c r="CN157">
        <v>10</v>
      </c>
      <c r="CO157" t="s">
        <v>158</v>
      </c>
      <c r="CW157" t="s">
        <v>547</v>
      </c>
      <c r="CX157" t="s">
        <v>548</v>
      </c>
      <c r="CY157" t="s">
        <v>161</v>
      </c>
    </row>
    <row r="158" spans="91:103" x14ac:dyDescent="0.3">
      <c r="CM158">
        <v>30</v>
      </c>
      <c r="CN158">
        <v>10</v>
      </c>
      <c r="CO158" t="s">
        <v>158</v>
      </c>
      <c r="CW158" t="s">
        <v>549</v>
      </c>
      <c r="CX158" t="s">
        <v>550</v>
      </c>
      <c r="CY158" t="s">
        <v>161</v>
      </c>
    </row>
    <row r="159" spans="91:103" x14ac:dyDescent="0.3">
      <c r="CM159">
        <v>30</v>
      </c>
      <c r="CN159">
        <v>10</v>
      </c>
      <c r="CO159" t="s">
        <v>158</v>
      </c>
      <c r="CW159" t="s">
        <v>551</v>
      </c>
      <c r="CX159" t="s">
        <v>552</v>
      </c>
      <c r="CY159" t="s">
        <v>161</v>
      </c>
    </row>
    <row r="160" spans="91:103" x14ac:dyDescent="0.3">
      <c r="CM160">
        <v>30</v>
      </c>
      <c r="CN160">
        <v>10</v>
      </c>
      <c r="CO160" t="s">
        <v>158</v>
      </c>
      <c r="CW160" t="s">
        <v>553</v>
      </c>
      <c r="CX160" t="s">
        <v>554</v>
      </c>
      <c r="CY160" t="s">
        <v>161</v>
      </c>
    </row>
    <row r="161" spans="91:103" x14ac:dyDescent="0.3">
      <c r="CM161">
        <v>30</v>
      </c>
      <c r="CN161">
        <v>10</v>
      </c>
      <c r="CO161" t="s">
        <v>158</v>
      </c>
      <c r="CW161" t="s">
        <v>555</v>
      </c>
      <c r="CX161" t="s">
        <v>556</v>
      </c>
      <c r="CY161" t="s">
        <v>161</v>
      </c>
    </row>
    <row r="162" spans="91:103" x14ac:dyDescent="0.3">
      <c r="CM162">
        <v>30</v>
      </c>
      <c r="CN162">
        <v>10</v>
      </c>
      <c r="CO162" t="s">
        <v>158</v>
      </c>
      <c r="CW162" t="s">
        <v>563</v>
      </c>
      <c r="CX162" t="s">
        <v>564</v>
      </c>
      <c r="CY162" t="s">
        <v>161</v>
      </c>
    </row>
    <row r="163" spans="91:103" x14ac:dyDescent="0.3">
      <c r="CM163">
        <v>30</v>
      </c>
      <c r="CN163">
        <v>10</v>
      </c>
      <c r="CO163" t="s">
        <v>158</v>
      </c>
      <c r="CW163" t="s">
        <v>565</v>
      </c>
      <c r="CX163" t="s">
        <v>566</v>
      </c>
      <c r="CY163" t="s">
        <v>161</v>
      </c>
    </row>
  </sheetData>
  <pageMargins left="0.7" right="0.7" top="0.75" bottom="0.75" header="0.3" footer="0.3"/>
  <pageSetup orientation="portrait" r:id="rId1"/>
  <headerFooter>
    <oddHeader xml:space="preserve">&amp;RDEF’s Response to OPC POD 1 (1-26)
Q7
Page &amp;P of &amp;N
</oddHeader>
    <oddFooter>&amp;R20240025-OPCPOD1-00004280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B1A35-A253-408C-A3CA-B441ED723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8E2F5-B4C7-4CD7-B7D2-46805DA17CAC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6D1AF025-8B89-4C0A-9B05-2BCE1FB5D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MFR Logic</vt:lpstr>
      <vt:lpstr>D-6 (TY3)</vt:lpstr>
      <vt:lpstr>D-6 (TY2)</vt:lpstr>
      <vt:lpstr>D-6 (TY1)</vt:lpstr>
      <vt:lpstr>D-6 (PY)</vt:lpstr>
      <vt:lpstr>D-6 (HY-Current)</vt:lpstr>
      <vt:lpstr>REG FL  Cap Str (Period End)</vt:lpstr>
      <vt:lpstr>Historical Cap Str 12 mo end</vt:lpstr>
      <vt:lpstr>Historical Scenario Info</vt:lpstr>
      <vt:lpstr>Interest&amp;Bill Credits (2023)</vt:lpstr>
      <vt:lpstr>'D-6 (HY-Current)'!Print_Area</vt:lpstr>
      <vt:lpstr>'D-6 (PY)'!Print_Area</vt:lpstr>
      <vt:lpstr>'D-6 (TY1)'!Print_Area</vt:lpstr>
      <vt:lpstr>'D-6 (TY2)'!Print_Area</vt:lpstr>
      <vt:lpstr>'D-6 (TY3)'!Print_Area</vt:lpstr>
      <vt:lpstr>'REG FL  Cap Str (Period End)'!Print_Area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King, Christopher</dc:creator>
  <cp:keywords/>
  <dc:description/>
  <cp:lastModifiedBy>Hampton, Monique</cp:lastModifiedBy>
  <cp:revision/>
  <cp:lastPrinted>2024-04-14T20:42:35Z</cp:lastPrinted>
  <dcterms:created xsi:type="dcterms:W3CDTF">2022-03-11T18:02:03Z</dcterms:created>
  <dcterms:modified xsi:type="dcterms:W3CDTF">2024-04-14T20:42:39Z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