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E\"/>
    </mc:Choice>
  </mc:AlternateContent>
  <xr:revisionPtr revIDLastSave="0" documentId="13_ncr:1_{E1E5EBB1-888F-4051-880A-5BFB3023C9A4}" xr6:coauthVersionLast="47" xr6:coauthVersionMax="47" xr10:uidLastSave="{00000000-0000-0000-0000-000000000000}"/>
  <bookViews>
    <workbookView xWindow="-108" yWindow="-108" windowWidth="23256" windowHeight="12456" xr2:uid="{006E0D42-FCF6-42A8-A7E6-DD6A0A8926B0}"/>
  </bookViews>
  <sheets>
    <sheet name="E-7" sheetId="265" r:id="rId1"/>
    <sheet name="E-13b" sheetId="264" r:id="rId2"/>
    <sheet name="E-7 Calculation Support" sheetId="270" r:id="rId3"/>
  </sheets>
  <definedNames>
    <definedName name="\a">#REF!</definedName>
    <definedName name="\b">#REF!</definedName>
    <definedName name="\bb">#REF!</definedName>
    <definedName name="\c">#REF!</definedName>
    <definedName name="\D">#REF!</definedName>
    <definedName name="\DDDD">#REF!</definedName>
    <definedName name="\E">#REF!</definedName>
    <definedName name="\f">#REF!</definedName>
    <definedName name="\p">#REF!</definedName>
    <definedName name="\r">#REF!</definedName>
    <definedName name="\s">#REF!</definedName>
    <definedName name="\w">#REF!</definedName>
    <definedName name="___PG3">#REF!</definedName>
    <definedName name="__PG1">#REF!</definedName>
    <definedName name="__PG2">#REF!</definedName>
    <definedName name="__PG3">#REF!</definedName>
    <definedName name="__PG4">#REF!</definedName>
    <definedName name="__PG5">#REF!</definedName>
    <definedName name="__yr01">#REF!</definedName>
    <definedName name="__yr02">#REF!</definedName>
    <definedName name="__yr03">#REF!</definedName>
    <definedName name="__yr04">#REF!</definedName>
    <definedName name="__yr05">#REF!</definedName>
    <definedName name="__yr06">#REF!</definedName>
    <definedName name="__yr07">#REF!</definedName>
    <definedName name="__yr08">#REF!</definedName>
    <definedName name="__yr09">#REF!</definedName>
    <definedName name="__yr10">#REF!</definedName>
    <definedName name="__yr11">#REF!</definedName>
    <definedName name="__yr12">#REF!</definedName>
    <definedName name="__yr13">#REF!</definedName>
    <definedName name="__yr14">#REF!</definedName>
    <definedName name="__yr15">#REF!</definedName>
    <definedName name="__yr16">#REF!</definedName>
    <definedName name="__yr17">#REF!</definedName>
    <definedName name="__yr18">#REF!</definedName>
    <definedName name="__yr19">#REF!</definedName>
    <definedName name="__YR2">#REF!</definedName>
    <definedName name="__yr20">#REF!</definedName>
    <definedName name="__yr21">#REF!</definedName>
    <definedName name="__YR3">#REF!</definedName>
    <definedName name="__YR4">#REF!</definedName>
    <definedName name="__YR5">#REF!</definedName>
    <definedName name="__YR6">#REF!</definedName>
    <definedName name="__yr98">#REF!</definedName>
    <definedName name="__yr99">#REF!</definedName>
    <definedName name="_Fill" hidden="1">#REF!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PG1">#REF!</definedName>
    <definedName name="_PG2">#REF!</definedName>
    <definedName name="_PG5">#REF!</definedName>
    <definedName name="_Regression_Int" localSheetId="1" hidden="1">1</definedName>
    <definedName name="_Regression_Int" localSheetId="0" hidden="1">1</definedName>
    <definedName name="_Regression_Int" hidden="1">1</definedName>
    <definedName name="_Sort" hidden="1">#REF!</definedName>
    <definedName name="_yr01">#REF!</definedName>
    <definedName name="_yr02">#REF!</definedName>
    <definedName name="_yr03">#REF!</definedName>
    <definedName name="_yr04">#REF!</definedName>
    <definedName name="_yr05">#REF!</definedName>
    <definedName name="_yr06">#REF!</definedName>
    <definedName name="_yr07">#REF!</definedName>
    <definedName name="_yr08">#REF!</definedName>
    <definedName name="_yr09">#REF!</definedName>
    <definedName name="_yr10">#REF!</definedName>
    <definedName name="_yr11">#REF!</definedName>
    <definedName name="_yr12">#REF!</definedName>
    <definedName name="_yr13">#REF!</definedName>
    <definedName name="_yr14">#REF!</definedName>
    <definedName name="_yr15">#REF!</definedName>
    <definedName name="_yr16">#REF!</definedName>
    <definedName name="_yr17">#REF!</definedName>
    <definedName name="_yr18">#REF!</definedName>
    <definedName name="_yr19">#REF!</definedName>
    <definedName name="_YR2">#REF!</definedName>
    <definedName name="_yr20">#REF!</definedName>
    <definedName name="_yr21">#REF!</definedName>
    <definedName name="_YR3">#REF!</definedName>
    <definedName name="_YR4">#REF!</definedName>
    <definedName name="_YR5">#REF!</definedName>
    <definedName name="_YR6">#REF!</definedName>
    <definedName name="_yr98">#REF!</definedName>
    <definedName name="_yr99">#REF!</definedName>
    <definedName name="Alloc_Cust_Acctg">#REF!</definedName>
    <definedName name="Alloc_Cust_Billing">#REF!</definedName>
    <definedName name="Alloc_Cust_Record">#REF!</definedName>
    <definedName name="Alloc_Demand_Base">#REF!</definedName>
    <definedName name="Alloc_Demand_Inter">#REF!</definedName>
    <definedName name="Alloc_Demand_Peak">#REF!</definedName>
    <definedName name="Alloc_Demand_Solar">#REF!</definedName>
    <definedName name="Alloc_Dist_IS">#REF!</definedName>
    <definedName name="Alloc_Dist_Meters">#REF!</definedName>
    <definedName name="Alloc_Dist_Prim">#REF!</definedName>
    <definedName name="Alloc_Dist_Sec">#REF!</definedName>
    <definedName name="Alloc_Dist_Serv">#REF!</definedName>
    <definedName name="Alloc_Energy">#REF!</definedName>
    <definedName name="Alloc_Energy_Base">#REF!</definedName>
    <definedName name="Alloc_Energy_Inter">#REF!</definedName>
    <definedName name="Alloc_Energy_Peak">#REF!</definedName>
    <definedName name="Alloc_Energy_Solar">#REF!</definedName>
    <definedName name="Alloc_From_COS">#REF!</definedName>
    <definedName name="Alloc_Labor">#REF!</definedName>
    <definedName name="Alloc_Meter_Read">#REF!</definedName>
    <definedName name="Alloc_Retail">#REF!</definedName>
    <definedName name="Alloc_Trans">#REF!</definedName>
    <definedName name="AS2DocOpenMode" hidden="1">"AS2DocumentBrowse"</definedName>
    <definedName name="bIncludeWeekendInPeak">#REF!</definedName>
    <definedName name="D">#REF!</definedName>
    <definedName name="DataTabl">#REF!</definedName>
    <definedName name="DataTable">#REF!</definedName>
    <definedName name="DDD">#REF!</definedName>
    <definedName name="DDDD">#REF!</definedName>
    <definedName name="DDDDD">#REF!</definedName>
    <definedName name="Derivation_of_Energy_Separation_Factors">#REF!</definedName>
    <definedName name="E1_Page_1">#REF!,#REF!,#REF!,#REF!,#REF!,#REF!,#REF!</definedName>
    <definedName name="E1_Page_2">#REF!,#REF!,#REF!,#REF!,#REF!,#REF!,#REF!</definedName>
    <definedName name="E4_Page_1_All">#REF!,#REF!,#REF!,#REF!,#REF!,#REF!,#REF!</definedName>
    <definedName name="E4_Page_1_Filing">#REF!,#REF!,#REF!,#REF!,#REF!,#REF!,#REF!</definedName>
    <definedName name="E4_Page_2_All">#REF!,#REF!,#REF!,#REF!,#REF!,#REF!,#REF!</definedName>
    <definedName name="E4_Page_2_Filing">#REF!,#REF!,#REF!,#REF!,#REF!,#REF!,#REF!</definedName>
    <definedName name="FACTORS">#REF!</definedName>
    <definedName name="FGC">#REF!</definedName>
    <definedName name="FORM42_1A">#REF!</definedName>
    <definedName name="FORM42_2A">#REF!</definedName>
    <definedName name="FORM42_3A">#REF!</definedName>
    <definedName name="FORM42_4A">#REF!</definedName>
    <definedName name="FORM42_6A">#REF!</definedName>
    <definedName name="FORM42_8A_P1">#REF!</definedName>
    <definedName name="FORM42_8A_P10">#REF!</definedName>
    <definedName name="FORM42_8A_P11">#REF!</definedName>
    <definedName name="FORM42_8A_P12">#REF!</definedName>
    <definedName name="FORM42_8A_P13">#REF!</definedName>
    <definedName name="FORM42_8A_P14">#REF!</definedName>
    <definedName name="FORM42_8A_P15">#REF!</definedName>
    <definedName name="FORM42_8A_P16">#REF!</definedName>
    <definedName name="FORM42_8A_P17">#REF!</definedName>
    <definedName name="FORM42_8A_P18">#REF!</definedName>
    <definedName name="FORM42_8A_P19">#REF!</definedName>
    <definedName name="FORM42_8A_P2">#REF!</definedName>
    <definedName name="FORM42_8A_P20">#REF!</definedName>
    <definedName name="FORM42_8A_P3">#REF!</definedName>
    <definedName name="FORM42_8A_P4">#REF!</definedName>
    <definedName name="FORM42_8A_P5">#REF!</definedName>
    <definedName name="FORM42_8A_P6">#REF!</definedName>
    <definedName name="FORM42_8A_P7">#REF!</definedName>
    <definedName name="FORM42_8A_P8">#REF!</definedName>
    <definedName name="FORM42_8A_P9">#REF!</definedName>
    <definedName name="FPCCAP">#REF!</definedName>
    <definedName name="HOURS">#REF!</definedName>
    <definedName name="Hours_Yr1">#REF!</definedName>
    <definedName name="Hours_Yr2">#REF!</definedName>
    <definedName name="Hours_Yr3">#REF!</definedName>
    <definedName name="Hours_Yr4">#REF!</definedName>
    <definedName name="Hours_Yr5">#REF!</definedName>
    <definedName name="ID_sorted">#REF!</definedName>
    <definedName name="INPUT">#REF!</definedName>
    <definedName name="INPUT2">#REF!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URIS">#REF!</definedName>
    <definedName name="P">#REF!</definedName>
    <definedName name="page1">#REF!</definedName>
    <definedName name="page2">#REF!</definedName>
    <definedName name="page3">#REF!</definedName>
    <definedName name="paul" hidden="1">#REF!</definedName>
    <definedName name="pesc1" hidden="1">{#N/A,#N/A,FALSE,"Aging Summary";#N/A,#N/A,FALSE,"Ratio Analysis";#N/A,#N/A,FALSE,"Test 120 Day Accts";#N/A,#N/A,FALSE,"Tickmarks"}</definedName>
    <definedName name="PRINT">#REF!</definedName>
    <definedName name="_xlnm.Print_Area" localSheetId="1">'E-13b'!$A$1:$K$47</definedName>
    <definedName name="_xlnm.Print_Area" localSheetId="0">'E-7'!$A$1:$O$51,'E-7'!$A$55:$O$105,'E-7'!$A$109:$O$159,'E-7'!$A$164:$O$214,'E-7'!$A$219:$O$269</definedName>
    <definedName name="_xlnm.Print_Area">#REF!</definedName>
    <definedName name="Print_Area_MI" localSheetId="1">'E-13b'!$B$11:$K$46</definedName>
    <definedName name="Print_Area_MI" localSheetId="0">'E-7'!$A$1:$O$53</definedName>
    <definedName name="Print_Area_MI">#REF!</definedName>
    <definedName name="Print_Proj">#REF!,#REF!,#REF!</definedName>
    <definedName name="_xlnm.Print_Titles">#REF!,#REF!</definedName>
    <definedName name="Print_Titles_MI">#REF!,#REF!</definedName>
    <definedName name="qqq">#REF!</definedName>
    <definedName name="rAllocatorList">#REF!</definedName>
    <definedName name="RESIDENTIAL">#REF!</definedName>
    <definedName name="REVIEW">#REF!</definedName>
    <definedName name="REVIEW2">#REF!</definedName>
    <definedName name="rPeakPeriodDefinition">#REF!</definedName>
    <definedName name="rPeriodNames">#REF!</definedName>
    <definedName name="rWeekendReplacement">#REF!</definedName>
    <definedName name="SEP_FACTOR">#REF!</definedName>
    <definedName name="SEPDEM">#REF!</definedName>
    <definedName name="SUMRY_BY_TIME">#REF!</definedName>
    <definedName name="SUMRY_BY_YEAR">#REF!</definedName>
    <definedName name="SURVRPT">#REF!</definedName>
    <definedName name="Top_Part">#REF!</definedName>
    <definedName name="Total_Emissions">#REF!</definedName>
    <definedName name="usage">#REF!</definedName>
    <definedName name="wrn.Aging._.and._.Trend._.Analysis." hidden="1">{#N/A,#N/A,FALSE,"Aging Summary";#N/A,#N/A,FALSE,"Ratio Analysis";#N/A,#N/A,FALSE,"Test 120 Day Accts";#N/A,#N/A,FALSE,"Tickmarks"}</definedName>
    <definedName name="wrn.All_Sheets." hidden="1">{#N/A,#N/A,FALSE,"CONT_MWH";#N/A,#N/A,FALSE,"CONT_MW";#N/A,#N/A,FALSE,"MIN_MWH";#N/A,#N/A,FALSE,"MIN_MW";#N/A,#N/A,FALSE,"BASECASE_MWH";#N/A,#N/A,FALSE,"BASECASE_MW"}</definedName>
    <definedName name="wrn.GL._.154._.BALANCE." hidden="1">{#N/A,#N/A,FALSE,"BALANCE"}</definedName>
    <definedName name="wrn.GL154._.ISSUES." hidden="1">{#N/A,#N/A,FALSE,"ISSUES"}</definedName>
    <definedName name="wrn.GL154._.RECEIPTS." hidden="1">{#N/A,#N/A,FALSE,"RECEIPTS"}</definedName>
    <definedName name="wrn.GL154._.SALVAGE." hidden="1">{#N/A,#N/A,FALSE,"SALVAGE"}</definedName>
    <definedName name="wrn.GL154._.SYSTEM._.LEDGER._.REPORTS." hidden="1">{#N/A,#N/A,FALSE,"BALANCE";#N/A,#N/A,FALSE,"ISSUES";#N/A,#N/A,FALSE,"RECEIPTS";#N/A,#N/A,FALSE,"SALVAGE"}</definedName>
    <definedName name="X">#REF!</definedName>
    <definedName name="XRefActiveRow" hidden="1">#REF!</definedName>
    <definedName name="XRefColumnsCount" hidden="1">3</definedName>
    <definedName name="XRefCopy1Row" hidden="1">#REF!</definedName>
    <definedName name="XRefCopy2Row" hidden="1">#REF!</definedName>
    <definedName name="XRefCopy3Row" hidden="1">#REF!</definedName>
    <definedName name="XRefCopyRangeCount" hidden="1">3</definedName>
    <definedName name="XRefPaste1Row" hidden="1">#REF!</definedName>
    <definedName name="XRefPaste2Row" hidden="1">#REF!</definedName>
    <definedName name="XRefPasteRangeCount" hidden="1">2</definedName>
    <definedName name="xx">#REF!</definedName>
    <definedName name="yr0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264" l="1"/>
  <c r="A245" i="265"/>
  <c r="A246" i="265"/>
  <c r="A247" i="265"/>
  <c r="A248" i="265"/>
  <c r="A249" i="265"/>
  <c r="A250" i="265"/>
  <c r="A251" i="265"/>
  <c r="A252" i="265"/>
  <c r="A253" i="265"/>
  <c r="A254" i="265"/>
  <c r="A255" i="265"/>
  <c r="A256" i="265"/>
  <c r="A257" i="265"/>
  <c r="A258" i="265"/>
  <c r="A259" i="265"/>
  <c r="A260" i="265"/>
  <c r="A261" i="265"/>
  <c r="A262" i="265"/>
  <c r="A263" i="265"/>
  <c r="A264" i="265"/>
  <c r="A265" i="265" s="1"/>
  <c r="A266" i="265" s="1"/>
  <c r="A267" i="265" s="1"/>
  <c r="A268" i="265" s="1"/>
  <c r="A192" i="265"/>
  <c r="A193" i="265"/>
  <c r="A194" i="265" s="1"/>
  <c r="A195" i="265" s="1"/>
  <c r="A196" i="265" s="1"/>
  <c r="A197" i="265" s="1"/>
  <c r="A198" i="265" s="1"/>
  <c r="A199" i="265" s="1"/>
  <c r="A200" i="265" s="1"/>
  <c r="A201" i="265" s="1"/>
  <c r="A202" i="265" s="1"/>
  <c r="A203" i="265" s="1"/>
  <c r="A204" i="265" s="1"/>
  <c r="A205" i="265" s="1"/>
  <c r="A206" i="265" s="1"/>
  <c r="A207" i="265" s="1"/>
  <c r="A208" i="265" s="1"/>
  <c r="A209" i="265" s="1"/>
  <c r="A210" i="265" s="1"/>
  <c r="A211" i="265" s="1"/>
  <c r="A212" i="265" s="1"/>
  <c r="A213" i="265" s="1"/>
  <c r="A131" i="265"/>
  <c r="A132" i="265" s="1"/>
  <c r="A133" i="265" s="1"/>
  <c r="A134" i="265" s="1"/>
  <c r="A135" i="265" s="1"/>
  <c r="A136" i="265" s="1"/>
  <c r="A137" i="265" s="1"/>
  <c r="A138" i="265" s="1"/>
  <c r="A139" i="265" s="1"/>
  <c r="A140" i="265" s="1"/>
  <c r="A141" i="265" s="1"/>
  <c r="A142" i="265" s="1"/>
  <c r="A143" i="265" s="1"/>
  <c r="A144" i="265" s="1"/>
  <c r="A145" i="265" s="1"/>
  <c r="A146" i="265" s="1"/>
  <c r="A147" i="265" s="1"/>
  <c r="A148" i="265" s="1"/>
  <c r="A149" i="265" s="1"/>
  <c r="A150" i="265" s="1"/>
  <c r="A151" i="265" s="1"/>
  <c r="A152" i="265" s="1"/>
  <c r="A153" i="265" s="1"/>
  <c r="A154" i="265" s="1"/>
  <c r="A155" i="265" s="1"/>
  <c r="A156" i="265" s="1"/>
  <c r="A157" i="265" s="1"/>
  <c r="A158" i="265" s="1"/>
  <c r="A77" i="265"/>
  <c r="A78" i="265" s="1"/>
  <c r="A79" i="265" s="1"/>
  <c r="A80" i="265" s="1"/>
  <c r="A81" i="265" s="1"/>
  <c r="A82" i="265" s="1"/>
  <c r="A83" i="265" s="1"/>
  <c r="A84" i="265" s="1"/>
  <c r="A85" i="265" s="1"/>
  <c r="A86" i="265" s="1"/>
  <c r="A87" i="265" s="1"/>
  <c r="A88" i="265" s="1"/>
  <c r="A89" i="265" s="1"/>
  <c r="A90" i="265" s="1"/>
  <c r="A91" i="265" s="1"/>
  <c r="A92" i="265" s="1"/>
  <c r="A93" i="265" s="1"/>
  <c r="A94" i="265" s="1"/>
  <c r="A95" i="265" s="1"/>
  <c r="A96" i="265" s="1"/>
  <c r="A97" i="265" s="1"/>
  <c r="A98" i="265" s="1"/>
  <c r="A99" i="265" s="1"/>
  <c r="A100" i="265" s="1"/>
  <c r="A101" i="265" s="1"/>
  <c r="A102" i="265" s="1"/>
  <c r="A103" i="265" s="1"/>
  <c r="A104" i="265" s="1"/>
  <c r="A29" i="265"/>
  <c r="A30" i="265"/>
  <c r="A31" i="265"/>
  <c r="A32" i="265" s="1"/>
  <c r="A33" i="265" s="1"/>
  <c r="A34" i="265" s="1"/>
  <c r="A35" i="265" s="1"/>
  <c r="A36" i="265" s="1"/>
  <c r="A37" i="265" s="1"/>
  <c r="A38" i="265" s="1"/>
  <c r="A39" i="265" s="1"/>
  <c r="A40" i="265" s="1"/>
  <c r="A41" i="265" s="1"/>
  <c r="A42" i="265" s="1"/>
  <c r="A43" i="265" s="1"/>
  <c r="A44" i="265" s="1"/>
  <c r="A45" i="265" s="1"/>
  <c r="A46" i="265" s="1"/>
  <c r="A47" i="265" s="1"/>
  <c r="A48" i="265" s="1"/>
  <c r="A49" i="265" s="1"/>
  <c r="A50" i="265" s="1"/>
  <c r="K26" i="265"/>
  <c r="H27" i="264"/>
  <c r="I27" i="264" l="1"/>
  <c r="P263" i="265"/>
  <c r="P264" i="265" s="1"/>
  <c r="P265" i="265" s="1"/>
  <c r="P266" i="265" s="1"/>
  <c r="P267" i="265" s="1"/>
  <c r="P268" i="265" s="1"/>
  <c r="P269" i="265" s="1"/>
  <c r="F228" i="265"/>
  <c r="I228" i="265" s="1"/>
  <c r="K228" i="265" s="1"/>
  <c r="N228" i="265" s="1"/>
  <c r="P220" i="265"/>
  <c r="P221" i="265" s="1"/>
  <c r="P222" i="265" s="1"/>
  <c r="P223" i="265" s="1"/>
  <c r="P224" i="265" s="1"/>
  <c r="P225" i="265" s="1"/>
  <c r="P226" i="265" s="1"/>
  <c r="P227" i="265" s="1"/>
  <c r="P228" i="265" s="1"/>
  <c r="P229" i="265" s="1"/>
  <c r="P230" i="265" s="1"/>
  <c r="P231" i="265" s="1"/>
  <c r="P232" i="265" s="1"/>
  <c r="P233" i="265" s="1"/>
  <c r="P234" i="265" s="1"/>
  <c r="P235" i="265" s="1"/>
  <c r="P236" i="265" s="1"/>
  <c r="P237" i="265" s="1"/>
  <c r="P238" i="265" s="1"/>
  <c r="P239" i="265" s="1"/>
  <c r="P240" i="265" s="1"/>
  <c r="P241" i="265" s="1"/>
  <c r="P242" i="265" s="1"/>
  <c r="P243" i="265" s="1"/>
  <c r="P244" i="265" s="1"/>
  <c r="P245" i="265" s="1"/>
  <c r="P246" i="265" s="1"/>
  <c r="P247" i="265" s="1"/>
  <c r="P248" i="265" s="1"/>
  <c r="P249" i="265" s="1"/>
  <c r="P250" i="265" s="1"/>
  <c r="P251" i="265" s="1"/>
  <c r="P252" i="265" s="1"/>
  <c r="P253" i="265" s="1"/>
  <c r="P254" i="265" s="1"/>
  <c r="P255" i="265" s="1"/>
  <c r="P256" i="265" s="1"/>
  <c r="P257" i="265" s="1"/>
  <c r="P258" i="265" s="1"/>
  <c r="P259" i="265" s="1"/>
  <c r="P260" i="265" s="1"/>
  <c r="P261" i="265" s="1"/>
  <c r="P262" i="265" s="1"/>
  <c r="A231" i="265"/>
  <c r="A232" i="265" s="1"/>
  <c r="A233" i="265" s="1"/>
  <c r="A234" i="265" s="1"/>
  <c r="A235" i="265" s="1"/>
  <c r="A236" i="265" s="1"/>
  <c r="A237" i="265" s="1"/>
  <c r="A238" i="265" s="1"/>
  <c r="A239" i="265" s="1"/>
  <c r="A240" i="265" s="1"/>
  <c r="A241" i="265" s="1"/>
  <c r="A242" i="265" s="1"/>
  <c r="A243" i="265" s="1"/>
  <c r="A244" i="265" s="1"/>
  <c r="A176" i="265"/>
  <c r="A177" i="265" s="1"/>
  <c r="A178" i="265" s="1"/>
  <c r="A179" i="265" s="1"/>
  <c r="A180" i="265" s="1"/>
  <c r="A181" i="265" s="1"/>
  <c r="A182" i="265" s="1"/>
  <c r="A183" i="265" s="1"/>
  <c r="A184" i="265" s="1"/>
  <c r="A185" i="265" s="1"/>
  <c r="A186" i="265" s="1"/>
  <c r="A187" i="265" s="1"/>
  <c r="A188" i="265" s="1"/>
  <c r="A189" i="265" s="1"/>
  <c r="A190" i="265" s="1"/>
  <c r="A191" i="265" s="1"/>
  <c r="F173" i="265"/>
  <c r="I173" i="265" s="1"/>
  <c r="K173" i="265" s="1"/>
  <c r="N173" i="265" s="1"/>
  <c r="P165" i="265"/>
  <c r="P166" i="265" s="1"/>
  <c r="P167" i="265" s="1"/>
  <c r="P168" i="265" s="1"/>
  <c r="P169" i="265" s="1"/>
  <c r="P170" i="265" s="1"/>
  <c r="P171" i="265" s="1"/>
  <c r="P172" i="265" s="1"/>
  <c r="P173" i="265" s="1"/>
  <c r="P174" i="265" s="1"/>
  <c r="P175" i="265" s="1"/>
  <c r="P176" i="265" s="1"/>
  <c r="P177" i="265" s="1"/>
  <c r="P178" i="265" s="1"/>
  <c r="P179" i="265" s="1"/>
  <c r="P180" i="265" s="1"/>
  <c r="P181" i="265" s="1"/>
  <c r="P182" i="265" s="1"/>
  <c r="P183" i="265" s="1"/>
  <c r="P184" i="265" s="1"/>
  <c r="P185" i="265" s="1"/>
  <c r="P186" i="265" s="1"/>
  <c r="P187" i="265" s="1"/>
  <c r="P188" i="265" s="1"/>
  <c r="P189" i="265" s="1"/>
  <c r="P190" i="265" s="1"/>
  <c r="P191" i="265" s="1"/>
  <c r="P192" i="265" s="1"/>
  <c r="P193" i="265" s="1"/>
  <c r="P194" i="265" s="1"/>
  <c r="P195" i="265" s="1"/>
  <c r="P196" i="265" s="1"/>
  <c r="P197" i="265" s="1"/>
  <c r="P198" i="265" s="1"/>
  <c r="P199" i="265" s="1"/>
  <c r="P200" i="265" s="1"/>
  <c r="P201" i="265" s="1"/>
  <c r="P202" i="265" s="1"/>
  <c r="P203" i="265" s="1"/>
  <c r="P204" i="265" s="1"/>
  <c r="P205" i="265" s="1"/>
  <c r="P206" i="265" s="1"/>
  <c r="P207" i="265" s="1"/>
  <c r="P208" i="265" s="1"/>
  <c r="P209" i="265" s="1"/>
  <c r="P210" i="265" s="1"/>
  <c r="P211" i="265" s="1"/>
  <c r="P212" i="265" s="1"/>
  <c r="P213" i="265" s="1"/>
  <c r="P214" i="265" s="1"/>
  <c r="A121" i="265"/>
  <c r="A122" i="265" s="1"/>
  <c r="A123" i="265" s="1"/>
  <c r="A124" i="265" s="1"/>
  <c r="A125" i="265" s="1"/>
  <c r="A126" i="265" s="1"/>
  <c r="A127" i="265" s="1"/>
  <c r="A128" i="265" s="1"/>
  <c r="A129" i="265" s="1"/>
  <c r="A130" i="265" s="1"/>
  <c r="F118" i="265"/>
  <c r="I118" i="265" s="1"/>
  <c r="K118" i="265" s="1"/>
  <c r="N118" i="265" s="1"/>
  <c r="P110" i="265"/>
  <c r="P111" i="265" s="1"/>
  <c r="P112" i="265" s="1"/>
  <c r="P113" i="265" s="1"/>
  <c r="P114" i="265" s="1"/>
  <c r="P115" i="265" s="1"/>
  <c r="P116" i="265" s="1"/>
  <c r="P117" i="265" s="1"/>
  <c r="P118" i="265" s="1"/>
  <c r="P119" i="265" s="1"/>
  <c r="P120" i="265" s="1"/>
  <c r="P121" i="265" s="1"/>
  <c r="P122" i="265" s="1"/>
  <c r="P123" i="265" s="1"/>
  <c r="P124" i="265" s="1"/>
  <c r="P125" i="265" s="1"/>
  <c r="P126" i="265" s="1"/>
  <c r="P127" i="265" s="1"/>
  <c r="P128" i="265" s="1"/>
  <c r="A67" i="265"/>
  <c r="A68" i="265" s="1"/>
  <c r="A69" i="265" s="1"/>
  <c r="A70" i="265" s="1"/>
  <c r="A71" i="265" s="1"/>
  <c r="A72" i="265" s="1"/>
  <c r="A73" i="265" s="1"/>
  <c r="A74" i="265" s="1"/>
  <c r="A75" i="265" s="1"/>
  <c r="A76" i="265" s="1"/>
  <c r="A13" i="265"/>
  <c r="F64" i="265"/>
  <c r="I64" i="265" s="1"/>
  <c r="K64" i="265" s="1"/>
  <c r="N64" i="265" s="1"/>
  <c r="P56" i="265"/>
  <c r="P57" i="265" s="1"/>
  <c r="P58" i="265" s="1"/>
  <c r="P59" i="265" s="1"/>
  <c r="P60" i="265" s="1"/>
  <c r="P61" i="265" s="1"/>
  <c r="P62" i="265" s="1"/>
  <c r="P63" i="265" s="1"/>
  <c r="P64" i="265" s="1"/>
  <c r="P65" i="265" s="1"/>
  <c r="P66" i="265" s="1"/>
  <c r="P67" i="265" s="1"/>
  <c r="P68" i="265" s="1"/>
  <c r="P69" i="265" s="1"/>
  <c r="P70" i="265" s="1"/>
  <c r="P71" i="265" s="1"/>
  <c r="P72" i="265" s="1"/>
  <c r="P73" i="265" s="1"/>
  <c r="P74" i="265" s="1"/>
  <c r="P75" i="265" s="1"/>
  <c r="P76" i="265" s="1"/>
  <c r="P77" i="265" s="1"/>
  <c r="P78" i="265" s="1"/>
  <c r="P79" i="265" s="1"/>
  <c r="P80" i="265" s="1"/>
  <c r="P81" i="265" s="1"/>
  <c r="P82" i="265" s="1"/>
  <c r="P83" i="265" s="1"/>
  <c r="P84" i="265" s="1"/>
  <c r="P85" i="265" s="1"/>
  <c r="P86" i="265" s="1"/>
  <c r="P87" i="265" s="1"/>
  <c r="P88" i="265" s="1"/>
  <c r="P89" i="265" s="1"/>
  <c r="P90" i="265" s="1"/>
  <c r="P91" i="265" s="1"/>
  <c r="P92" i="265" s="1"/>
  <c r="P93" i="265" s="1"/>
  <c r="P94" i="265" s="1"/>
  <c r="P95" i="265" s="1"/>
  <c r="P96" i="265" s="1"/>
  <c r="P97" i="265" s="1"/>
  <c r="P98" i="265" s="1"/>
  <c r="P99" i="265" s="1"/>
  <c r="P100" i="265" s="1"/>
  <c r="P101" i="265" s="1"/>
  <c r="P102" i="265" s="1"/>
  <c r="P2" i="265"/>
  <c r="P3" i="265" s="1"/>
  <c r="P4" i="265" s="1"/>
  <c r="P5" i="265" s="1"/>
  <c r="P6" i="265" s="1"/>
  <c r="P7" i="265" s="1"/>
  <c r="P8" i="265" s="1"/>
  <c r="P9" i="265" s="1"/>
  <c r="P10" i="265" s="1"/>
  <c r="P11" i="265" s="1"/>
  <c r="P12" i="265" s="1"/>
  <c r="P13" i="265" s="1"/>
  <c r="P14" i="265" s="1"/>
  <c r="P15" i="265" s="1"/>
  <c r="P16" i="265" s="1"/>
  <c r="P17" i="265" s="1"/>
  <c r="P18" i="265" s="1"/>
  <c r="P19" i="265" s="1"/>
  <c r="P20" i="265" s="1"/>
  <c r="P21" i="265" s="1"/>
  <c r="P22" i="265" s="1"/>
  <c r="P23" i="265" s="1"/>
  <c r="P24" i="265" s="1"/>
  <c r="P25" i="265" s="1"/>
  <c r="P26" i="265" s="1"/>
  <c r="P27" i="265" s="1"/>
  <c r="P28" i="265" s="1"/>
  <c r="P29" i="265" s="1"/>
  <c r="P30" i="265" s="1"/>
  <c r="P31" i="265" s="1"/>
  <c r="P32" i="265" s="1"/>
  <c r="P33" i="265" s="1"/>
  <c r="P34" i="265" s="1"/>
  <c r="P35" i="265" s="1"/>
  <c r="P36" i="265" s="1"/>
  <c r="P37" i="265" s="1"/>
  <c r="P38" i="265" s="1"/>
  <c r="P39" i="265" s="1"/>
  <c r="P40" i="265" s="1"/>
  <c r="P41" i="265" s="1"/>
  <c r="P42" i="265" s="1"/>
  <c r="P43" i="265" s="1"/>
  <c r="P44" i="265" s="1"/>
  <c r="P45" i="265" s="1"/>
  <c r="P46" i="265" s="1"/>
  <c r="P47" i="265" s="1"/>
  <c r="P48" i="265" s="1"/>
  <c r="P49" i="265" s="1"/>
  <c r="P50" i="265" s="1"/>
  <c r="P51" i="265" s="1"/>
  <c r="D10" i="264"/>
  <c r="E10" i="264" s="1"/>
  <c r="F10" i="264" s="1"/>
  <c r="G10" i="264" s="1"/>
  <c r="H10" i="264" s="1"/>
  <c r="I10" i="264" s="1"/>
  <c r="J10" i="264" s="1"/>
  <c r="P129" i="265" l="1"/>
  <c r="P130" i="265" s="1"/>
  <c r="P131" i="265" s="1"/>
  <c r="P132" i="265" s="1"/>
  <c r="P133" i="265" s="1"/>
  <c r="P134" i="265" s="1"/>
  <c r="P135" i="265" s="1"/>
  <c r="P136" i="265" s="1"/>
  <c r="P137" i="265" s="1"/>
  <c r="P138" i="265" s="1"/>
  <c r="P139" i="265" s="1"/>
  <c r="P140" i="265" s="1"/>
  <c r="P141" i="265" s="1"/>
  <c r="P142" i="265" s="1"/>
  <c r="P143" i="265" s="1"/>
  <c r="P144" i="265" s="1"/>
  <c r="P145" i="265" s="1"/>
  <c r="P146" i="265" s="1"/>
  <c r="P103" i="265"/>
  <c r="P104" i="265" s="1"/>
  <c r="P105" i="265" s="1"/>
  <c r="F24" i="264"/>
  <c r="F16" i="264"/>
  <c r="F17" i="264"/>
  <c r="F18" i="264"/>
  <c r="F19" i="264"/>
  <c r="G234" i="265"/>
  <c r="G232" i="265"/>
  <c r="G187" i="265"/>
  <c r="G179" i="265"/>
  <c r="G177" i="265"/>
  <c r="G122" i="265"/>
  <c r="G68" i="265"/>
  <c r="G16" i="265"/>
  <c r="G14" i="265"/>
  <c r="P147" i="265" l="1"/>
  <c r="P148" i="265" s="1"/>
  <c r="P149" i="265" s="1"/>
  <c r="P150" i="265" s="1"/>
  <c r="P151" i="265" s="1"/>
  <c r="P152" i="265" s="1"/>
  <c r="P153" i="265" s="1"/>
  <c r="P154" i="265" s="1"/>
  <c r="P155" i="265" s="1"/>
  <c r="P156" i="265" s="1"/>
  <c r="P157" i="265" s="1"/>
  <c r="P158" i="265" s="1"/>
  <c r="P159" i="265" s="1"/>
  <c r="G49" i="270"/>
  <c r="D26" i="265" s="1"/>
  <c r="J38" i="270"/>
  <c r="E35" i="270"/>
  <c r="E11" i="270"/>
  <c r="G242" i="265"/>
  <c r="I68" i="265"/>
  <c r="G26" i="265"/>
  <c r="I26" i="265" l="1"/>
  <c r="G16" i="264"/>
  <c r="G17" i="264"/>
  <c r="G18" i="264"/>
  <c r="G19" i="264"/>
  <c r="G24" i="264"/>
  <c r="G189" i="265"/>
  <c r="D189" i="265"/>
  <c r="I177" i="265"/>
  <c r="K177" i="265" s="1"/>
  <c r="I179" i="265"/>
  <c r="K179" i="265" s="1"/>
  <c r="I183" i="265"/>
  <c r="I187" i="265"/>
  <c r="K187" i="265" s="1"/>
  <c r="I122" i="265"/>
  <c r="K122" i="265" s="1"/>
  <c r="K124" i="265" s="1"/>
  <c r="I126" i="265"/>
  <c r="K68" i="265"/>
  <c r="K70" i="265" s="1"/>
  <c r="I72" i="265"/>
  <c r="I14" i="265"/>
  <c r="K14" i="265" s="1"/>
  <c r="I16" i="265"/>
  <c r="K16" i="265" s="1"/>
  <c r="I20" i="265"/>
  <c r="G24" i="265"/>
  <c r="I24" i="265"/>
  <c r="A14" i="265"/>
  <c r="A15" i="265" s="1"/>
  <c r="A16" i="265" s="1"/>
  <c r="A17" i="265" s="1"/>
  <c r="A18" i="265" s="1"/>
  <c r="A19" i="265" s="1"/>
  <c r="A20" i="265" s="1"/>
  <c r="A21" i="265" s="1"/>
  <c r="A22" i="265" s="1"/>
  <c r="A23" i="265" s="1"/>
  <c r="A24" i="265" s="1"/>
  <c r="A25" i="265" s="1"/>
  <c r="A26" i="265" s="1"/>
  <c r="A27" i="265" s="1"/>
  <c r="A28" i="265" s="1"/>
  <c r="I238" i="265"/>
  <c r="I242" i="265"/>
  <c r="K242" i="265" s="1"/>
  <c r="I234" i="265"/>
  <c r="K234" i="265" s="1"/>
  <c r="I232" i="265"/>
  <c r="K232" i="265" s="1"/>
  <c r="F10" i="265"/>
  <c r="I10" i="265" s="1"/>
  <c r="K10" i="265" s="1"/>
  <c r="N10" i="265" s="1"/>
  <c r="K24" i="265" l="1"/>
  <c r="K236" i="265"/>
  <c r="K238" i="265" s="1"/>
  <c r="K240" i="265" s="1"/>
  <c r="K244" i="265" s="1"/>
  <c r="K18" i="265"/>
  <c r="I189" i="265"/>
  <c r="K189" i="265" s="1"/>
  <c r="K126" i="265"/>
  <c r="K128" i="265" s="1"/>
  <c r="K130" i="265" s="1"/>
  <c r="K181" i="265"/>
  <c r="K183" i="265" s="1"/>
  <c r="K185" i="265" s="1"/>
  <c r="K72" i="265"/>
  <c r="K74" i="265" s="1"/>
  <c r="K76" i="265" s="1"/>
  <c r="K191" i="265" l="1"/>
  <c r="H24" i="264" s="1"/>
  <c r="I24" i="264" s="1"/>
  <c r="J24" i="264" s="1"/>
  <c r="K20" i="265"/>
  <c r="K22" i="265" s="1"/>
  <c r="K28" i="265" s="1"/>
  <c r="H18" i="264"/>
  <c r="I18" i="264" s="1"/>
  <c r="J18" i="264" s="1"/>
  <c r="H19" i="264"/>
  <c r="I19" i="264" s="1"/>
  <c r="J19" i="264" s="1"/>
  <c r="H17" i="264"/>
  <c r="H16" i="264" l="1"/>
  <c r="I17" i="264"/>
  <c r="I16" i="264" l="1"/>
  <c r="J17" i="264"/>
  <c r="J16" i="264" l="1"/>
</calcChain>
</file>

<file path=xl/sharedStrings.xml><?xml version="1.0" encoding="utf-8"?>
<sst xmlns="http://schemas.openxmlformats.org/spreadsheetml/2006/main" count="326" uniqueCount="123">
  <si>
    <t>Schedule E-7</t>
  </si>
  <si>
    <t>DEVELOPMENT OF SERVICE CHARGES</t>
  </si>
  <si>
    <t>Page 1 of 5</t>
  </si>
  <si>
    <t>FLORIDA PUBLIC SERVICE COMMISSION</t>
  </si>
  <si>
    <t xml:space="preserve">EXPLANATION: </t>
  </si>
  <si>
    <t>Provide the calculation of the current cost of providing the services</t>
  </si>
  <si>
    <t>Type of Data Shown:</t>
  </si>
  <si>
    <t>listed in Schedule E-13b.  At a minimum, the schedule must include an</t>
  </si>
  <si>
    <t>X</t>
  </si>
  <si>
    <t>Projected Test Year 3 Ended</t>
  </si>
  <si>
    <t>COMPANY: DUKE ENERGY FLORIDA</t>
  </si>
  <si>
    <t>estimate of all labor, transportation, customer accounting and overhead</t>
  </si>
  <si>
    <t>Projected Test Year 2 Ended</t>
  </si>
  <si>
    <t>costs incurred in providing the service, and a short narrative describing</t>
  </si>
  <si>
    <t>Projected Test Year 1 Ended</t>
  </si>
  <si>
    <t>DOCKET NO.:</t>
  </si>
  <si>
    <t>the tasks performed.</t>
  </si>
  <si>
    <t>Witness:  Olivier</t>
  </si>
  <si>
    <t>Line</t>
  </si>
  <si>
    <t>Description</t>
  </si>
  <si>
    <t>Units</t>
  </si>
  <si>
    <t>Rate</t>
  </si>
  <si>
    <t>Total Costs</t>
  </si>
  <si>
    <t>Description of Tasks Performed</t>
  </si>
  <si>
    <t>Initial Establishment of Service:</t>
  </si>
  <si>
    <t>Customer Service Labor</t>
  </si>
  <si>
    <t>Man-Hours:</t>
  </si>
  <si>
    <t>x</t>
  </si>
  <si>
    <t>=</t>
  </si>
  <si>
    <t>At the customer’s request for initial establishment of service to a premise, a service order is created by a Customer Service Representative.  All pertinent customer information is input into the Customer Service System (System Application C4C) to create a customer accounting record.  Upon notification of final governmental inspections, the order is dispatched to the field for connecting the service and setting the meter.  The order is finalized by entering the meter data through the Mobile Link System (Dispatch Application SS9) which updates the customer’s record in the Customer Service System (System Application C4C).</t>
  </si>
  <si>
    <t>Field Labor</t>
  </si>
  <si>
    <t>Subtotal Labor before Loading</t>
  </si>
  <si>
    <t>Benefits &amp; Overhead</t>
  </si>
  <si>
    <t>Total Labor</t>
  </si>
  <si>
    <t>Transportation (Depreciation, Fuel, Maintenance, etc.)</t>
  </si>
  <si>
    <t>Hours:</t>
  </si>
  <si>
    <t>Materials</t>
  </si>
  <si>
    <t>Stores Loading</t>
  </si>
  <si>
    <t>Total Cost of Providing Service</t>
  </si>
  <si>
    <t>Supporting Schedules:</t>
  </si>
  <si>
    <t>Recap Schedules: E-13b</t>
  </si>
  <si>
    <t>Page 2 of 5</t>
  </si>
  <si>
    <t>Re-establishment of Service:</t>
  </si>
  <si>
    <t>Man-Hours</t>
  </si>
  <si>
    <t>At the customer’s request for service at a location previously disconnected, an order is created by a Customer Service Representative to have power connected.  All pertinent customer information is input into the Customer Service System (System Application C4C) to create a customer accounting record.  The order is finalized by entering meter data through the Mobile Link System (Dispatch Application SS9) which updates the customer’s record in the Customer Service System (System Application C4C).  If necesssary due to a non-AMI meter, or if the AMI meter does not connect on its own, the order is created and dispatched to field personnel through the Mobile Link Dispatch System (Dispatch Application SS9).   The field personnel will reset the meter to reconnect service and finalize the order by entering meter data through the Mobile Link Dispatch System (Dispatch Application SS9) which updates the customer’s record in the Customer Service System (System Application C4C).</t>
  </si>
  <si>
    <t>Page 3 of 5</t>
  </si>
  <si>
    <t>Re-establishment of Service - Revert to Owner Agreement</t>
  </si>
  <si>
    <t xml:space="preserve">Where a customer has executed a "Revert to Owner Agreement" with the Company at a particular premise, upon a request to terminate/re-establish service at that premise, an initial/final meter reading of the departing customer is the only work performed.  The service continues active and the account is placed in the name of the owner or other party through input into the Customer Service System (System Application C4C).  </t>
  </si>
  <si>
    <t>Page 4 of 5</t>
  </si>
  <si>
    <t>Temporary Service:</t>
  </si>
  <si>
    <t>At the customer’s request, an order is taken by a Customer Service Representative to establish temporary service. All pertinent customer information is input into the Customer Service System (System Application C4C) to create a customer accounting record.  The order is dispatched to field personnel to install a temporary service drop or establish a connection point and set a meter.  The order is finalized by entering meter data through the Mobile Link System (Dispatch Application SS9) which updates the customer’s record in the Customer Service System (System Application C4C).  When the company is notified to terminate temporary service, a service order is dispatched for field personnel to remove the meter and any applicable service facilities.  The order is finalized by entering meter data through the Mobile Link System (Dispatch Application SS9) which updates the customer’s record in the Customer Service System (System Application C4C).</t>
  </si>
  <si>
    <t>Hours</t>
  </si>
  <si>
    <t>Page 5 of 5</t>
  </si>
  <si>
    <t>Investigation of Unauthorized Use:</t>
  </si>
  <si>
    <t>The Revenue Protection Investigators follow up on leads from field representatives, anonymous phone calls, and meter data to determine if a meter has been tampered with.  In the event that the meter has been found to have been tampered with, the Revenue Protection Investigators remove the meter if found not operating properly and/or remove any jumpers or foreign objects that may be bypassing the meter.    The customer is subject to:  prosecution under the laws of the State of Florida; an adjustment for correction of current and prior bills, and liability to the company of all expenses incurred as a result of the investigation.  All essential information is communicated to the Customer Service Center and the status is input into the customer’s record.  The proposed charge is intended to recover the cost of the investigative efforts where such costs are not pursued for recovery through litigation.  The customer is additionally responsible for any damages to the company’s facilities and investigative costs that may exceed this service charge.</t>
  </si>
  <si>
    <t>Transportation (Depreciation Expense, Fuel, Maintenance, etc.)</t>
  </si>
  <si>
    <t>Miles</t>
  </si>
  <si>
    <t>Schedule E-13b</t>
  </si>
  <si>
    <t>REVENUE BY RATE SCHEDULE - SERVICE CHARGES (ACCOUNT 451)</t>
  </si>
  <si>
    <t>Page 1 of 1</t>
  </si>
  <si>
    <t>EXPLANATION:</t>
  </si>
  <si>
    <t>Provide a schedule of revenues from all service charges</t>
  </si>
  <si>
    <t xml:space="preserve">(initial connection, etc.) under present and proposed rates. </t>
  </si>
  <si>
    <t>Type of</t>
  </si>
  <si>
    <t>Number of</t>
  </si>
  <si>
    <t>Present</t>
  </si>
  <si>
    <t>Proposed</t>
  </si>
  <si>
    <t>Revenues at</t>
  </si>
  <si>
    <t>Increase</t>
  </si>
  <si>
    <t>Line No.</t>
  </si>
  <si>
    <t>Service Charge</t>
  </si>
  <si>
    <t>Transactions</t>
  </si>
  <si>
    <t>Charge</t>
  </si>
  <si>
    <t>Present Charge</t>
  </si>
  <si>
    <t>Proposed Charge</t>
  </si>
  <si>
    <t>Dollars</t>
  </si>
  <si>
    <t>Percent</t>
  </si>
  <si>
    <t>Rate Schedule SC-1:</t>
  </si>
  <si>
    <t>Initial Establishment of Service</t>
  </si>
  <si>
    <t>Re-establishment of Service</t>
  </si>
  <si>
    <t>Investigation Unauthorized Use</t>
  </si>
  <si>
    <t>Returned Check Charge</t>
  </si>
  <si>
    <t>N/A</t>
  </si>
  <si>
    <t>Late Payment Charge</t>
  </si>
  <si>
    <t>Rate Schedule TS-1:</t>
  </si>
  <si>
    <t>Temporary Service</t>
  </si>
  <si>
    <t>Total Service Charges</t>
  </si>
  <si>
    <t>Supporting Schedules: E-7</t>
  </si>
  <si>
    <t xml:space="preserve">Recap Schedules: </t>
  </si>
  <si>
    <t>LABOR:</t>
  </si>
  <si>
    <t>HOURLY LABOR RATE:</t>
  </si>
  <si>
    <t>Hourly Rate</t>
  </si>
  <si>
    <t>Customer Care Specialist Labor</t>
  </si>
  <si>
    <t>Senior Customer Care Specialist Labor</t>
  </si>
  <si>
    <t>Customer Service Labor (Investigation of Unauthorized Use)</t>
  </si>
  <si>
    <t>Customer Service Labor (Initial Connection &amp; Temporary Service)</t>
  </si>
  <si>
    <t>Field Labor (Investigate Unauthorized Use)</t>
  </si>
  <si>
    <t>Field Service Representative (Reconnection, Transfer)</t>
  </si>
  <si>
    <t>Field Labor (Initial Connection, Temporary Service)</t>
  </si>
  <si>
    <t>Customer Service</t>
  </si>
  <si>
    <t>Kelly Polo email 2/9/23</t>
  </si>
  <si>
    <t>Jamie England  email 2/16/23</t>
  </si>
  <si>
    <t xml:space="preserve">Re-establishment of Service </t>
  </si>
  <si>
    <t>Zelma Sanchez email 3/9/23</t>
  </si>
  <si>
    <t>Stephanie Barnes email 6/7/23</t>
  </si>
  <si>
    <t>Jamie England  email 6/5/23</t>
  </si>
  <si>
    <t>Investigation of Unauthorized Use</t>
  </si>
  <si>
    <t>Susan Jolley email 2/2/23</t>
  </si>
  <si>
    <t>Gary Sullivan email 2/7/23</t>
  </si>
  <si>
    <t>Total Rate</t>
  </si>
  <si>
    <t>2023 Budget Overall Loader</t>
  </si>
  <si>
    <t>Payroll Tax</t>
  </si>
  <si>
    <t>78000 Overhead</t>
  </si>
  <si>
    <t>TRANSPORTATION:</t>
  </si>
  <si>
    <t>Cost per Hour</t>
  </si>
  <si>
    <t>Initial Establishment/Temporary Service (Service Bucket for a period of one hour)</t>
  </si>
  <si>
    <t>Mileage Rate (Investigation of Unauthorized Use)</t>
  </si>
  <si>
    <t>MATERIALS</t>
  </si>
  <si>
    <t>Stores Loading (Warehousing costs)</t>
  </si>
  <si>
    <t>(Service Hangers/Soap Bar Connectors)</t>
  </si>
  <si>
    <t>Witness:  Chatelain</t>
  </si>
  <si>
    <t>DOCKET NO.:  20240025-EI</t>
  </si>
  <si>
    <t>DOCKET NO:  20240025-EI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</si>
</sst>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_);\(0\)"/>
    <numFmt numFmtId="167" formatCode="_(&quot;$&quot;* #,##0_);_(&quot;$&quot;* \(#,##0\);_(&quot;$&quot;* &quot;-&quot;??_);_(@_)"/>
    <numFmt numFmtId="168" formatCode="_([$€-2]* #,##0.00_);_([$€-2]* \(#,##0.00\);_([$€-2]* &quot;-&quot;??_)"/>
    <numFmt numFmtId="169" formatCode="0.0"/>
  </numFmts>
  <fonts count="93" x14ac:knownFonts="1">
    <font>
      <sz val="12"/>
      <name val="Arial"/>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2"/>
      <name val="Arial"/>
      <family val="2"/>
    </font>
    <font>
      <sz val="10"/>
      <name val="Arial"/>
      <family val="2"/>
    </font>
    <font>
      <sz val="10"/>
      <name val="Arial"/>
      <family val="2"/>
    </font>
    <font>
      <b/>
      <sz val="10"/>
      <name val="Arial Narrow"/>
      <family val="2"/>
    </font>
    <font>
      <sz val="8"/>
      <name val="Arial"/>
      <family val="2"/>
    </font>
    <font>
      <sz val="10"/>
      <name val="Calibri"/>
      <family val="2"/>
      <scheme val="minor"/>
    </font>
    <font>
      <sz val="10"/>
      <color indexed="12"/>
      <name val="Calibri"/>
      <family val="2"/>
      <scheme val="minor"/>
    </font>
    <font>
      <b/>
      <sz val="10"/>
      <name val="Calibri"/>
      <family val="2"/>
      <scheme val="minor"/>
    </font>
    <font>
      <sz val="10"/>
      <color rgb="FF0000FF"/>
      <name val="Calibri"/>
      <family val="2"/>
      <scheme val="minor"/>
    </font>
    <font>
      <sz val="10"/>
      <name val="Arial"/>
      <family val="2"/>
    </font>
    <font>
      <sz val="8"/>
      <name val="Arial Narrow"/>
      <family val="2"/>
    </font>
    <font>
      <sz val="10"/>
      <color theme="1"/>
      <name val="Arial"/>
      <family val="2"/>
    </font>
    <font>
      <sz val="10"/>
      <name val="Courier"/>
      <family val="3"/>
    </font>
    <font>
      <sz val="11"/>
      <color indexed="8"/>
      <name val="Calibri"/>
      <family val="2"/>
    </font>
    <font>
      <sz val="10"/>
      <name val="Tahoma"/>
      <family val="2"/>
    </font>
    <font>
      <b/>
      <sz val="10"/>
      <color indexed="37"/>
      <name val="Tahoma"/>
      <family val="2"/>
    </font>
    <font>
      <sz val="10"/>
      <name val="Courier"/>
      <family val="3"/>
    </font>
    <font>
      <sz val="12"/>
      <name val="Helv"/>
    </font>
    <font>
      <sz val="8"/>
      <name val="MS Sans Serif"/>
      <family val="2"/>
    </font>
    <font>
      <u val="singleAccounting"/>
      <sz val="10"/>
      <name val="Calibri"/>
      <family val="2"/>
      <scheme val="minor"/>
    </font>
    <font>
      <sz val="10"/>
      <name val="MS Sans Serif"/>
      <family val="2"/>
    </font>
    <font>
      <sz val="10"/>
      <name val="Helv"/>
    </font>
    <font>
      <sz val="10"/>
      <name val="MS Sans Serif"/>
      <family val="2"/>
    </font>
    <font>
      <b/>
      <sz val="11"/>
      <color theme="1"/>
      <name val="Calibri"/>
      <family val="2"/>
      <scheme val="minor"/>
    </font>
    <font>
      <sz val="14"/>
      <name val="Arial"/>
      <family val="2"/>
    </font>
    <font>
      <sz val="14"/>
      <name val="Arial"/>
      <family val="2"/>
    </font>
    <font>
      <b/>
      <sz val="10"/>
      <color theme="1"/>
      <name val="Calibri"/>
      <family val="2"/>
      <scheme val="minor"/>
    </font>
    <font>
      <sz val="11"/>
      <color rgb="FFFF0000"/>
      <name val="Calibri"/>
      <family val="2"/>
      <scheme val="minor"/>
    </font>
    <font>
      <sz val="10"/>
      <name val="Arial"/>
      <family val="2"/>
    </font>
    <font>
      <sz val="10"/>
      <name val="Arial"/>
      <family val="2"/>
    </font>
    <font>
      <sz val="10"/>
      <name val="Arial"/>
      <family val="2"/>
    </font>
    <font>
      <sz val="10"/>
      <name val="Courier"/>
      <family val="3"/>
    </font>
    <font>
      <sz val="11"/>
      <color rgb="FFFF0000"/>
      <name val="Calibri"/>
      <family val="2"/>
    </font>
    <font>
      <sz val="10"/>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Courier"/>
    </font>
    <font>
      <sz val="12"/>
      <name val="Arial"/>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57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i/>
      <sz val="11"/>
      <color rgb="FF7F7F7F"/>
      <name val="Calibri"/>
      <family val="2"/>
    </font>
    <font>
      <b/>
      <sz val="11"/>
      <color theme="1"/>
      <name val="Calibri"/>
      <family val="2"/>
    </font>
    <font>
      <sz val="11"/>
      <color theme="0"/>
      <name val="Calibri"/>
      <family val="2"/>
    </font>
    <font>
      <b/>
      <u/>
      <sz val="10"/>
      <color theme="1"/>
      <name val="Calibri"/>
      <family val="2"/>
      <scheme val="minor"/>
    </font>
    <font>
      <b/>
      <sz val="10"/>
      <color rgb="FFFFFFFF"/>
      <name val="Arial"/>
      <family val="2"/>
    </font>
    <font>
      <u/>
      <sz val="10"/>
      <color theme="1"/>
      <name val="Calibri"/>
      <family val="2"/>
      <scheme val="minor"/>
    </font>
  </fonts>
  <fills count="39">
    <fill>
      <patternFill patternType="none"/>
    </fill>
    <fill>
      <patternFill patternType="gray125"/>
    </fill>
    <fill>
      <patternFill patternType="solid">
        <fgColor indexed="9"/>
      </patternFill>
    </fill>
    <fill>
      <patternFill patternType="gray0625"/>
    </fill>
    <fill>
      <patternFill patternType="mediumGray">
        <fgColor indexed="22"/>
      </patternFill>
    </fill>
    <fill>
      <patternFill patternType="solid">
        <fgColor indexed="18"/>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555759"/>
        <bgColor indexed="64"/>
      </patternFill>
    </fill>
    <fill>
      <patternFill patternType="solid">
        <fgColor rgb="FFCCEB8D"/>
        <bgColor indexed="64"/>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rgb="FF95D600"/>
      </bottom>
      <diagonal/>
    </border>
    <border>
      <left style="hair">
        <color rgb="FFBBBCBD"/>
      </left>
      <right style="hair">
        <color rgb="FFBBBCBD"/>
      </right>
      <top style="hair">
        <color rgb="FFBBBCBD"/>
      </top>
      <bottom style="hair">
        <color rgb="FFBBBCBD"/>
      </bottom>
      <diagonal/>
    </border>
    <border>
      <left/>
      <right/>
      <top style="thin">
        <color indexed="64"/>
      </top>
      <bottom style="thin">
        <color indexed="64"/>
      </bottom>
      <diagonal/>
    </border>
  </borders>
  <cellStyleXfs count="1187">
    <xf numFmtId="0" fontId="0" fillId="2" borderId="0"/>
    <xf numFmtId="43" fontId="27" fillId="0" borderId="0" applyFont="0" applyFill="0" applyBorder="0" applyAlignment="0" applyProtection="0"/>
    <xf numFmtId="40" fontId="28" fillId="3" borderId="0">
      <alignment horizontal="right"/>
    </xf>
    <xf numFmtId="0" fontId="26" fillId="0" borderId="0"/>
    <xf numFmtId="9" fontId="26" fillId="0" borderId="0" applyFont="0" applyFill="0" applyBorder="0" applyAlignment="0" applyProtection="0"/>
    <xf numFmtId="0" fontId="25" fillId="2" borderId="0"/>
    <xf numFmtId="43"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0" fontId="34" fillId="0" borderId="0"/>
    <xf numFmtId="44" fontId="26" fillId="0" borderId="0" applyFont="0" applyFill="0" applyBorder="0" applyAlignment="0" applyProtection="0"/>
    <xf numFmtId="0" fontId="36" fillId="0" borderId="0"/>
    <xf numFmtId="43" fontId="36" fillId="0" borderId="0" applyFont="0" applyFill="0" applyBorder="0" applyAlignment="0" applyProtection="0"/>
    <xf numFmtId="0" fontId="23" fillId="0" borderId="0"/>
    <xf numFmtId="0" fontId="37" fillId="0" borderId="0"/>
    <xf numFmtId="0" fontId="26" fillId="0" borderId="0"/>
    <xf numFmtId="0" fontId="26" fillId="0" borderId="0"/>
    <xf numFmtId="0" fontId="25" fillId="0" borderId="0"/>
    <xf numFmtId="43" fontId="38"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168" fontId="26" fillId="0" borderId="0" applyFont="0" applyFill="0" applyBorder="0" applyAlignment="0" applyProtection="0"/>
    <xf numFmtId="0" fontId="22" fillId="0" borderId="0"/>
    <xf numFmtId="0" fontId="26" fillId="0" borderId="0"/>
    <xf numFmtId="9" fontId="38" fillId="0" borderId="0" applyFont="0" applyFill="0" applyBorder="0" applyAlignment="0" applyProtection="0"/>
    <xf numFmtId="9" fontId="26" fillId="0" borderId="0" applyFont="0" applyFill="0" applyBorder="0" applyAlignment="0" applyProtection="0"/>
    <xf numFmtId="0" fontId="39" fillId="0" borderId="0" applyNumberFormat="0" applyFill="0" applyBorder="0" applyAlignment="0" applyProtection="0">
      <alignment horizontal="left"/>
    </xf>
    <xf numFmtId="15" fontId="39" fillId="0" borderId="0" applyFill="0" applyBorder="0" applyAlignment="0" applyProtection="0"/>
    <xf numFmtId="4" fontId="39" fillId="0" borderId="0" applyFill="0" applyBorder="0" applyAlignment="0" applyProtection="0"/>
    <xf numFmtId="0" fontId="40" fillId="0" borderId="2">
      <alignment horizontal="center"/>
    </xf>
    <xf numFmtId="3" fontId="39" fillId="0" borderId="0" applyFill="0" applyBorder="0" applyAlignment="0" applyProtection="0"/>
    <xf numFmtId="0" fontId="39" fillId="4" borderId="0" applyNumberFormat="0" applyBorder="0" applyAlignment="0" applyProtection="0"/>
    <xf numFmtId="0" fontId="26" fillId="0" borderId="0" applyNumberFormat="0" applyFill="0" applyBorder="0" applyAlignment="0" applyProtection="0"/>
    <xf numFmtId="0" fontId="21" fillId="0" borderId="0"/>
    <xf numFmtId="0" fontId="21" fillId="0" borderId="0"/>
    <xf numFmtId="0" fontId="41" fillId="0" borderId="0"/>
    <xf numFmtId="0" fontId="26" fillId="0" borderId="0"/>
    <xf numFmtId="0" fontId="41" fillId="0" borderId="0"/>
    <xf numFmtId="0" fontId="26" fillId="0" borderId="0" applyNumberForma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40" fontId="43" fillId="5" borderId="0" applyFont="0"/>
    <xf numFmtId="39" fontId="35" fillId="0" borderId="0"/>
    <xf numFmtId="0" fontId="42" fillId="0" borderId="0"/>
    <xf numFmtId="0" fontId="20" fillId="0" borderId="0"/>
    <xf numFmtId="0" fontId="47" fillId="0" borderId="0"/>
    <xf numFmtId="40" fontId="45" fillId="0" borderId="0" applyFont="0" applyFill="0" applyBorder="0" applyAlignment="0" applyProtection="0"/>
    <xf numFmtId="9" fontId="45"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9"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45"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37" fontId="49" fillId="2" borderId="0"/>
    <xf numFmtId="41" fontId="50" fillId="0" borderId="0" applyFont="0" applyFill="0" applyBorder="0" applyAlignment="0" applyProtection="0"/>
    <xf numFmtId="0" fontId="26" fillId="0" borderId="0"/>
    <xf numFmtId="0" fontId="17" fillId="0" borderId="0"/>
    <xf numFmtId="44" fontId="17" fillId="0" borderId="0" applyFont="0" applyFill="0" applyBorder="0" applyAlignment="0" applyProtection="0"/>
    <xf numFmtId="0" fontId="16" fillId="0" borderId="0"/>
    <xf numFmtId="0" fontId="15" fillId="0" borderId="0"/>
    <xf numFmtId="0" fontId="53" fillId="0" borderId="0"/>
    <xf numFmtId="43" fontId="53" fillId="0" borderId="0" applyFont="0" applyFill="0" applyBorder="0" applyAlignment="0" applyProtection="0"/>
    <xf numFmtId="44" fontId="53" fillId="0" borderId="0" applyFont="0" applyFill="0" applyBorder="0" applyAlignment="0" applyProtection="0"/>
    <xf numFmtId="9" fontId="53" fillId="0" borderId="0" applyFont="0" applyFill="0" applyBorder="0" applyAlignment="0" applyProtection="0"/>
    <xf numFmtId="0" fontId="46" fillId="0" borderId="0"/>
    <xf numFmtId="0" fontId="54" fillId="0" borderId="0"/>
    <xf numFmtId="9" fontId="54" fillId="0" borderId="0" applyFont="0" applyFill="0" applyBorder="0" applyAlignment="0" applyProtection="0"/>
    <xf numFmtId="0" fontId="14" fillId="0" borderId="0"/>
    <xf numFmtId="0" fontId="55" fillId="0" borderId="0"/>
    <xf numFmtId="0" fontId="26" fillId="0" borderId="0"/>
    <xf numFmtId="43" fontId="26" fillId="0" borderId="0" applyFont="0" applyFill="0" applyBorder="0" applyAlignment="0" applyProtection="0"/>
    <xf numFmtId="0" fontId="26" fillId="0" borderId="0"/>
    <xf numFmtId="43" fontId="26" fillId="0" borderId="0" applyFont="0" applyFill="0" applyBorder="0" applyAlignment="0" applyProtection="0"/>
    <xf numFmtId="0" fontId="13" fillId="0" borderId="0"/>
    <xf numFmtId="43" fontId="26" fillId="0" borderId="0" applyFont="0" applyFill="0" applyBorder="0" applyAlignment="0" applyProtection="0"/>
    <xf numFmtId="43" fontId="26" fillId="0" borderId="0" applyFont="0" applyFill="0" applyBorder="0" applyAlignment="0" applyProtection="0"/>
    <xf numFmtId="0" fontId="13" fillId="0" borderId="0"/>
    <xf numFmtId="0" fontId="13" fillId="0" borderId="0"/>
    <xf numFmtId="0" fontId="13" fillId="0" borderId="0"/>
    <xf numFmtId="0" fontId="37" fillId="0" borderId="0"/>
    <xf numFmtId="0" fontId="37"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3" fillId="0" borderId="0"/>
    <xf numFmtId="0" fontId="45" fillId="0" borderId="0"/>
    <xf numFmtId="43" fontId="26"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43" fontId="26" fillId="0" borderId="0" applyFont="0" applyFill="0" applyBorder="0" applyAlignment="0" applyProtection="0"/>
    <xf numFmtId="0" fontId="13" fillId="0" borderId="0"/>
    <xf numFmtId="43" fontId="26" fillId="0" borderId="0" applyFont="0" applyFill="0" applyBorder="0" applyAlignment="0" applyProtection="0"/>
    <xf numFmtId="43" fontId="26"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1" fontId="49" fillId="0" borderId="0" applyFont="0" applyFill="0" applyBorder="0" applyAlignment="0" applyProtection="0"/>
    <xf numFmtId="0" fontId="13" fillId="0" borderId="0"/>
    <xf numFmtId="44" fontId="13" fillId="0" borderId="0" applyFont="0" applyFill="0" applyBorder="0" applyAlignment="0" applyProtection="0"/>
    <xf numFmtId="0" fontId="13" fillId="0" borderId="0"/>
    <xf numFmtId="0" fontId="13" fillId="0" borderId="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56" fillId="0" borderId="0"/>
    <xf numFmtId="43" fontId="26" fillId="0" borderId="0" applyFont="0" applyFill="0" applyBorder="0" applyAlignment="0" applyProtection="0"/>
    <xf numFmtId="0" fontId="12" fillId="0" borderId="0"/>
    <xf numFmtId="0" fontId="12" fillId="0" borderId="0"/>
    <xf numFmtId="43"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0" fontId="12" fillId="0" borderId="0"/>
    <xf numFmtId="44" fontId="12" fillId="0" borderId="0" applyFont="0" applyFill="0" applyBorder="0" applyAlignment="0" applyProtection="0"/>
    <xf numFmtId="0" fontId="12" fillId="0" borderId="0"/>
    <xf numFmtId="0" fontId="12" fillId="0" borderId="0"/>
    <xf numFmtId="43" fontId="26" fillId="0" borderId="0" applyFont="0" applyFill="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1" fillId="6" borderId="5" applyNumberFormat="0" applyFont="0" applyAlignment="0" applyProtection="0"/>
    <xf numFmtId="0" fontId="10" fillId="0" borderId="0"/>
    <xf numFmtId="0" fontId="9" fillId="0" borderId="0"/>
    <xf numFmtId="0" fontId="26" fillId="0" borderId="0"/>
    <xf numFmtId="0" fontId="8" fillId="0" borderId="0"/>
    <xf numFmtId="0" fontId="58" fillId="0" borderId="0"/>
    <xf numFmtId="0" fontId="59" fillId="0" borderId="0"/>
    <xf numFmtId="0" fontId="7" fillId="0" borderId="0"/>
    <xf numFmtId="0" fontId="60" fillId="0" borderId="0" applyNumberFormat="0" applyFill="0" applyBorder="0" applyAlignment="0" applyProtection="0"/>
    <xf numFmtId="0" fontId="61" fillId="0" borderId="6" applyNumberFormat="0" applyFill="0" applyAlignment="0" applyProtection="0"/>
    <xf numFmtId="0" fontId="62" fillId="0" borderId="7" applyNumberFormat="0" applyFill="0" applyAlignment="0" applyProtection="0"/>
    <xf numFmtId="0" fontId="63" fillId="0" borderId="8" applyNumberFormat="0" applyFill="0" applyAlignment="0" applyProtection="0"/>
    <xf numFmtId="0" fontId="63" fillId="0" borderId="0" applyNumberFormat="0" applyFill="0" applyBorder="0" applyAlignment="0" applyProtection="0"/>
    <xf numFmtId="0" fontId="64" fillId="19" borderId="0" applyNumberFormat="0" applyBorder="0" applyAlignment="0" applyProtection="0"/>
    <xf numFmtId="0" fontId="65" fillId="20" borderId="0" applyNumberFormat="0" applyBorder="0" applyAlignment="0" applyProtection="0"/>
    <xf numFmtId="0" fontId="66" fillId="21" borderId="0" applyNumberFormat="0" applyBorder="0" applyAlignment="0" applyProtection="0"/>
    <xf numFmtId="0" fontId="67" fillId="22" borderId="9" applyNumberFormat="0" applyAlignment="0" applyProtection="0"/>
    <xf numFmtId="0" fontId="68" fillId="23" borderId="10" applyNumberFormat="0" applyAlignment="0" applyProtection="0"/>
    <xf numFmtId="0" fontId="69" fillId="23" borderId="9" applyNumberFormat="0" applyAlignment="0" applyProtection="0"/>
    <xf numFmtId="0" fontId="70" fillId="0" borderId="11" applyNumberFormat="0" applyFill="0" applyAlignment="0" applyProtection="0"/>
    <xf numFmtId="0" fontId="71" fillId="24" borderId="12" applyNumberFormat="0" applyAlignment="0" applyProtection="0"/>
    <xf numFmtId="0" fontId="52" fillId="0" borderId="0" applyNumberFormat="0" applyFill="0" applyBorder="0" applyAlignment="0" applyProtection="0"/>
    <xf numFmtId="0" fontId="72" fillId="0" borderId="0" applyNumberFormat="0" applyFill="0" applyBorder="0" applyAlignment="0" applyProtection="0"/>
    <xf numFmtId="0" fontId="48" fillId="0" borderId="13" applyNumberFormat="0" applyFill="0" applyAlignment="0" applyProtection="0"/>
    <xf numFmtId="0" fontId="73" fillId="25"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26" borderId="0" applyNumberFormat="0" applyBorder="0" applyAlignment="0" applyProtection="0"/>
    <xf numFmtId="0" fontId="73" fillId="27"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28" borderId="0" applyNumberFormat="0" applyBorder="0" applyAlignment="0" applyProtection="0"/>
    <xf numFmtId="0" fontId="73" fillId="29"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30" borderId="0" applyNumberFormat="0" applyBorder="0" applyAlignment="0" applyProtection="0"/>
    <xf numFmtId="0" fontId="73" fillId="31"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32" borderId="0" applyNumberFormat="0" applyBorder="0" applyAlignment="0" applyProtection="0"/>
    <xf numFmtId="0" fontId="73" fillId="33"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34" borderId="0" applyNumberFormat="0" applyBorder="0" applyAlignment="0" applyProtection="0"/>
    <xf numFmtId="0" fontId="73" fillId="35"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36" borderId="0" applyNumberFormat="0" applyBorder="0" applyAlignment="0" applyProtection="0"/>
    <xf numFmtId="0" fontId="6" fillId="0" borderId="0"/>
    <xf numFmtId="0" fontId="6" fillId="6" borderId="5" applyNumberFormat="0" applyFont="0" applyAlignment="0" applyProtection="0"/>
    <xf numFmtId="0" fontId="74" fillId="0" borderId="0"/>
    <xf numFmtId="0" fontId="37" fillId="0" borderId="0"/>
    <xf numFmtId="0" fontId="26" fillId="0" borderId="0"/>
    <xf numFmtId="0" fontId="37" fillId="0" borderId="0"/>
    <xf numFmtId="43" fontId="26" fillId="0" borderId="0" applyFont="0" applyFill="0" applyBorder="0" applyAlignment="0" applyProtection="0"/>
    <xf numFmtId="43" fontId="26" fillId="0" borderId="0" applyFont="0" applyFill="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5" fillId="6" borderId="5" applyNumberFormat="0" applyFont="0" applyAlignment="0" applyProtection="0"/>
    <xf numFmtId="0" fontId="37" fillId="0" borderId="0"/>
    <xf numFmtId="0" fontId="74" fillId="0" borderId="0"/>
    <xf numFmtId="43" fontId="2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5" fillId="0" borderId="0"/>
    <xf numFmtId="43" fontId="26" fillId="0" borderId="0" applyFont="0" applyFill="0" applyBorder="0" applyAlignment="0" applyProtection="0"/>
    <xf numFmtId="0" fontId="5" fillId="0" borderId="0"/>
    <xf numFmtId="43" fontId="26"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26" fillId="0" borderId="0" applyFont="0" applyFill="0" applyBorder="0" applyAlignment="0" applyProtection="0"/>
    <xf numFmtId="0" fontId="26"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3" fontId="26" fillId="0" borderId="0" applyFont="0" applyFill="0" applyBorder="0" applyAlignment="0" applyProtection="0"/>
    <xf numFmtId="0" fontId="5"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5" fillId="0" borderId="0"/>
    <xf numFmtId="0" fontId="5" fillId="0" borderId="0"/>
    <xf numFmtId="0" fontId="5" fillId="0" borderId="0"/>
    <xf numFmtId="0" fontId="5"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0" borderId="0"/>
    <xf numFmtId="0" fontId="4" fillId="0" borderId="0"/>
    <xf numFmtId="0" fontId="4" fillId="0" borderId="0"/>
    <xf numFmtId="0" fontId="4" fillId="0" borderId="0"/>
    <xf numFmtId="0" fontId="4" fillId="7" borderId="0" applyNumberFormat="0" applyBorder="0" applyAlignment="0" applyProtection="0"/>
    <xf numFmtId="0" fontId="4" fillId="8" borderId="0" applyNumberFormat="0" applyBorder="0" applyAlignment="0" applyProtection="0"/>
    <xf numFmtId="0" fontId="4" fillId="2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2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3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36" borderId="0" applyNumberFormat="0" applyBorder="0" applyAlignment="0" applyProtection="0"/>
    <xf numFmtId="0" fontId="4" fillId="0" borderId="0"/>
    <xf numFmtId="0" fontId="4" fillId="6" borderId="5" applyNumberFormat="0" applyFont="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0" fontId="4" fillId="6" borderId="5"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75" fillId="0" borderId="0" applyFont="0" applyFill="0" applyBorder="0" applyAlignment="0" applyProtection="0"/>
    <xf numFmtId="43" fontId="26" fillId="0" borderId="0" applyFont="0" applyFill="0" applyBorder="0" applyAlignment="0" applyProtection="0"/>
    <xf numFmtId="44" fontId="25" fillId="0" borderId="0" applyFont="0" applyFill="0" applyBorder="0" applyAlignment="0" applyProtection="0"/>
    <xf numFmtId="0" fontId="78" fillId="0" borderId="8" applyNumberFormat="0" applyFill="0" applyAlignment="0" applyProtection="0"/>
    <xf numFmtId="0" fontId="76" fillId="0" borderId="6" applyNumberFormat="0" applyFill="0" applyAlignment="0" applyProtection="0"/>
    <xf numFmtId="0" fontId="79" fillId="19" borderId="0" applyNumberFormat="0" applyBorder="0" applyAlignment="0" applyProtection="0"/>
    <xf numFmtId="0" fontId="78" fillId="0" borderId="0" applyNumberFormat="0" applyFill="0" applyBorder="0" applyAlignment="0" applyProtection="0"/>
    <xf numFmtId="0" fontId="77" fillId="0" borderId="7" applyNumberFormat="0" applyFill="0" applyAlignment="0" applyProtection="0"/>
    <xf numFmtId="0" fontId="3" fillId="0" borderId="0"/>
    <xf numFmtId="0" fontId="80" fillId="20" borderId="0" applyNumberFormat="0" applyBorder="0" applyAlignment="0" applyProtection="0"/>
    <xf numFmtId="0" fontId="81" fillId="21" borderId="0" applyNumberFormat="0" applyBorder="0" applyAlignment="0" applyProtection="0"/>
    <xf numFmtId="0" fontId="82" fillId="22" borderId="9" applyNumberFormat="0" applyAlignment="0" applyProtection="0"/>
    <xf numFmtId="0" fontId="83" fillId="23" borderId="10" applyNumberFormat="0" applyAlignment="0" applyProtection="0"/>
    <xf numFmtId="0" fontId="84" fillId="23" borderId="9" applyNumberFormat="0" applyAlignment="0" applyProtection="0"/>
    <xf numFmtId="0" fontId="85" fillId="0" borderId="11" applyNumberFormat="0" applyFill="0" applyAlignment="0" applyProtection="0"/>
    <xf numFmtId="0" fontId="86" fillId="24" borderId="12" applyNumberFormat="0" applyAlignment="0" applyProtection="0"/>
    <xf numFmtId="0" fontId="57" fillId="0" borderId="0" applyNumberFormat="0" applyFill="0" applyBorder="0" applyAlignment="0" applyProtection="0"/>
    <xf numFmtId="0" fontId="3" fillId="6" borderId="5" applyNumberFormat="0" applyFont="0" applyAlignment="0" applyProtection="0"/>
    <xf numFmtId="0" fontId="87" fillId="0" borderId="0" applyNumberFormat="0" applyFill="0" applyBorder="0" applyAlignment="0" applyProtection="0"/>
    <xf numFmtId="0" fontId="88" fillId="0" borderId="13" applyNumberFormat="0" applyFill="0" applyAlignment="0" applyProtection="0"/>
    <xf numFmtId="0" fontId="89" fillId="2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26" borderId="0" applyNumberFormat="0" applyBorder="0" applyAlignment="0" applyProtection="0"/>
    <xf numFmtId="0" fontId="89" fillId="27"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28" borderId="0" applyNumberFormat="0" applyBorder="0" applyAlignment="0" applyProtection="0"/>
    <xf numFmtId="0" fontId="89" fillId="2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30" borderId="0" applyNumberFormat="0" applyBorder="0" applyAlignment="0" applyProtection="0"/>
    <xf numFmtId="0" fontId="89" fillId="31"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32" borderId="0" applyNumberFormat="0" applyBorder="0" applyAlignment="0" applyProtection="0"/>
    <xf numFmtId="0" fontId="89" fillId="33"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34" borderId="0" applyNumberFormat="0" applyBorder="0" applyAlignment="0" applyProtection="0"/>
    <xf numFmtId="0" fontId="89" fillId="35"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36" borderId="0" applyNumberFormat="0" applyBorder="0" applyAlignment="0" applyProtection="0"/>
    <xf numFmtId="9" fontId="26" fillId="0" borderId="0" applyFont="0" applyFill="0" applyBorder="0" applyAlignment="0" applyProtection="0"/>
    <xf numFmtId="0" fontId="2" fillId="0" borderId="0"/>
    <xf numFmtId="0" fontId="91" fillId="37" borderId="14" applyNumberFormat="0" applyAlignment="0"/>
    <xf numFmtId="0" fontId="29" fillId="38" borderId="15" applyNumberFormat="0" applyAlignment="0"/>
    <xf numFmtId="43" fontId="2" fillId="0" borderId="0" applyFont="0" applyFill="0" applyBorder="0" applyAlignment="0" applyProtection="0"/>
    <xf numFmtId="0" fontId="1" fillId="0" borderId="0"/>
  </cellStyleXfs>
  <cellXfs count="177">
    <xf numFmtId="0" fontId="0" fillId="2" borderId="0" xfId="0"/>
    <xf numFmtId="164" fontId="30" fillId="0" borderId="0" xfId="6" applyNumberFormat="1" applyFont="1" applyFill="1" applyAlignment="1">
      <alignment vertical="center"/>
    </xf>
    <xf numFmtId="0" fontId="30" fillId="0" borderId="0" xfId="3" quotePrefix="1" applyFont="1"/>
    <xf numFmtId="164" fontId="30" fillId="0" borderId="0" xfId="6" applyNumberFormat="1" applyFont="1" applyAlignment="1">
      <alignment vertical="center"/>
    </xf>
    <xf numFmtId="164" fontId="30" fillId="0" borderId="0" xfId="6" applyNumberFormat="1" applyFont="1" applyAlignment="1" applyProtection="1">
      <alignment vertical="center"/>
      <protection locked="0"/>
    </xf>
    <xf numFmtId="164" fontId="30" fillId="0" borderId="1" xfId="6" applyNumberFormat="1" applyFont="1" applyBorder="1" applyAlignment="1" applyProtection="1">
      <alignment vertical="center"/>
      <protection locked="0"/>
    </xf>
    <xf numFmtId="43" fontId="30" fillId="0" borderId="0" xfId="6" applyFont="1" applyAlignment="1" applyProtection="1">
      <alignment vertical="center"/>
      <protection locked="0"/>
    </xf>
    <xf numFmtId="164" fontId="30" fillId="0" borderId="0" xfId="6" applyNumberFormat="1" applyFont="1" applyFill="1" applyAlignment="1" applyProtection="1">
      <alignment vertical="center"/>
      <protection locked="0"/>
    </xf>
    <xf numFmtId="167" fontId="30" fillId="0" borderId="0" xfId="11" applyNumberFormat="1" applyFont="1" applyAlignment="1" applyProtection="1">
      <alignment vertical="center"/>
      <protection locked="0"/>
    </xf>
    <xf numFmtId="164" fontId="30" fillId="0" borderId="1" xfId="6" applyNumberFormat="1" applyFont="1" applyBorder="1" applyAlignment="1" applyProtection="1">
      <alignment horizontal="center" vertical="center"/>
      <protection locked="0"/>
    </xf>
    <xf numFmtId="167" fontId="30" fillId="0" borderId="0" xfId="11" applyNumberFormat="1" applyFont="1" applyBorder="1" applyAlignment="1" applyProtection="1">
      <alignment vertical="center"/>
      <protection locked="0"/>
    </xf>
    <xf numFmtId="0" fontId="30" fillId="0" borderId="0" xfId="36" applyFont="1" applyAlignment="1">
      <alignment vertical="center"/>
    </xf>
    <xf numFmtId="0" fontId="30" fillId="0" borderId="0" xfId="3" applyFont="1"/>
    <xf numFmtId="0" fontId="30" fillId="0" borderId="0" xfId="3" applyFont="1" applyAlignment="1">
      <alignment horizontal="left"/>
    </xf>
    <xf numFmtId="0" fontId="30" fillId="0" borderId="0" xfId="37" applyFont="1" applyAlignment="1">
      <alignment horizontal="center" vertical="center"/>
    </xf>
    <xf numFmtId="0" fontId="30" fillId="0" borderId="1" xfId="37" applyFont="1" applyBorder="1" applyAlignment="1">
      <alignment horizontal="center" vertical="center"/>
    </xf>
    <xf numFmtId="44" fontId="30" fillId="0" borderId="0" xfId="11" applyFont="1" applyAlignment="1" applyProtection="1">
      <alignment vertical="center"/>
      <protection locked="0"/>
    </xf>
    <xf numFmtId="43" fontId="30" fillId="0" borderId="0" xfId="6" applyFont="1" applyAlignment="1">
      <alignment vertical="center"/>
    </xf>
    <xf numFmtId="0" fontId="30" fillId="0" borderId="4" xfId="36" applyFont="1" applyBorder="1" applyAlignment="1">
      <alignment horizontal="left" vertical="center"/>
    </xf>
    <xf numFmtId="0" fontId="30" fillId="0" borderId="4" xfId="36" applyFont="1" applyBorder="1" applyAlignment="1">
      <alignment vertical="center"/>
    </xf>
    <xf numFmtId="44" fontId="30" fillId="0" borderId="0" xfId="38" applyNumberFormat="1" applyFont="1" applyAlignment="1">
      <alignment vertical="center"/>
    </xf>
    <xf numFmtId="0" fontId="30" fillId="0" borderId="0" xfId="38" applyFont="1" applyAlignment="1" applyProtection="1">
      <alignment vertical="center"/>
      <protection locked="0"/>
    </xf>
    <xf numFmtId="0" fontId="30" fillId="0" borderId="0" xfId="38" applyFont="1" applyAlignment="1">
      <alignment vertical="center"/>
    </xf>
    <xf numFmtId="0" fontId="30" fillId="0" borderId="0" xfId="38" applyFont="1" applyAlignment="1">
      <alignment horizontal="left" vertical="center"/>
    </xf>
    <xf numFmtId="44" fontId="30" fillId="0" borderId="0" xfId="11" applyFont="1" applyAlignment="1">
      <alignment vertical="center"/>
    </xf>
    <xf numFmtId="167" fontId="30" fillId="0" borderId="0" xfId="11" applyNumberFormat="1" applyFont="1" applyAlignment="1">
      <alignment vertical="center"/>
    </xf>
    <xf numFmtId="43" fontId="30" fillId="0" borderId="1" xfId="6" applyFont="1" applyBorder="1" applyAlignment="1" applyProtection="1">
      <alignment vertical="center"/>
      <protection locked="0"/>
    </xf>
    <xf numFmtId="44" fontId="30" fillId="0" borderId="1" xfId="11" applyFont="1" applyBorder="1" applyAlignment="1" applyProtection="1">
      <alignment vertical="center"/>
      <protection locked="0"/>
    </xf>
    <xf numFmtId="167" fontId="30" fillId="0" borderId="1" xfId="11" applyNumberFormat="1" applyFont="1" applyBorder="1" applyAlignment="1" applyProtection="1">
      <alignment vertical="center"/>
      <protection locked="0"/>
    </xf>
    <xf numFmtId="0" fontId="31" fillId="0" borderId="0" xfId="38" applyFont="1" applyAlignment="1" applyProtection="1">
      <alignment horizontal="left" vertical="center"/>
      <protection locked="0"/>
    </xf>
    <xf numFmtId="43" fontId="30" fillId="0" borderId="0" xfId="6" applyFont="1" applyAlignment="1" applyProtection="1">
      <alignment horizontal="left" vertical="center"/>
    </xf>
    <xf numFmtId="22" fontId="30" fillId="0" borderId="0" xfId="38" applyNumberFormat="1" applyFont="1" applyAlignment="1">
      <alignment horizontal="left" vertical="center"/>
    </xf>
    <xf numFmtId="0" fontId="30" fillId="0" borderId="1" xfId="38" applyFont="1" applyBorder="1" applyAlignment="1">
      <alignment vertical="center"/>
    </xf>
    <xf numFmtId="43" fontId="30" fillId="0" borderId="1" xfId="6" applyFont="1" applyBorder="1" applyAlignment="1" applyProtection="1">
      <alignment horizontal="left" vertical="center"/>
    </xf>
    <xf numFmtId="167" fontId="30" fillId="0" borderId="0" xfId="11" applyNumberFormat="1" applyFont="1" applyAlignment="1" applyProtection="1">
      <alignment horizontal="left" vertical="center"/>
    </xf>
    <xf numFmtId="44" fontId="30" fillId="0" borderId="0" xfId="11" applyFont="1" applyAlignment="1" applyProtection="1">
      <alignment horizontal="left" vertical="center"/>
    </xf>
    <xf numFmtId="164" fontId="30" fillId="0" borderId="0" xfId="6" quotePrefix="1" applyNumberFormat="1" applyFont="1" applyAlignment="1">
      <alignment horizontal="center" vertical="center"/>
    </xf>
    <xf numFmtId="0" fontId="30" fillId="0" borderId="0" xfId="38" applyFont="1" applyAlignment="1">
      <alignment horizontal="center" vertical="center"/>
    </xf>
    <xf numFmtId="167" fontId="30" fillId="0" borderId="0" xfId="11" applyNumberFormat="1" applyFont="1" applyAlignment="1">
      <alignment horizontal="center" vertical="center"/>
    </xf>
    <xf numFmtId="164" fontId="30" fillId="0" borderId="0" xfId="6" applyNumberFormat="1" applyFont="1" applyAlignment="1" applyProtection="1">
      <alignment horizontal="center" vertical="center"/>
    </xf>
    <xf numFmtId="43" fontId="44" fillId="0" borderId="0" xfId="6" applyFont="1" applyAlignment="1" applyProtection="1">
      <alignment horizontal="center" vertical="center"/>
    </xf>
    <xf numFmtId="44" fontId="30" fillId="0" borderId="1" xfId="11" applyFont="1" applyBorder="1" applyAlignment="1" applyProtection="1">
      <alignment horizontal="right" vertical="center"/>
      <protection locked="0"/>
    </xf>
    <xf numFmtId="44" fontId="30" fillId="0" borderId="1" xfId="11" applyFont="1" applyBorder="1" applyAlignment="1" applyProtection="1">
      <alignment horizontal="center" vertical="center"/>
      <protection locked="0"/>
    </xf>
    <xf numFmtId="165" fontId="30" fillId="0" borderId="0" xfId="4" applyNumberFormat="1" applyFont="1" applyFill="1" applyAlignment="1" applyProtection="1">
      <alignment vertical="center"/>
      <protection locked="0"/>
    </xf>
    <xf numFmtId="44" fontId="30" fillId="0" borderId="0" xfId="11" applyFont="1" applyBorder="1" applyAlignment="1">
      <alignment vertical="center"/>
    </xf>
    <xf numFmtId="0" fontId="30" fillId="0" borderId="1" xfId="38" applyFont="1" applyBorder="1" applyAlignment="1">
      <alignment horizontal="center" vertical="center"/>
    </xf>
    <xf numFmtId="43" fontId="30" fillId="0" borderId="1" xfId="6" applyFont="1" applyBorder="1" applyAlignment="1" applyProtection="1">
      <alignment horizontal="center" vertical="center"/>
      <protection locked="0"/>
    </xf>
    <xf numFmtId="43" fontId="30" fillId="0" borderId="0" xfId="6" applyFont="1" applyAlignment="1" applyProtection="1">
      <alignment horizontal="center" vertical="center"/>
      <protection locked="0"/>
    </xf>
    <xf numFmtId="43" fontId="30" fillId="0" borderId="1" xfId="6" applyFont="1" applyBorder="1" applyAlignment="1" applyProtection="1">
      <alignment horizontal="centerContinuous" vertical="center"/>
      <protection locked="0"/>
    </xf>
    <xf numFmtId="5" fontId="30" fillId="0" borderId="0" xfId="1" applyNumberFormat="1" applyFont="1" applyAlignment="1">
      <alignment vertical="center"/>
    </xf>
    <xf numFmtId="7" fontId="30" fillId="0" borderId="0" xfId="1" applyNumberFormat="1" applyFont="1" applyAlignment="1">
      <alignment vertical="center"/>
    </xf>
    <xf numFmtId="0" fontId="30" fillId="0" borderId="0" xfId="38" applyFont="1" applyAlignment="1">
      <alignment horizontal="right" vertical="center"/>
    </xf>
    <xf numFmtId="44" fontId="30" fillId="0" borderId="0" xfId="11" quotePrefix="1" applyFont="1" applyAlignment="1" applyProtection="1">
      <alignment horizontal="left" vertical="center"/>
    </xf>
    <xf numFmtId="44" fontId="30" fillId="0" borderId="0" xfId="11" applyFont="1" applyFill="1" applyBorder="1" applyAlignment="1">
      <alignment vertical="center"/>
    </xf>
    <xf numFmtId="7" fontId="31" fillId="0" borderId="0" xfId="1" applyNumberFormat="1" applyFont="1" applyFill="1" applyAlignment="1" applyProtection="1">
      <alignment vertical="center"/>
      <protection locked="0"/>
    </xf>
    <xf numFmtId="9" fontId="30" fillId="0" borderId="0" xfId="4" applyFont="1" applyFill="1" applyAlignment="1">
      <alignment vertical="center"/>
    </xf>
    <xf numFmtId="44" fontId="30" fillId="0" borderId="0" xfId="11" applyFont="1" applyFill="1" applyAlignment="1">
      <alignment vertical="center"/>
    </xf>
    <xf numFmtId="164" fontId="30" fillId="0" borderId="0" xfId="6" quotePrefix="1" applyNumberFormat="1" applyFont="1" applyFill="1" applyAlignment="1">
      <alignment horizontal="center" vertical="center"/>
    </xf>
    <xf numFmtId="164" fontId="30" fillId="0" borderId="0" xfId="6" applyNumberFormat="1" applyFont="1" applyFill="1" applyAlignment="1" applyProtection="1">
      <alignment horizontal="center" vertical="center"/>
    </xf>
    <xf numFmtId="164" fontId="30" fillId="0" borderId="1" xfId="6" applyNumberFormat="1" applyFont="1" applyFill="1" applyBorder="1" applyAlignment="1" applyProtection="1">
      <alignment horizontal="center" vertical="center"/>
      <protection locked="0"/>
    </xf>
    <xf numFmtId="43" fontId="30" fillId="0" borderId="1" xfId="6" applyFont="1" applyFill="1" applyBorder="1" applyAlignment="1" applyProtection="1">
      <alignment vertical="center"/>
      <protection locked="0"/>
    </xf>
    <xf numFmtId="43" fontId="33" fillId="0" borderId="0" xfId="1" applyFont="1" applyFill="1" applyAlignment="1">
      <alignment vertical="center"/>
    </xf>
    <xf numFmtId="0" fontId="24" fillId="0" borderId="0" xfId="15" applyFont="1"/>
    <xf numFmtId="7" fontId="30" fillId="0" borderId="0" xfId="1" applyNumberFormat="1" applyFont="1" applyFill="1" applyAlignment="1">
      <alignment vertical="center"/>
    </xf>
    <xf numFmtId="5" fontId="30" fillId="0" borderId="0" xfId="1" applyNumberFormat="1" applyFont="1" applyFill="1" applyAlignment="1">
      <alignment vertical="center"/>
    </xf>
    <xf numFmtId="5" fontId="30" fillId="0" borderId="0" xfId="1" applyNumberFormat="1" applyFont="1" applyFill="1" applyAlignment="1" applyProtection="1">
      <alignment vertical="center"/>
      <protection locked="0"/>
    </xf>
    <xf numFmtId="5" fontId="30" fillId="0" borderId="3" xfId="1" applyNumberFormat="1" applyFont="1" applyFill="1" applyBorder="1" applyAlignment="1" applyProtection="1">
      <alignment vertical="center"/>
      <protection locked="0"/>
    </xf>
    <xf numFmtId="0" fontId="32" fillId="0" borderId="0" xfId="38" applyFont="1" applyAlignment="1" applyProtection="1">
      <alignment vertical="center"/>
      <protection locked="0"/>
    </xf>
    <xf numFmtId="0" fontId="24" fillId="0" borderId="0" xfId="15" applyFont="1" applyAlignment="1">
      <alignment horizontal="left" vertical="center"/>
    </xf>
    <xf numFmtId="0" fontId="24" fillId="0" borderId="0" xfId="15" applyFont="1" applyAlignment="1">
      <alignment vertical="center"/>
    </xf>
    <xf numFmtId="0" fontId="24" fillId="0" borderId="0" xfId="15" applyFont="1" applyAlignment="1" applyProtection="1">
      <alignment vertical="center"/>
      <protection locked="0"/>
    </xf>
    <xf numFmtId="0" fontId="24" fillId="0" borderId="0" xfId="15" applyFont="1" applyAlignment="1">
      <alignment horizontal="right" vertical="center"/>
    </xf>
    <xf numFmtId="0" fontId="24" fillId="0" borderId="4" xfId="15" applyFont="1" applyBorder="1" applyAlignment="1">
      <alignment horizontal="left"/>
    </xf>
    <xf numFmtId="0" fontId="24" fillId="0" borderId="4" xfId="15" applyFont="1" applyBorder="1"/>
    <xf numFmtId="0" fontId="24" fillId="0" borderId="4" xfId="15" applyFont="1" applyBorder="1" applyAlignment="1">
      <alignment vertical="center"/>
    </xf>
    <xf numFmtId="0" fontId="24" fillId="0" borderId="4" xfId="15" applyFont="1" applyBorder="1" applyAlignment="1">
      <alignment horizontal="right"/>
    </xf>
    <xf numFmtId="0" fontId="24" fillId="0" borderId="4" xfId="15" applyFont="1" applyBorder="1" applyAlignment="1" applyProtection="1">
      <alignment horizontal="left"/>
      <protection locked="0"/>
    </xf>
    <xf numFmtId="0" fontId="24" fillId="0" borderId="4" xfId="15" applyFont="1" applyBorder="1" applyProtection="1">
      <protection locked="0"/>
    </xf>
    <xf numFmtId="0" fontId="24" fillId="0" borderId="0" xfId="15" applyFont="1" applyAlignment="1" applyProtection="1">
      <alignment horizontal="left"/>
      <protection locked="0"/>
    </xf>
    <xf numFmtId="0" fontId="24" fillId="0" borderId="0" xfId="15" applyFont="1" applyProtection="1">
      <protection locked="0"/>
    </xf>
    <xf numFmtId="0" fontId="24" fillId="0" borderId="0" xfId="3" applyFont="1" applyAlignment="1">
      <alignment horizontal="left"/>
    </xf>
    <xf numFmtId="0" fontId="24" fillId="0" borderId="0" xfId="3" applyFont="1"/>
    <xf numFmtId="0" fontId="24" fillId="0" borderId="0" xfId="15" applyFont="1" applyAlignment="1">
      <alignment horizontal="left"/>
    </xf>
    <xf numFmtId="0" fontId="24" fillId="0" borderId="0" xfId="3" quotePrefix="1" applyFont="1"/>
    <xf numFmtId="0" fontId="24" fillId="0" borderId="1" xfId="15" applyFont="1" applyBorder="1" applyAlignment="1">
      <alignment horizontal="centerContinuous" vertical="center"/>
    </xf>
    <xf numFmtId="0" fontId="24" fillId="0" borderId="1" xfId="15" applyFont="1" applyBorder="1" applyAlignment="1" applyProtection="1">
      <alignment horizontal="centerContinuous" vertical="center"/>
      <protection locked="0"/>
    </xf>
    <xf numFmtId="166" fontId="24" fillId="0" borderId="0" xfId="15" applyNumberFormat="1" applyFont="1" applyAlignment="1">
      <alignment vertical="center"/>
    </xf>
    <xf numFmtId="166" fontId="24" fillId="0" borderId="0" xfId="15" applyNumberFormat="1" applyFont="1" applyAlignment="1">
      <alignment horizontal="center" vertical="center"/>
    </xf>
    <xf numFmtId="166" fontId="24" fillId="0" borderId="0" xfId="15" applyNumberFormat="1" applyFont="1" applyAlignment="1">
      <alignment horizontal="centerContinuous" vertical="center"/>
    </xf>
    <xf numFmtId="0" fontId="24" fillId="0" borderId="1" xfId="15" applyFont="1" applyBorder="1" applyAlignment="1">
      <alignment horizontal="center" vertical="center"/>
    </xf>
    <xf numFmtId="0" fontId="24" fillId="0" borderId="1" xfId="15" applyFont="1" applyBorder="1" applyAlignment="1" applyProtection="1">
      <alignment vertical="center"/>
      <protection locked="0"/>
    </xf>
    <xf numFmtId="2" fontId="24" fillId="0" borderId="0" xfId="15" applyNumberFormat="1" applyFont="1" applyAlignment="1" applyProtection="1">
      <alignment vertical="center"/>
      <protection locked="0"/>
    </xf>
    <xf numFmtId="44" fontId="24" fillId="0" borderId="0" xfId="11" applyFont="1" applyFill="1" applyAlignment="1" applyProtection="1">
      <alignment vertical="center"/>
      <protection locked="0"/>
    </xf>
    <xf numFmtId="0" fontId="24" fillId="0" borderId="0" xfId="15" applyFont="1" applyAlignment="1" applyProtection="1">
      <alignment horizontal="center" vertical="center"/>
      <protection locked="0"/>
    </xf>
    <xf numFmtId="7" fontId="24" fillId="0" borderId="0" xfId="11" applyNumberFormat="1" applyFont="1" applyFill="1" applyAlignment="1" applyProtection="1">
      <alignment vertical="center"/>
      <protection locked="0"/>
    </xf>
    <xf numFmtId="7" fontId="24" fillId="0" borderId="0" xfId="15" applyNumberFormat="1" applyFont="1" applyAlignment="1" applyProtection="1">
      <alignment vertical="center"/>
      <protection locked="0"/>
    </xf>
    <xf numFmtId="7" fontId="24" fillId="0" borderId="0" xfId="6" applyNumberFormat="1" applyFont="1" applyFill="1" applyAlignment="1" applyProtection="1">
      <alignment vertical="center"/>
      <protection locked="0"/>
    </xf>
    <xf numFmtId="7" fontId="24" fillId="0" borderId="4" xfId="11" applyNumberFormat="1" applyFont="1" applyFill="1" applyBorder="1" applyAlignment="1" applyProtection="1">
      <alignment vertical="center"/>
      <protection locked="0"/>
    </xf>
    <xf numFmtId="10" fontId="24" fillId="0" borderId="0" xfId="4" applyNumberFormat="1" applyFont="1" applyFill="1" applyAlignment="1" applyProtection="1">
      <alignment vertical="center"/>
      <protection locked="0"/>
    </xf>
    <xf numFmtId="169" fontId="24" fillId="0" borderId="0" xfId="15" applyNumberFormat="1" applyFont="1" applyAlignment="1" applyProtection="1">
      <alignment vertical="center"/>
      <protection locked="0"/>
    </xf>
    <xf numFmtId="0" fontId="24" fillId="0" borderId="4" xfId="15" applyFont="1" applyBorder="1" applyAlignment="1">
      <alignment horizontal="left" vertical="center"/>
    </xf>
    <xf numFmtId="0" fontId="24" fillId="0" borderId="4" xfId="15" applyFont="1" applyBorder="1" applyAlignment="1" applyProtection="1">
      <alignment vertical="center"/>
      <protection locked="0"/>
    </xf>
    <xf numFmtId="7" fontId="24" fillId="0" borderId="0" xfId="11" applyNumberFormat="1" applyFont="1" applyFill="1" applyAlignment="1" applyProtection="1">
      <alignment horizontal="center" vertical="center"/>
      <protection locked="0"/>
    </xf>
    <xf numFmtId="3" fontId="24" fillId="0" borderId="0" xfId="15" applyNumberFormat="1" applyFont="1" applyAlignment="1" applyProtection="1">
      <alignment vertical="center"/>
      <protection locked="0"/>
    </xf>
    <xf numFmtId="0" fontId="51" fillId="0" borderId="0" xfId="15" applyFont="1" applyAlignment="1">
      <alignment horizontal="centerContinuous"/>
    </xf>
    <xf numFmtId="0" fontId="24" fillId="0" borderId="0" xfId="15" applyFont="1" applyAlignment="1">
      <alignment horizontal="centerContinuous"/>
    </xf>
    <xf numFmtId="0" fontId="24" fillId="0" borderId="0" xfId="15" applyFont="1" applyAlignment="1">
      <alignment horizontal="left" indent="1"/>
    </xf>
    <xf numFmtId="0" fontId="90" fillId="0" borderId="0" xfId="15" applyFont="1" applyAlignment="1">
      <alignment horizontal="left" vertical="center"/>
    </xf>
    <xf numFmtId="0" fontId="51" fillId="0" borderId="1" xfId="15" quotePrefix="1" applyFont="1" applyBorder="1" applyAlignment="1">
      <alignment horizontal="center"/>
    </xf>
    <xf numFmtId="0" fontId="90" fillId="0" borderId="0" xfId="15" applyFont="1" applyAlignment="1">
      <alignment horizontal="left"/>
    </xf>
    <xf numFmtId="0" fontId="51" fillId="0" borderId="0" xfId="15" applyFont="1" applyAlignment="1">
      <alignment horizontal="right" vertical="center"/>
    </xf>
    <xf numFmtId="44" fontId="24" fillId="0" borderId="0" xfId="1137" applyFont="1" applyFill="1"/>
    <xf numFmtId="7" fontId="24" fillId="0" borderId="0" xfId="15" applyNumberFormat="1" applyFont="1"/>
    <xf numFmtId="0" fontId="90" fillId="0" borderId="0" xfId="15" applyFont="1" applyAlignment="1">
      <alignment vertical="center"/>
    </xf>
    <xf numFmtId="0" fontId="51" fillId="0" borderId="0" xfId="15" applyFont="1" applyAlignment="1">
      <alignment vertical="center"/>
    </xf>
    <xf numFmtId="0" fontId="51" fillId="0" borderId="1" xfId="15" applyFont="1" applyBorder="1" applyAlignment="1">
      <alignment horizontal="center"/>
    </xf>
    <xf numFmtId="10" fontId="51" fillId="0" borderId="0" xfId="4" applyNumberFormat="1" applyFont="1" applyFill="1" applyAlignment="1" applyProtection="1">
      <alignment horizontal="center"/>
      <protection locked="0"/>
    </xf>
    <xf numFmtId="10" fontId="51" fillId="0" borderId="3" xfId="4" applyNumberFormat="1" applyFont="1" applyFill="1" applyBorder="1" applyAlignment="1" applyProtection="1">
      <alignment horizontal="center"/>
      <protection locked="0"/>
    </xf>
    <xf numFmtId="0" fontId="90" fillId="0" borderId="0" xfId="15" applyFont="1"/>
    <xf numFmtId="0" fontId="51" fillId="0" borderId="1" xfId="15" applyFont="1" applyBorder="1"/>
    <xf numFmtId="169" fontId="24" fillId="0" borderId="0" xfId="15" applyNumberFormat="1" applyFont="1" applyProtection="1">
      <protection locked="0"/>
    </xf>
    <xf numFmtId="0" fontId="24" fillId="0" borderId="0" xfId="15" applyFont="1" applyAlignment="1">
      <alignment horizontal="center"/>
    </xf>
    <xf numFmtId="3" fontId="24" fillId="0" borderId="0" xfId="15" applyNumberFormat="1" applyFont="1" applyProtection="1">
      <protection locked="0"/>
    </xf>
    <xf numFmtId="0" fontId="24" fillId="0" borderId="0" xfId="15" applyFont="1" applyAlignment="1">
      <alignment horizontal="right"/>
    </xf>
    <xf numFmtId="10" fontId="51" fillId="0" borderId="0" xfId="4" applyNumberFormat="1" applyFont="1" applyFill="1" applyBorder="1" applyAlignment="1" applyProtection="1">
      <alignment horizontal="center"/>
      <protection locked="0"/>
    </xf>
    <xf numFmtId="0" fontId="24" fillId="0" borderId="0" xfId="15" quotePrefix="1" applyFont="1"/>
    <xf numFmtId="0" fontId="51" fillId="0" borderId="0" xfId="15" quotePrefix="1" applyFont="1" applyAlignment="1">
      <alignment horizontal="center"/>
    </xf>
    <xf numFmtId="0" fontId="51" fillId="0" borderId="1" xfId="15" applyFont="1" applyBorder="1" applyAlignment="1">
      <alignment horizontal="right"/>
    </xf>
    <xf numFmtId="0" fontId="24" fillId="0" borderId="0" xfId="3" applyFont="1" applyAlignment="1">
      <alignment horizontal="right"/>
    </xf>
    <xf numFmtId="0" fontId="92" fillId="0" borderId="0" xfId="15" applyFont="1" applyAlignment="1" applyProtection="1">
      <alignment horizontal="right"/>
      <protection locked="0"/>
    </xf>
    <xf numFmtId="0" fontId="24" fillId="0" borderId="0" xfId="15" quotePrefix="1" applyFont="1" applyAlignment="1">
      <alignment horizontal="left"/>
    </xf>
    <xf numFmtId="0" fontId="24" fillId="0" borderId="1" xfId="15" applyFont="1" applyBorder="1" applyAlignment="1">
      <alignment horizontal="right" vertical="center"/>
    </xf>
    <xf numFmtId="14" fontId="24" fillId="0" borderId="0" xfId="1186" applyNumberFormat="1" applyFont="1" applyAlignment="1">
      <alignment horizontal="right"/>
    </xf>
    <xf numFmtId="0" fontId="24" fillId="0" borderId="1" xfId="15" applyFont="1" applyBorder="1" applyAlignment="1" applyProtection="1">
      <alignment horizontal="right" vertical="center"/>
      <protection locked="0"/>
    </xf>
    <xf numFmtId="166" fontId="24" fillId="0" borderId="0" xfId="15" applyNumberFormat="1" applyFont="1" applyAlignment="1">
      <alignment horizontal="right" vertical="center"/>
    </xf>
    <xf numFmtId="44" fontId="24" fillId="0" borderId="0" xfId="11" applyFont="1" applyFill="1" applyAlignment="1" applyProtection="1">
      <alignment horizontal="right" vertical="center"/>
      <protection locked="0"/>
    </xf>
    <xf numFmtId="0" fontId="24" fillId="0" borderId="4" xfId="15" applyFont="1" applyBorder="1" applyAlignment="1">
      <alignment horizontal="right" vertical="center"/>
    </xf>
    <xf numFmtId="0" fontId="24" fillId="0" borderId="0" xfId="15" applyFont="1" applyAlignment="1" applyProtection="1">
      <alignment horizontal="right" vertical="center"/>
      <protection locked="0"/>
    </xf>
    <xf numFmtId="10" fontId="24" fillId="0" borderId="0" xfId="15" applyNumberFormat="1" applyFont="1" applyAlignment="1">
      <alignment horizontal="right" wrapText="1"/>
    </xf>
    <xf numFmtId="10" fontId="24" fillId="0" borderId="0" xfId="15" applyNumberFormat="1" applyFont="1" applyAlignment="1">
      <alignment horizontal="right"/>
    </xf>
    <xf numFmtId="10" fontId="51" fillId="0" borderId="16" xfId="15" applyNumberFormat="1" applyFont="1" applyBorder="1" applyAlignment="1">
      <alignment horizontal="right"/>
    </xf>
    <xf numFmtId="10" fontId="24" fillId="0" borderId="0" xfId="11" applyNumberFormat="1" applyFont="1" applyFill="1" applyAlignment="1" applyProtection="1">
      <alignment vertical="center"/>
      <protection locked="0"/>
    </xf>
    <xf numFmtId="44" fontId="24" fillId="0" borderId="0" xfId="15" applyNumberFormat="1" applyFont="1" applyAlignment="1" applyProtection="1">
      <alignment vertical="center"/>
      <protection locked="0"/>
    </xf>
    <xf numFmtId="0" fontId="30" fillId="0" borderId="0" xfId="38" applyFont="1" applyAlignment="1" applyProtection="1">
      <alignment horizontal="left" vertical="center" indent="1"/>
      <protection locked="0"/>
    </xf>
    <xf numFmtId="0" fontId="51" fillId="0" borderId="0" xfId="15" applyFont="1" applyAlignment="1">
      <alignment horizontal="center"/>
    </xf>
    <xf numFmtId="0" fontId="24" fillId="0" borderId="0" xfId="15" applyFont="1" applyAlignment="1" applyProtection="1">
      <alignment vertical="center" wrapText="1"/>
      <protection locked="0"/>
    </xf>
    <xf numFmtId="0" fontId="92" fillId="0" borderId="0" xfId="15" applyFont="1" applyAlignment="1">
      <alignment horizontal="left"/>
    </xf>
    <xf numFmtId="44" fontId="24" fillId="0" borderId="0" xfId="1137" applyFont="1" applyFill="1" applyBorder="1"/>
    <xf numFmtId="0" fontId="24" fillId="0" borderId="0" xfId="15" applyFont="1" applyAlignment="1">
      <alignment horizontal="right" indent="1"/>
    </xf>
    <xf numFmtId="0" fontId="51" fillId="0" borderId="1" xfId="15" applyFont="1" applyBorder="1" applyAlignment="1">
      <alignment horizontal="left" indent="1"/>
    </xf>
    <xf numFmtId="43" fontId="24" fillId="0" borderId="0" xfId="1" applyFont="1" applyFill="1"/>
    <xf numFmtId="0" fontId="90" fillId="0" borderId="0" xfId="15" applyFont="1" applyAlignment="1">
      <alignment horizontal="center" vertical="center"/>
    </xf>
    <xf numFmtId="164" fontId="30" fillId="0" borderId="0" xfId="6" applyNumberFormat="1" applyFont="1" applyFill="1" applyAlignment="1">
      <alignment horizontal="right" vertical="center"/>
    </xf>
    <xf numFmtId="7" fontId="33" fillId="0" borderId="0" xfId="1" applyNumberFormat="1" applyFont="1" applyFill="1" applyAlignment="1">
      <alignment vertical="center"/>
    </xf>
    <xf numFmtId="0" fontId="24" fillId="0" borderId="1" xfId="15" applyFont="1" applyBorder="1" applyAlignment="1" applyProtection="1">
      <alignment horizontal="center" vertical="center"/>
      <protection locked="0"/>
    </xf>
    <xf numFmtId="0" fontId="30" fillId="0" borderId="0" xfId="0" applyFont="1" applyFill="1" applyAlignment="1">
      <alignment horizontal="left" vertical="top" wrapText="1"/>
    </xf>
    <xf numFmtId="0" fontId="30" fillId="0" borderId="0" xfId="0" applyFont="1" applyFill="1"/>
    <xf numFmtId="0" fontId="0" fillId="0" borderId="0" xfId="0" applyFill="1"/>
    <xf numFmtId="7" fontId="30" fillId="0" borderId="0" xfId="1" applyNumberFormat="1" applyFont="1" applyFill="1" applyAlignment="1">
      <alignment horizontal="right" vertical="center"/>
    </xf>
    <xf numFmtId="0" fontId="51" fillId="0" borderId="0" xfId="3" applyFont="1" applyAlignment="1">
      <alignment horizontal="left"/>
    </xf>
    <xf numFmtId="166" fontId="30" fillId="0" borderId="0" xfId="6" quotePrefix="1" applyNumberFormat="1" applyFont="1" applyAlignment="1">
      <alignment horizontal="center" vertical="center"/>
    </xf>
    <xf numFmtId="164" fontId="30" fillId="0" borderId="1" xfId="6" applyNumberFormat="1" applyFont="1" applyFill="1" applyBorder="1" applyAlignment="1">
      <alignment vertical="center"/>
    </xf>
    <xf numFmtId="0" fontId="30" fillId="0" borderId="4" xfId="38" applyFont="1" applyBorder="1" applyAlignment="1">
      <alignment vertical="center"/>
    </xf>
    <xf numFmtId="164" fontId="30" fillId="0" borderId="4" xfId="6" applyNumberFormat="1" applyFont="1" applyFill="1" applyBorder="1" applyAlignment="1">
      <alignment vertical="center"/>
    </xf>
    <xf numFmtId="164" fontId="30" fillId="0" borderId="4" xfId="6" applyNumberFormat="1" applyFont="1" applyBorder="1" applyAlignment="1">
      <alignment vertical="center"/>
    </xf>
    <xf numFmtId="43" fontId="30" fillId="0" borderId="4" xfId="6" applyFont="1" applyBorder="1" applyAlignment="1">
      <alignment vertical="center"/>
    </xf>
    <xf numFmtId="44" fontId="30" fillId="0" borderId="4" xfId="11" applyFont="1" applyBorder="1" applyAlignment="1">
      <alignment vertical="center"/>
    </xf>
    <xf numFmtId="167" fontId="30" fillId="0" borderId="4" xfId="11" applyNumberFormat="1" applyFont="1" applyBorder="1" applyAlignment="1">
      <alignment vertical="center"/>
    </xf>
    <xf numFmtId="0" fontId="24" fillId="0" borderId="0" xfId="15" applyFont="1" applyAlignment="1">
      <alignment horizontal="center" vertical="center"/>
    </xf>
    <xf numFmtId="0" fontId="24" fillId="0" borderId="0" xfId="15" applyFont="1" applyAlignment="1">
      <alignment horizontal="centerContinuous" vertical="center"/>
    </xf>
    <xf numFmtId="0" fontId="24" fillId="0" borderId="0" xfId="15" applyFont="1" applyAlignment="1" applyProtection="1">
      <alignment horizontal="centerContinuous" vertical="center"/>
      <protection locked="0"/>
    </xf>
    <xf numFmtId="0" fontId="51" fillId="0" borderId="0" xfId="15" applyFont="1" applyAlignment="1">
      <alignment horizontal="left" vertical="center"/>
    </xf>
    <xf numFmtId="0" fontId="24" fillId="0" borderId="4" xfId="3" applyFont="1" applyBorder="1" applyAlignment="1">
      <alignment horizontal="left"/>
    </xf>
    <xf numFmtId="7" fontId="24" fillId="0" borderId="0" xfId="11" applyNumberFormat="1" applyFont="1" applyFill="1" applyBorder="1" applyAlignment="1" applyProtection="1">
      <alignment vertical="center"/>
      <protection locked="0"/>
    </xf>
    <xf numFmtId="0" fontId="24" fillId="0" borderId="0" xfId="15" applyFont="1" applyAlignment="1" applyProtection="1">
      <alignment horizontal="right"/>
      <protection locked="0"/>
    </xf>
    <xf numFmtId="0" fontId="30" fillId="0" borderId="0" xfId="0" applyFont="1" applyFill="1" applyAlignment="1">
      <alignment horizontal="left" vertical="top" wrapText="1"/>
    </xf>
    <xf numFmtId="0" fontId="24" fillId="0" borderId="1" xfId="15" applyFont="1" applyBorder="1" applyAlignment="1" applyProtection="1">
      <alignment horizontal="center" vertical="center"/>
      <protection locked="0"/>
    </xf>
  </cellXfs>
  <cellStyles count="1187">
    <cellStyle name="_x0013_" xfId="16" xr:uid="{00000000-0005-0000-0000-000000000000}"/>
    <cellStyle name="_x0013_ 2" xfId="17" xr:uid="{00000000-0005-0000-0000-000001000000}"/>
    <cellStyle name="_x0013_ 3" xfId="18" xr:uid="{00000000-0005-0000-0000-000002000000}"/>
    <cellStyle name="_Copy of JW PEF Term Forecast - 1104" xfId="39" xr:uid="{00000000-0005-0000-0000-000003000000}"/>
    <cellStyle name="20% - Accent1" xfId="362" builtinId="30" customBuiltin="1"/>
    <cellStyle name="20% - Accent1 10" xfId="154" xr:uid="{00000000-0005-0000-0000-000005000000}"/>
    <cellStyle name="20% - Accent1 10 2" xfId="393" xr:uid="{BCBC38B5-B549-4D32-AC98-8E7AC1863C2D}"/>
    <cellStyle name="20% - Accent1 10 2 2" xfId="900" xr:uid="{532C985C-0FD3-4F24-A27B-10DC132F549F}"/>
    <cellStyle name="20% - Accent1 10 3" xfId="692" xr:uid="{3352E6D2-8A9A-47C9-8145-21C8C9122429}"/>
    <cellStyle name="20% - Accent1 11" xfId="155" xr:uid="{00000000-0005-0000-0000-000006000000}"/>
    <cellStyle name="20% - Accent1 11 2" xfId="394" xr:uid="{88F0CC3B-7FED-4452-87A3-957D10E8EE20}"/>
    <cellStyle name="20% - Accent1 11 2 2" xfId="901" xr:uid="{6E006285-C9E9-4A9A-AD67-7A708701CA9F}"/>
    <cellStyle name="20% - Accent1 11 3" xfId="693" xr:uid="{752D3B76-4D0A-4FFC-AD93-CC9AA57A416F}"/>
    <cellStyle name="20% - Accent1 12" xfId="156" xr:uid="{00000000-0005-0000-0000-000007000000}"/>
    <cellStyle name="20% - Accent1 12 2" xfId="395" xr:uid="{4DB0E1B0-7D0B-45DB-AA42-77D3684980C0}"/>
    <cellStyle name="20% - Accent1 12 2 2" xfId="902" xr:uid="{30369C86-3E0F-43F0-92F4-C7A4969666DB}"/>
    <cellStyle name="20% - Accent1 12 3" xfId="694" xr:uid="{E6A701EF-1DDA-4718-90C1-0D91E4AED1D4}"/>
    <cellStyle name="20% - Accent1 13" xfId="157" xr:uid="{00000000-0005-0000-0000-000008000000}"/>
    <cellStyle name="20% - Accent1 13 2" xfId="396" xr:uid="{241850C2-E426-43EA-9DF5-913CB38A3464}"/>
    <cellStyle name="20% - Accent1 13 2 2" xfId="903" xr:uid="{93901428-BE57-4214-8699-D26086DA3E6B}"/>
    <cellStyle name="20% - Accent1 13 3" xfId="695" xr:uid="{F555A405-5FC4-4237-9C91-C181D10FE83F}"/>
    <cellStyle name="20% - Accent1 14" xfId="158" xr:uid="{00000000-0005-0000-0000-000009000000}"/>
    <cellStyle name="20% - Accent1 14 2" xfId="397" xr:uid="{5138AA4D-9913-4BA7-9A81-5C1447F0D996}"/>
    <cellStyle name="20% - Accent1 14 2 2" xfId="904" xr:uid="{5F4432E9-061A-4EFC-B50F-82196195871D}"/>
    <cellStyle name="20% - Accent1 14 3" xfId="696" xr:uid="{06EC5CFA-CB5E-4F1C-A4E9-164C686D8238}"/>
    <cellStyle name="20% - Accent1 15" xfId="159" xr:uid="{00000000-0005-0000-0000-00000A000000}"/>
    <cellStyle name="20% - Accent1 15 2" xfId="398" xr:uid="{95A82245-BF5F-40E6-80D8-6B1498F44A24}"/>
    <cellStyle name="20% - Accent1 15 2 2" xfId="905" xr:uid="{2A382B3D-1D79-4302-B907-F930E375344A}"/>
    <cellStyle name="20% - Accent1 15 3" xfId="697" xr:uid="{F8AEC9E0-EFBF-4CAB-9186-54E2C0C6FC23}"/>
    <cellStyle name="20% - Accent1 16" xfId="880" xr:uid="{98C5E409-A9D0-4004-9B35-E4D1BA2CE446}"/>
    <cellStyle name="20% - Accent1 17" xfId="1158" xr:uid="{EDB6CC8E-81DB-42E1-848A-A1EDA4202B12}"/>
    <cellStyle name="20% - Accent1 2" xfId="160" xr:uid="{00000000-0005-0000-0000-00000B000000}"/>
    <cellStyle name="20% - Accent1 2 2" xfId="399" xr:uid="{F313586A-7200-4106-8EB5-A823E4610A32}"/>
    <cellStyle name="20% - Accent1 2 2 2" xfId="906" xr:uid="{0A607A12-9AE4-4FB6-8BB1-4E572F985F45}"/>
    <cellStyle name="20% - Accent1 2 3" xfId="698" xr:uid="{3422E06A-2215-405A-9E2C-B7DE6FCBFB52}"/>
    <cellStyle name="20% - Accent1 3" xfId="161" xr:uid="{00000000-0005-0000-0000-00000C000000}"/>
    <cellStyle name="20% - Accent1 3 2" xfId="400" xr:uid="{79B8DF7F-3745-472E-B18C-9230288C5F9F}"/>
    <cellStyle name="20% - Accent1 3 2 2" xfId="907" xr:uid="{3FDE30E6-F727-45D7-B8EA-E58777DC8F5A}"/>
    <cellStyle name="20% - Accent1 3 3" xfId="699" xr:uid="{1A44372C-A0D3-427B-965A-CFE4ED5C0F85}"/>
    <cellStyle name="20% - Accent1 4" xfId="162" xr:uid="{00000000-0005-0000-0000-00000D000000}"/>
    <cellStyle name="20% - Accent1 4 2" xfId="401" xr:uid="{8BEE4B52-B3AF-4F77-8D67-ADA1221C0470}"/>
    <cellStyle name="20% - Accent1 4 2 2" xfId="908" xr:uid="{DCDF1708-DEF8-4F84-9DE6-63411B558B99}"/>
    <cellStyle name="20% - Accent1 4 3" xfId="700" xr:uid="{BDAFC125-CA90-4F89-B153-0A4DB021F1F3}"/>
    <cellStyle name="20% - Accent1 5" xfId="163" xr:uid="{00000000-0005-0000-0000-00000E000000}"/>
    <cellStyle name="20% - Accent1 5 2" xfId="402" xr:uid="{62482A22-136D-4425-835B-ADB346B06EC3}"/>
    <cellStyle name="20% - Accent1 5 2 2" xfId="909" xr:uid="{601C1F2C-AECD-435C-AB0C-1751C4FF5837}"/>
    <cellStyle name="20% - Accent1 5 3" xfId="701" xr:uid="{85DF8744-F6A9-477B-8333-C1F80C175F0A}"/>
    <cellStyle name="20% - Accent1 6" xfId="164" xr:uid="{00000000-0005-0000-0000-00000F000000}"/>
    <cellStyle name="20% - Accent1 6 2" xfId="403" xr:uid="{8F07CB36-B64C-48B0-96DC-FD8567DF53AD}"/>
    <cellStyle name="20% - Accent1 6 2 2" xfId="910" xr:uid="{715350A1-FB4E-4E99-98AC-714D38CC26E3}"/>
    <cellStyle name="20% - Accent1 6 3" xfId="702" xr:uid="{255F9DF3-B4FE-4B2D-BD69-3586B1995FF1}"/>
    <cellStyle name="20% - Accent1 7" xfId="165" xr:uid="{00000000-0005-0000-0000-000010000000}"/>
    <cellStyle name="20% - Accent1 7 2" xfId="404" xr:uid="{6C974A13-8CE9-40F5-B3F7-AC0FE19AA34A}"/>
    <cellStyle name="20% - Accent1 7 2 2" xfId="911" xr:uid="{38EBBF74-467A-4042-BCAF-A275EAD6AA4A}"/>
    <cellStyle name="20% - Accent1 7 3" xfId="703" xr:uid="{A9C1551B-F0AD-4456-B5A4-D1C2D5804517}"/>
    <cellStyle name="20% - Accent1 8" xfId="166" xr:uid="{00000000-0005-0000-0000-000011000000}"/>
    <cellStyle name="20% - Accent1 8 2" xfId="405" xr:uid="{9223B556-259F-4291-83F7-C8A354131D98}"/>
    <cellStyle name="20% - Accent1 8 2 2" xfId="912" xr:uid="{C013FC15-6ED7-4627-A461-10FF775BC0B2}"/>
    <cellStyle name="20% - Accent1 8 3" xfId="704" xr:uid="{409EB753-A877-4E18-88E8-EFE1A1B977B6}"/>
    <cellStyle name="20% - Accent1 9" xfId="167" xr:uid="{00000000-0005-0000-0000-000012000000}"/>
    <cellStyle name="20% - Accent1 9 2" xfId="406" xr:uid="{DBD6211C-29D5-4D40-AC00-0D333F62FF26}"/>
    <cellStyle name="20% - Accent1 9 2 2" xfId="913" xr:uid="{3FB56342-6B75-40FC-A72B-8BA39EF8A9AE}"/>
    <cellStyle name="20% - Accent1 9 3" xfId="705" xr:uid="{5DD98EDE-7A03-4DB9-875C-9B63968CD4D1}"/>
    <cellStyle name="20% - Accent2" xfId="366" builtinId="34" customBuiltin="1"/>
    <cellStyle name="20% - Accent2 10" xfId="168" xr:uid="{00000000-0005-0000-0000-000014000000}"/>
    <cellStyle name="20% - Accent2 10 2" xfId="407" xr:uid="{CF9B3CF8-91D0-4068-80F0-26F4B8889D74}"/>
    <cellStyle name="20% - Accent2 10 2 2" xfId="914" xr:uid="{C1166B21-E7D0-4E93-8BE0-43B85AE5BA17}"/>
    <cellStyle name="20% - Accent2 10 3" xfId="706" xr:uid="{990F2010-98D4-4D86-A9A8-959B4D50B834}"/>
    <cellStyle name="20% - Accent2 11" xfId="169" xr:uid="{00000000-0005-0000-0000-000015000000}"/>
    <cellStyle name="20% - Accent2 11 2" xfId="408" xr:uid="{1CF4B786-C6E5-4CA5-88F8-EF0DC11EA285}"/>
    <cellStyle name="20% - Accent2 11 2 2" xfId="915" xr:uid="{5575C179-26A7-4323-AE38-760F2AC61CE5}"/>
    <cellStyle name="20% - Accent2 11 3" xfId="707" xr:uid="{F33BC06D-D63F-436E-AE95-4C58D4D30E33}"/>
    <cellStyle name="20% - Accent2 12" xfId="170" xr:uid="{00000000-0005-0000-0000-000016000000}"/>
    <cellStyle name="20% - Accent2 12 2" xfId="409" xr:uid="{EBF9F9C2-6D30-4B3A-9A64-A6B31DEF2312}"/>
    <cellStyle name="20% - Accent2 12 2 2" xfId="916" xr:uid="{901D881C-4CF2-468A-B456-F0C150CA3273}"/>
    <cellStyle name="20% - Accent2 12 3" xfId="708" xr:uid="{5C9A56A3-DBCC-474F-9704-E23ADCFF2710}"/>
    <cellStyle name="20% - Accent2 13" xfId="171" xr:uid="{00000000-0005-0000-0000-000017000000}"/>
    <cellStyle name="20% - Accent2 13 2" xfId="410" xr:uid="{14298056-CE0C-45B3-A77B-C4B44B7061C2}"/>
    <cellStyle name="20% - Accent2 13 2 2" xfId="917" xr:uid="{951D44F1-1F37-4D80-B5E5-B725CD70482B}"/>
    <cellStyle name="20% - Accent2 13 3" xfId="709" xr:uid="{C13A8246-8B7A-47F6-8C4E-6A3B0927A6C4}"/>
    <cellStyle name="20% - Accent2 14" xfId="172" xr:uid="{00000000-0005-0000-0000-000018000000}"/>
    <cellStyle name="20% - Accent2 14 2" xfId="411" xr:uid="{13BAE061-113D-4FA6-A6A2-55255313BAC6}"/>
    <cellStyle name="20% - Accent2 14 2 2" xfId="918" xr:uid="{AF1D8BF0-CB4F-4B5F-BBE4-327DF7324D98}"/>
    <cellStyle name="20% - Accent2 14 3" xfId="710" xr:uid="{97BD6195-40EC-4465-9C9D-80696B9A3A9C}"/>
    <cellStyle name="20% - Accent2 15" xfId="173" xr:uid="{00000000-0005-0000-0000-000019000000}"/>
    <cellStyle name="20% - Accent2 15 2" xfId="412" xr:uid="{B56A0BB6-BFEB-4145-B33B-9CF1B60B7809}"/>
    <cellStyle name="20% - Accent2 15 2 2" xfId="919" xr:uid="{018D0586-37A5-4EDF-ACD1-507D8D58D06D}"/>
    <cellStyle name="20% - Accent2 15 3" xfId="711" xr:uid="{E91779AB-3F9F-421A-8B0D-043E48AA6EA8}"/>
    <cellStyle name="20% - Accent2 16" xfId="883" xr:uid="{8ACB68F5-2F1C-475F-AC9A-DE00EC9275FE}"/>
    <cellStyle name="20% - Accent2 17" xfId="1162" xr:uid="{7EB3260E-D067-41EC-B3C1-376E4B3345D2}"/>
    <cellStyle name="20% - Accent2 2" xfId="174" xr:uid="{00000000-0005-0000-0000-00001A000000}"/>
    <cellStyle name="20% - Accent2 2 2" xfId="413" xr:uid="{D0D73D52-EBBD-4BDB-8D9F-3EE0C65F7A62}"/>
    <cellStyle name="20% - Accent2 2 2 2" xfId="920" xr:uid="{2743921A-7847-4E1D-9B74-871E718DCA8F}"/>
    <cellStyle name="20% - Accent2 2 3" xfId="712" xr:uid="{00BF06BD-9364-49F4-9D0B-A57DF75BBFE7}"/>
    <cellStyle name="20% - Accent2 3" xfId="175" xr:uid="{00000000-0005-0000-0000-00001B000000}"/>
    <cellStyle name="20% - Accent2 3 2" xfId="414" xr:uid="{3F4D7990-C171-43A0-8B43-F964DD8660D9}"/>
    <cellStyle name="20% - Accent2 3 2 2" xfId="921" xr:uid="{04D1F71F-BD59-48C6-84C6-C856D620C61E}"/>
    <cellStyle name="20% - Accent2 3 3" xfId="713" xr:uid="{B555BBF0-9FC8-4903-9CF7-A5F05B321673}"/>
    <cellStyle name="20% - Accent2 4" xfId="176" xr:uid="{00000000-0005-0000-0000-00001C000000}"/>
    <cellStyle name="20% - Accent2 4 2" xfId="415" xr:uid="{1EF7AF3C-40FB-463F-9F35-78FE4D29B927}"/>
    <cellStyle name="20% - Accent2 4 2 2" xfId="922" xr:uid="{AC85F513-8874-46CA-A8C5-F2EA61B7D2DC}"/>
    <cellStyle name="20% - Accent2 4 3" xfId="714" xr:uid="{CF83B8F0-FB07-4FBE-BB6C-95876A86F890}"/>
    <cellStyle name="20% - Accent2 5" xfId="177" xr:uid="{00000000-0005-0000-0000-00001D000000}"/>
    <cellStyle name="20% - Accent2 5 2" xfId="416" xr:uid="{3D898727-709C-4B9B-947F-41F534B05F8B}"/>
    <cellStyle name="20% - Accent2 5 2 2" xfId="923" xr:uid="{447B991E-0E86-4AEE-989B-A3834CB9E8BB}"/>
    <cellStyle name="20% - Accent2 5 3" xfId="715" xr:uid="{BDEFF073-4C1D-428A-B342-6859D0A62651}"/>
    <cellStyle name="20% - Accent2 6" xfId="178" xr:uid="{00000000-0005-0000-0000-00001E000000}"/>
    <cellStyle name="20% - Accent2 6 2" xfId="417" xr:uid="{85E7D7D8-7F99-4651-9E14-757B6DE8D93C}"/>
    <cellStyle name="20% - Accent2 6 2 2" xfId="924" xr:uid="{05E5D200-4AAD-470A-A6BE-04F1EB6D4D7F}"/>
    <cellStyle name="20% - Accent2 6 3" xfId="716" xr:uid="{3F16929E-BC14-49A7-977C-289F8F500F82}"/>
    <cellStyle name="20% - Accent2 7" xfId="179" xr:uid="{00000000-0005-0000-0000-00001F000000}"/>
    <cellStyle name="20% - Accent2 7 2" xfId="418" xr:uid="{5DA74A4B-BAD8-4722-996C-45D9D03790FD}"/>
    <cellStyle name="20% - Accent2 7 2 2" xfId="925" xr:uid="{1ACAFA12-335A-49F1-A0F6-D062171C0C4E}"/>
    <cellStyle name="20% - Accent2 7 3" xfId="717" xr:uid="{91FC9F72-83FE-4C7D-ADA1-D554CFB60965}"/>
    <cellStyle name="20% - Accent2 8" xfId="180" xr:uid="{00000000-0005-0000-0000-000020000000}"/>
    <cellStyle name="20% - Accent2 8 2" xfId="419" xr:uid="{5E205215-EA04-466C-BE88-15E17308086E}"/>
    <cellStyle name="20% - Accent2 8 2 2" xfId="926" xr:uid="{88CDDC4E-D099-44C4-B64C-6F3E4950073E}"/>
    <cellStyle name="20% - Accent2 8 3" xfId="718" xr:uid="{15429957-08B3-48F8-B6E7-B9F5C4C35D6B}"/>
    <cellStyle name="20% - Accent2 9" xfId="181" xr:uid="{00000000-0005-0000-0000-000021000000}"/>
    <cellStyle name="20% - Accent2 9 2" xfId="420" xr:uid="{A69D8070-1505-4790-A65A-BC188B79E399}"/>
    <cellStyle name="20% - Accent2 9 2 2" xfId="927" xr:uid="{844495DC-F7E4-4A41-B7EC-D79E33AD93C9}"/>
    <cellStyle name="20% - Accent2 9 3" xfId="719" xr:uid="{4B9E296D-970A-4F4F-B16A-86A66E17C9DF}"/>
    <cellStyle name="20% - Accent3" xfId="370" builtinId="38" customBuiltin="1"/>
    <cellStyle name="20% - Accent3 10" xfId="182" xr:uid="{00000000-0005-0000-0000-000023000000}"/>
    <cellStyle name="20% - Accent3 10 2" xfId="421" xr:uid="{4D9EF26A-52C8-42E3-843E-2BF2BDC9B46D}"/>
    <cellStyle name="20% - Accent3 10 2 2" xfId="928" xr:uid="{DCADD806-CBEF-409B-B1D9-6A3F2BF038E6}"/>
    <cellStyle name="20% - Accent3 10 3" xfId="720" xr:uid="{307FE9C6-305A-4A0D-B0E0-95F238815E52}"/>
    <cellStyle name="20% - Accent3 11" xfId="183" xr:uid="{00000000-0005-0000-0000-000024000000}"/>
    <cellStyle name="20% - Accent3 11 2" xfId="422" xr:uid="{FD68784C-442E-43A4-8169-639B76F26547}"/>
    <cellStyle name="20% - Accent3 11 2 2" xfId="929" xr:uid="{EE0E9FB1-CAAE-4720-922A-1540FE2C012D}"/>
    <cellStyle name="20% - Accent3 11 3" xfId="721" xr:uid="{2E0FB390-54B9-45E7-ADE3-9187877627B3}"/>
    <cellStyle name="20% - Accent3 12" xfId="184" xr:uid="{00000000-0005-0000-0000-000025000000}"/>
    <cellStyle name="20% - Accent3 12 2" xfId="423" xr:uid="{4621F3FD-A766-49DE-8E74-FACE37ADD874}"/>
    <cellStyle name="20% - Accent3 12 2 2" xfId="930" xr:uid="{F51526D0-18BF-4EAB-9779-6A8676207E75}"/>
    <cellStyle name="20% - Accent3 12 3" xfId="722" xr:uid="{33435E7E-1F41-44F3-A351-CF28B5648363}"/>
    <cellStyle name="20% - Accent3 13" xfId="185" xr:uid="{00000000-0005-0000-0000-000026000000}"/>
    <cellStyle name="20% - Accent3 13 2" xfId="424" xr:uid="{EA2DD325-5D6F-40F2-8D00-4FC2AD7EBC90}"/>
    <cellStyle name="20% - Accent3 13 2 2" xfId="931" xr:uid="{0D192D51-8189-4F89-8F60-FEA18BC2FDD0}"/>
    <cellStyle name="20% - Accent3 13 3" xfId="723" xr:uid="{F76F7D44-47CD-4FA9-98E9-5FAF895569A3}"/>
    <cellStyle name="20% - Accent3 14" xfId="186" xr:uid="{00000000-0005-0000-0000-000027000000}"/>
    <cellStyle name="20% - Accent3 14 2" xfId="425" xr:uid="{C6F3B3D3-45BA-41CE-9115-E86CB979BEAD}"/>
    <cellStyle name="20% - Accent3 14 2 2" xfId="932" xr:uid="{CB74E839-A76F-4FF5-85AD-04AD02FEACA5}"/>
    <cellStyle name="20% - Accent3 14 3" xfId="724" xr:uid="{CD4E88F3-3F5F-4916-B729-7EC8D9E11A51}"/>
    <cellStyle name="20% - Accent3 15" xfId="187" xr:uid="{00000000-0005-0000-0000-000028000000}"/>
    <cellStyle name="20% - Accent3 15 2" xfId="426" xr:uid="{89BA6E0B-8337-475C-AEFE-EAC99CBA8B1E}"/>
    <cellStyle name="20% - Accent3 15 2 2" xfId="933" xr:uid="{DEA2EC14-90B6-4D25-977F-B0693AE410E1}"/>
    <cellStyle name="20% - Accent3 15 3" xfId="725" xr:uid="{E1A741E9-9E34-4936-BBCB-FBC5F49980D5}"/>
    <cellStyle name="20% - Accent3 16" xfId="886" xr:uid="{51C75C40-277D-4543-9684-C86D0CB8E6D1}"/>
    <cellStyle name="20% - Accent3 17" xfId="1166" xr:uid="{473C5041-EB30-44CD-8C73-F3C16B8CA688}"/>
    <cellStyle name="20% - Accent3 2" xfId="188" xr:uid="{00000000-0005-0000-0000-000029000000}"/>
    <cellStyle name="20% - Accent3 2 2" xfId="427" xr:uid="{FE532F98-D752-4499-8131-5DA1BD2BB576}"/>
    <cellStyle name="20% - Accent3 2 2 2" xfId="934" xr:uid="{FEC838BF-C540-44F3-84A0-27627B49674F}"/>
    <cellStyle name="20% - Accent3 2 3" xfId="726" xr:uid="{26320850-E079-444D-893F-0FD4575E097A}"/>
    <cellStyle name="20% - Accent3 3" xfId="189" xr:uid="{00000000-0005-0000-0000-00002A000000}"/>
    <cellStyle name="20% - Accent3 3 2" xfId="428" xr:uid="{0FC7D65C-24A9-4068-B91D-36A27406A16C}"/>
    <cellStyle name="20% - Accent3 3 2 2" xfId="935" xr:uid="{EE3EFB3C-C5D1-4F3F-B34D-E01C7CDB1142}"/>
    <cellStyle name="20% - Accent3 3 3" xfId="727" xr:uid="{77D88B94-EECF-41E6-9FC7-BC2AC670B068}"/>
    <cellStyle name="20% - Accent3 4" xfId="190" xr:uid="{00000000-0005-0000-0000-00002B000000}"/>
    <cellStyle name="20% - Accent3 4 2" xfId="429" xr:uid="{C5A9CC32-CC5D-4F5B-9FFA-8DF872E2D8F3}"/>
    <cellStyle name="20% - Accent3 4 2 2" xfId="936" xr:uid="{3E44CAAF-0CF7-4A0D-B274-7454A53A57B3}"/>
    <cellStyle name="20% - Accent3 4 3" xfId="728" xr:uid="{770F3850-B9B7-4B1E-A6F0-3F0E9439B599}"/>
    <cellStyle name="20% - Accent3 5" xfId="191" xr:uid="{00000000-0005-0000-0000-00002C000000}"/>
    <cellStyle name="20% - Accent3 5 2" xfId="430" xr:uid="{E9F3CF62-EEC5-480B-8A41-02EB8DB66284}"/>
    <cellStyle name="20% - Accent3 5 2 2" xfId="937" xr:uid="{596471BB-E571-4792-9834-4841865EC72D}"/>
    <cellStyle name="20% - Accent3 5 3" xfId="729" xr:uid="{D032C8FA-4BF8-42EE-81D8-9768D57FBFC3}"/>
    <cellStyle name="20% - Accent3 6" xfId="192" xr:uid="{00000000-0005-0000-0000-00002D000000}"/>
    <cellStyle name="20% - Accent3 6 2" xfId="431" xr:uid="{8286D0AA-B058-4CA1-827B-7010C94C4DD6}"/>
    <cellStyle name="20% - Accent3 6 2 2" xfId="938" xr:uid="{622429AE-65AA-4E6A-9348-96411510193C}"/>
    <cellStyle name="20% - Accent3 6 3" xfId="730" xr:uid="{416FA986-1E77-4EF1-9090-AEEE820847AE}"/>
    <cellStyle name="20% - Accent3 7" xfId="193" xr:uid="{00000000-0005-0000-0000-00002E000000}"/>
    <cellStyle name="20% - Accent3 7 2" xfId="432" xr:uid="{66D52C01-8F8D-4E31-AC61-A64B455E694F}"/>
    <cellStyle name="20% - Accent3 7 2 2" xfId="939" xr:uid="{F5F10A4F-7EE1-400F-912E-84B2FE306252}"/>
    <cellStyle name="20% - Accent3 7 3" xfId="731" xr:uid="{B5515DE1-0B01-4DBE-A261-33577B4E53FE}"/>
    <cellStyle name="20% - Accent3 8" xfId="194" xr:uid="{00000000-0005-0000-0000-00002F000000}"/>
    <cellStyle name="20% - Accent3 8 2" xfId="433" xr:uid="{ECCC1D9A-7242-4478-8C5F-0ADE42218222}"/>
    <cellStyle name="20% - Accent3 8 2 2" xfId="940" xr:uid="{A7B537C3-CE04-4450-A737-BD21D2EF3A48}"/>
    <cellStyle name="20% - Accent3 8 3" xfId="732" xr:uid="{C0E0338F-5059-4DEF-AFB5-FD03B5C8E1B3}"/>
    <cellStyle name="20% - Accent3 9" xfId="195" xr:uid="{00000000-0005-0000-0000-000030000000}"/>
    <cellStyle name="20% - Accent3 9 2" xfId="434" xr:uid="{72E7CA77-0A89-47EA-A546-7ED05C1026A3}"/>
    <cellStyle name="20% - Accent3 9 2 2" xfId="941" xr:uid="{85E52012-834E-4951-8608-B2D4B86C15CD}"/>
    <cellStyle name="20% - Accent3 9 3" xfId="733" xr:uid="{DD3D4CC0-46F7-4BE5-9253-96C0CDCC35CF}"/>
    <cellStyle name="20% - Accent4" xfId="374" builtinId="42" customBuiltin="1"/>
    <cellStyle name="20% - Accent4 10" xfId="196" xr:uid="{00000000-0005-0000-0000-000032000000}"/>
    <cellStyle name="20% - Accent4 10 2" xfId="435" xr:uid="{DFCED1EA-E635-4CAD-9779-497DDA013BAD}"/>
    <cellStyle name="20% - Accent4 10 2 2" xfId="942" xr:uid="{965093BB-6672-4E63-9880-E1DF3BE8AF7C}"/>
    <cellStyle name="20% - Accent4 10 3" xfId="734" xr:uid="{A9F96A6A-08EB-423B-9D24-E3A4B29C51C4}"/>
    <cellStyle name="20% - Accent4 11" xfId="197" xr:uid="{00000000-0005-0000-0000-000033000000}"/>
    <cellStyle name="20% - Accent4 11 2" xfId="436" xr:uid="{ADF6A17B-F5EE-4131-90DF-B393231B5DE3}"/>
    <cellStyle name="20% - Accent4 11 2 2" xfId="943" xr:uid="{880CD621-5E14-420B-ABEF-6F71AA64A38D}"/>
    <cellStyle name="20% - Accent4 11 3" xfId="735" xr:uid="{1980F370-18F5-4C92-A28F-F522D62D6A65}"/>
    <cellStyle name="20% - Accent4 12" xfId="198" xr:uid="{00000000-0005-0000-0000-000034000000}"/>
    <cellStyle name="20% - Accent4 12 2" xfId="437" xr:uid="{06DF97C0-D253-4565-B729-D798DAE5F0DC}"/>
    <cellStyle name="20% - Accent4 12 2 2" xfId="944" xr:uid="{B64A0E81-3690-48C8-8D72-3A185DAEE835}"/>
    <cellStyle name="20% - Accent4 12 3" xfId="736" xr:uid="{D52678E5-9058-47B2-A2F8-5211411ADA6C}"/>
    <cellStyle name="20% - Accent4 13" xfId="199" xr:uid="{00000000-0005-0000-0000-000035000000}"/>
    <cellStyle name="20% - Accent4 13 2" xfId="438" xr:uid="{74776721-3FF1-46D6-A9DF-4E484BF64F08}"/>
    <cellStyle name="20% - Accent4 13 2 2" xfId="945" xr:uid="{9DEF798F-B67A-45A0-A5F4-A1A065277FCD}"/>
    <cellStyle name="20% - Accent4 13 3" xfId="737" xr:uid="{74C6E016-C278-4FA2-AD5E-800682181DED}"/>
    <cellStyle name="20% - Accent4 14" xfId="200" xr:uid="{00000000-0005-0000-0000-000036000000}"/>
    <cellStyle name="20% - Accent4 14 2" xfId="439" xr:uid="{00429D40-9AF7-4624-8188-032D722188E8}"/>
    <cellStyle name="20% - Accent4 14 2 2" xfId="946" xr:uid="{2334E55C-78D9-4949-BB76-ED095936769A}"/>
    <cellStyle name="20% - Accent4 14 3" xfId="738" xr:uid="{C979A672-1EFD-407C-9A99-156DB824DF12}"/>
    <cellStyle name="20% - Accent4 15" xfId="201" xr:uid="{00000000-0005-0000-0000-000037000000}"/>
    <cellStyle name="20% - Accent4 15 2" xfId="440" xr:uid="{FE679EDF-0C2C-4D0A-81A7-FA52E35BFB0A}"/>
    <cellStyle name="20% - Accent4 15 2 2" xfId="947" xr:uid="{715246E9-6D9B-47DC-BC86-ADCA2189766D}"/>
    <cellStyle name="20% - Accent4 15 3" xfId="739" xr:uid="{53FBD81C-7119-423A-B244-EFFB76F5B53A}"/>
    <cellStyle name="20% - Accent4 16" xfId="889" xr:uid="{50A78C62-702F-4A51-8E78-1E83C46FAE97}"/>
    <cellStyle name="20% - Accent4 17" xfId="1170" xr:uid="{B90AA8F1-A7A3-4C82-98DF-C427258FD17B}"/>
    <cellStyle name="20% - Accent4 2" xfId="202" xr:uid="{00000000-0005-0000-0000-000038000000}"/>
    <cellStyle name="20% - Accent4 2 2" xfId="441" xr:uid="{7F153757-D577-477E-9853-62ED9F552277}"/>
    <cellStyle name="20% - Accent4 2 2 2" xfId="948" xr:uid="{E9759DE9-EEF4-4F83-91AD-2E4C91B37F1C}"/>
    <cellStyle name="20% - Accent4 2 3" xfId="740" xr:uid="{DB12A060-EE9A-42B9-917D-645DD2FAC7B8}"/>
    <cellStyle name="20% - Accent4 3" xfId="203" xr:uid="{00000000-0005-0000-0000-000039000000}"/>
    <cellStyle name="20% - Accent4 3 2" xfId="442" xr:uid="{17DC659A-A139-45B9-A8E3-5B9D9F9F4D74}"/>
    <cellStyle name="20% - Accent4 3 2 2" xfId="949" xr:uid="{E4F12B11-3928-41E7-876E-FCD0D0D08084}"/>
    <cellStyle name="20% - Accent4 3 3" xfId="741" xr:uid="{EEF46A60-078A-424B-A4BA-CC2F98E46ACC}"/>
    <cellStyle name="20% - Accent4 4" xfId="204" xr:uid="{00000000-0005-0000-0000-00003A000000}"/>
    <cellStyle name="20% - Accent4 4 2" xfId="443" xr:uid="{20B3D2D6-4810-4A23-80CF-DAC50CC5E933}"/>
    <cellStyle name="20% - Accent4 4 2 2" xfId="950" xr:uid="{F677E0B3-1B28-4C5F-B0A3-0914B5DBD4A2}"/>
    <cellStyle name="20% - Accent4 4 3" xfId="742" xr:uid="{2AD53615-BC6B-48DA-A0D4-A4257F52BE6D}"/>
    <cellStyle name="20% - Accent4 5" xfId="205" xr:uid="{00000000-0005-0000-0000-00003B000000}"/>
    <cellStyle name="20% - Accent4 5 2" xfId="444" xr:uid="{45D35DDD-64EE-4AA4-96FC-395B45F8D2CD}"/>
    <cellStyle name="20% - Accent4 5 2 2" xfId="951" xr:uid="{66F62DCE-C39F-462A-AD40-DB7D68FC3D0F}"/>
    <cellStyle name="20% - Accent4 5 3" xfId="743" xr:uid="{5FD3C52F-833B-4C27-A36B-89773CB5CC3D}"/>
    <cellStyle name="20% - Accent4 6" xfId="206" xr:uid="{00000000-0005-0000-0000-00003C000000}"/>
    <cellStyle name="20% - Accent4 6 2" xfId="445" xr:uid="{3D847953-A72B-48B1-8DA0-642302A6B162}"/>
    <cellStyle name="20% - Accent4 6 2 2" xfId="952" xr:uid="{C2ADA7D6-909B-4C74-A534-8FF86527696A}"/>
    <cellStyle name="20% - Accent4 6 3" xfId="744" xr:uid="{CDD3C36C-8D62-4E20-8DF6-972BC1494433}"/>
    <cellStyle name="20% - Accent4 7" xfId="207" xr:uid="{00000000-0005-0000-0000-00003D000000}"/>
    <cellStyle name="20% - Accent4 7 2" xfId="446" xr:uid="{8EF3FC82-4AF3-43CE-8D55-EB46692EF685}"/>
    <cellStyle name="20% - Accent4 7 2 2" xfId="953" xr:uid="{7096BDA1-9FA4-408C-BF0F-93916C521B73}"/>
    <cellStyle name="20% - Accent4 7 3" xfId="745" xr:uid="{6B6F4FF0-AF58-4929-AAC4-3309B3FCFD32}"/>
    <cellStyle name="20% - Accent4 8" xfId="208" xr:uid="{00000000-0005-0000-0000-00003E000000}"/>
    <cellStyle name="20% - Accent4 8 2" xfId="447" xr:uid="{2E61B10A-D18F-42A8-A0AD-37D842BAE457}"/>
    <cellStyle name="20% - Accent4 8 2 2" xfId="954" xr:uid="{8EAC0B9B-FCD3-41A7-91AB-E8EBC9D5CE88}"/>
    <cellStyle name="20% - Accent4 8 3" xfId="746" xr:uid="{BDB5EBEF-229A-4963-9260-A36D7C6413C1}"/>
    <cellStyle name="20% - Accent4 9" xfId="209" xr:uid="{00000000-0005-0000-0000-00003F000000}"/>
    <cellStyle name="20% - Accent4 9 2" xfId="448" xr:uid="{DDBD34D4-3F5B-4BC9-B740-2AFDA19B81CE}"/>
    <cellStyle name="20% - Accent4 9 2 2" xfId="955" xr:uid="{4ACD4D63-F974-41E0-8020-28A8F27ED8EF}"/>
    <cellStyle name="20% - Accent4 9 3" xfId="747" xr:uid="{852188C5-BD8B-4036-B802-3EB6C0E809EC}"/>
    <cellStyle name="20% - Accent5" xfId="378" builtinId="46" customBuiltin="1"/>
    <cellStyle name="20% - Accent5 10" xfId="210" xr:uid="{00000000-0005-0000-0000-000041000000}"/>
    <cellStyle name="20% - Accent5 10 2" xfId="449" xr:uid="{6FF4ECB9-63AD-443D-8274-3099757754FE}"/>
    <cellStyle name="20% - Accent5 10 2 2" xfId="956" xr:uid="{435B74F4-3499-4826-BD30-95336225F751}"/>
    <cellStyle name="20% - Accent5 10 3" xfId="748" xr:uid="{00B387B2-155E-411F-BD8B-DEF0CA8A023D}"/>
    <cellStyle name="20% - Accent5 11" xfId="211" xr:uid="{00000000-0005-0000-0000-000042000000}"/>
    <cellStyle name="20% - Accent5 11 2" xfId="450" xr:uid="{C80B7AB9-ECF7-4D47-9A75-825C5D25F912}"/>
    <cellStyle name="20% - Accent5 11 2 2" xfId="957" xr:uid="{5D1F6300-0CF0-494B-9BD8-BB199E79D417}"/>
    <cellStyle name="20% - Accent5 11 3" xfId="749" xr:uid="{9C822D9A-C03B-4C73-984F-29E75CA14F42}"/>
    <cellStyle name="20% - Accent5 12" xfId="212" xr:uid="{00000000-0005-0000-0000-000043000000}"/>
    <cellStyle name="20% - Accent5 12 2" xfId="451" xr:uid="{82D016D8-F492-4060-B587-CC1F2C2F1923}"/>
    <cellStyle name="20% - Accent5 12 2 2" xfId="958" xr:uid="{B6F696C2-2BDC-475A-A253-4D7F09412B2B}"/>
    <cellStyle name="20% - Accent5 12 3" xfId="750" xr:uid="{4FE154A3-ED97-467C-BE15-E6A2BC6A62D4}"/>
    <cellStyle name="20% - Accent5 13" xfId="213" xr:uid="{00000000-0005-0000-0000-000044000000}"/>
    <cellStyle name="20% - Accent5 13 2" xfId="452" xr:uid="{78DDA25D-BAA9-4249-BD05-09D54677CCA1}"/>
    <cellStyle name="20% - Accent5 13 2 2" xfId="959" xr:uid="{C06B64FA-2337-4F10-9F87-404DEAFCC937}"/>
    <cellStyle name="20% - Accent5 13 3" xfId="751" xr:uid="{371FFBF2-528E-416A-AB82-1C3676A721F0}"/>
    <cellStyle name="20% - Accent5 14" xfId="214" xr:uid="{00000000-0005-0000-0000-000045000000}"/>
    <cellStyle name="20% - Accent5 14 2" xfId="453" xr:uid="{7B4D32BD-7958-45B8-9A31-046FFCCC35DA}"/>
    <cellStyle name="20% - Accent5 14 2 2" xfId="960" xr:uid="{EC426C93-D444-4C34-AA16-A5B0BBCD7BD1}"/>
    <cellStyle name="20% - Accent5 14 3" xfId="752" xr:uid="{DF0B47B2-6D19-4BCC-B5DB-8F467ECCC4C1}"/>
    <cellStyle name="20% - Accent5 15" xfId="215" xr:uid="{00000000-0005-0000-0000-000046000000}"/>
    <cellStyle name="20% - Accent5 15 2" xfId="454" xr:uid="{BC38AF86-BA42-40A4-B1C1-0F4802A1A056}"/>
    <cellStyle name="20% - Accent5 15 2 2" xfId="961" xr:uid="{80B52164-F4AC-4A1B-96B6-5F14DB0F3061}"/>
    <cellStyle name="20% - Accent5 15 3" xfId="753" xr:uid="{774A1D72-17AC-472D-BBC3-EB80ACA81B9B}"/>
    <cellStyle name="20% - Accent5 16" xfId="892" xr:uid="{7CF73C9F-8064-4CCE-929B-A6D9F68D014D}"/>
    <cellStyle name="20% - Accent5 17" xfId="1174" xr:uid="{0CFCF978-63F4-4DD5-969E-8FFE62AADEBD}"/>
    <cellStyle name="20% - Accent5 2" xfId="216" xr:uid="{00000000-0005-0000-0000-000047000000}"/>
    <cellStyle name="20% - Accent5 2 2" xfId="455" xr:uid="{485474EA-0D0F-40E0-93B6-0E9219B6D4AF}"/>
    <cellStyle name="20% - Accent5 2 2 2" xfId="962" xr:uid="{12A62A52-6FF6-495D-B910-484DB7B1B11F}"/>
    <cellStyle name="20% - Accent5 2 3" xfId="754" xr:uid="{97C2A247-35EF-4A22-BD6D-377B340BCE2E}"/>
    <cellStyle name="20% - Accent5 3" xfId="217" xr:uid="{00000000-0005-0000-0000-000048000000}"/>
    <cellStyle name="20% - Accent5 3 2" xfId="456" xr:uid="{B9BAE78E-4BDA-40FD-B60F-B2A403D824CC}"/>
    <cellStyle name="20% - Accent5 3 2 2" xfId="963" xr:uid="{BF6087B3-DBCD-466D-A0AE-4FBEF0CB7BF7}"/>
    <cellStyle name="20% - Accent5 3 3" xfId="755" xr:uid="{642473C9-4A6A-4D29-913C-39ADF931227F}"/>
    <cellStyle name="20% - Accent5 4" xfId="218" xr:uid="{00000000-0005-0000-0000-000049000000}"/>
    <cellStyle name="20% - Accent5 4 2" xfId="457" xr:uid="{4D90CF81-83EF-48E5-A7CC-50D9F09C6E2F}"/>
    <cellStyle name="20% - Accent5 4 2 2" xfId="964" xr:uid="{58663B59-BFD5-442D-8706-2D1FE4526A3F}"/>
    <cellStyle name="20% - Accent5 4 3" xfId="756" xr:uid="{12C8A37A-E356-4C7C-B35D-67EC5F7D117D}"/>
    <cellStyle name="20% - Accent5 5" xfId="219" xr:uid="{00000000-0005-0000-0000-00004A000000}"/>
    <cellStyle name="20% - Accent5 5 2" xfId="458" xr:uid="{A5B26116-2EEB-4479-A82F-2E80676CB5CD}"/>
    <cellStyle name="20% - Accent5 5 2 2" xfId="965" xr:uid="{9A6955A0-4FB9-4E1D-9FB7-2780997BD93F}"/>
    <cellStyle name="20% - Accent5 5 3" xfId="757" xr:uid="{E971800E-36A0-40C1-857E-8C6DFF986114}"/>
    <cellStyle name="20% - Accent5 6" xfId="220" xr:uid="{00000000-0005-0000-0000-00004B000000}"/>
    <cellStyle name="20% - Accent5 6 2" xfId="459" xr:uid="{8A978ADB-E0E4-4C12-B504-47AE96ABD127}"/>
    <cellStyle name="20% - Accent5 6 2 2" xfId="966" xr:uid="{858EF080-D26B-4401-958C-32FC4FD8F0E5}"/>
    <cellStyle name="20% - Accent5 6 3" xfId="758" xr:uid="{DE19D480-5457-4FFF-B804-708B6919E8C7}"/>
    <cellStyle name="20% - Accent5 7" xfId="221" xr:uid="{00000000-0005-0000-0000-00004C000000}"/>
    <cellStyle name="20% - Accent5 7 2" xfId="460" xr:uid="{BF20A157-7266-411F-A5F6-5278FDA169AA}"/>
    <cellStyle name="20% - Accent5 7 2 2" xfId="967" xr:uid="{225F8895-524A-4CDD-ADA8-A772A16DBED5}"/>
    <cellStyle name="20% - Accent5 7 3" xfId="759" xr:uid="{59FB2806-EF38-4386-999E-76636DC5EDDC}"/>
    <cellStyle name="20% - Accent5 8" xfId="222" xr:uid="{00000000-0005-0000-0000-00004D000000}"/>
    <cellStyle name="20% - Accent5 8 2" xfId="461" xr:uid="{3A9E5E12-3432-4BDE-A4F5-F334506E4A21}"/>
    <cellStyle name="20% - Accent5 8 2 2" xfId="968" xr:uid="{D5274DA1-E151-48B4-8114-6242C5160B2C}"/>
    <cellStyle name="20% - Accent5 8 3" xfId="760" xr:uid="{4316356D-04FE-405A-A1D8-3C12E6CE8055}"/>
    <cellStyle name="20% - Accent5 9" xfId="223" xr:uid="{00000000-0005-0000-0000-00004E000000}"/>
    <cellStyle name="20% - Accent5 9 2" xfId="462" xr:uid="{9AB0D457-3FEB-47E2-B217-BC573AE40C83}"/>
    <cellStyle name="20% - Accent5 9 2 2" xfId="969" xr:uid="{FBF77752-D170-4CCD-A7A1-97A12EB97CA4}"/>
    <cellStyle name="20% - Accent5 9 3" xfId="761" xr:uid="{096BE8E8-2C5E-4C3D-B302-486BD07A186B}"/>
    <cellStyle name="20% - Accent6" xfId="382" builtinId="50" customBuiltin="1"/>
    <cellStyle name="20% - Accent6 10" xfId="224" xr:uid="{00000000-0005-0000-0000-000050000000}"/>
    <cellStyle name="20% - Accent6 10 2" xfId="463" xr:uid="{4824FADD-4E97-4D65-BA99-D0E8B6C79253}"/>
    <cellStyle name="20% - Accent6 10 2 2" xfId="970" xr:uid="{1C7AB319-4193-4775-A856-3619D461F1C8}"/>
    <cellStyle name="20% - Accent6 10 3" xfId="762" xr:uid="{F7CE18D1-24FA-4DE6-999F-854ED4D7C18C}"/>
    <cellStyle name="20% - Accent6 11" xfId="225" xr:uid="{00000000-0005-0000-0000-000051000000}"/>
    <cellStyle name="20% - Accent6 11 2" xfId="464" xr:uid="{6843AAD8-D076-4737-8F4C-748957AB5377}"/>
    <cellStyle name="20% - Accent6 11 2 2" xfId="971" xr:uid="{6A904D79-220E-4D28-8552-0576C56895CC}"/>
    <cellStyle name="20% - Accent6 11 3" xfId="763" xr:uid="{FFE87866-4FA3-4C1D-BD75-52AE48DF1CB0}"/>
    <cellStyle name="20% - Accent6 12" xfId="226" xr:uid="{00000000-0005-0000-0000-000052000000}"/>
    <cellStyle name="20% - Accent6 12 2" xfId="465" xr:uid="{CD650101-B649-4EC2-A2E9-768708F57340}"/>
    <cellStyle name="20% - Accent6 12 2 2" xfId="972" xr:uid="{C2E03CCF-B4CA-49F2-B836-74E3ABBE4BE3}"/>
    <cellStyle name="20% - Accent6 12 3" xfId="764" xr:uid="{FABF7D83-AC68-4B19-9F0E-837D83CDB120}"/>
    <cellStyle name="20% - Accent6 13" xfId="227" xr:uid="{00000000-0005-0000-0000-000053000000}"/>
    <cellStyle name="20% - Accent6 13 2" xfId="466" xr:uid="{D2179BDE-2261-4CEA-8815-F8D9C6782C79}"/>
    <cellStyle name="20% - Accent6 13 2 2" xfId="973" xr:uid="{B5967AA4-3452-4C9B-918C-A62D299083F0}"/>
    <cellStyle name="20% - Accent6 13 3" xfId="765" xr:uid="{4F492AD2-2D70-4F42-B19B-73E9915FE0F4}"/>
    <cellStyle name="20% - Accent6 14" xfId="228" xr:uid="{00000000-0005-0000-0000-000054000000}"/>
    <cellStyle name="20% - Accent6 14 2" xfId="467" xr:uid="{7579009E-1FA7-4215-BC21-8C53F384E908}"/>
    <cellStyle name="20% - Accent6 14 2 2" xfId="974" xr:uid="{A8C26982-3EFC-4563-8448-20F3C56A01C8}"/>
    <cellStyle name="20% - Accent6 14 3" xfId="766" xr:uid="{CDA21781-6AF8-4BF9-B104-A22C8A1A1296}"/>
    <cellStyle name="20% - Accent6 15" xfId="229" xr:uid="{00000000-0005-0000-0000-000055000000}"/>
    <cellStyle name="20% - Accent6 15 2" xfId="468" xr:uid="{E24ADAF6-A075-4F8A-B4F0-6A006F82C858}"/>
    <cellStyle name="20% - Accent6 15 2 2" xfId="975" xr:uid="{EBA5C1C7-B1EF-4C31-B681-880CA744B2FE}"/>
    <cellStyle name="20% - Accent6 15 3" xfId="767" xr:uid="{2D4598BA-6F94-48BE-8F85-820294A0B8B1}"/>
    <cellStyle name="20% - Accent6 16" xfId="895" xr:uid="{A6512D6F-DC11-4E81-9BD4-9FE80DE7AAF1}"/>
    <cellStyle name="20% - Accent6 17" xfId="1178" xr:uid="{BB2EA8AE-8282-44FA-A1BB-890AD4380389}"/>
    <cellStyle name="20% - Accent6 2" xfId="230" xr:uid="{00000000-0005-0000-0000-000056000000}"/>
    <cellStyle name="20% - Accent6 2 2" xfId="469" xr:uid="{E96D15E0-E094-41C3-B14E-F1AE8EBAE26F}"/>
    <cellStyle name="20% - Accent6 2 2 2" xfId="976" xr:uid="{CFAE1000-42E4-49EF-A746-2DDF13B191BE}"/>
    <cellStyle name="20% - Accent6 2 3" xfId="768" xr:uid="{7E540777-AD3C-4488-AFEC-3776F6BF4379}"/>
    <cellStyle name="20% - Accent6 3" xfId="231" xr:uid="{00000000-0005-0000-0000-000057000000}"/>
    <cellStyle name="20% - Accent6 3 2" xfId="470" xr:uid="{34DBBB28-C4F2-475E-9BB8-0184E871D0E9}"/>
    <cellStyle name="20% - Accent6 3 2 2" xfId="977" xr:uid="{A0A12731-E220-4CCB-8D67-7394134F25ED}"/>
    <cellStyle name="20% - Accent6 3 3" xfId="769" xr:uid="{D6D93CB0-2ED5-45F5-8E72-DFD1126EF651}"/>
    <cellStyle name="20% - Accent6 4" xfId="232" xr:uid="{00000000-0005-0000-0000-000058000000}"/>
    <cellStyle name="20% - Accent6 4 2" xfId="471" xr:uid="{EE8693E5-0033-44BD-B558-EF31BDA36EFC}"/>
    <cellStyle name="20% - Accent6 4 2 2" xfId="978" xr:uid="{5B84BE2C-29EF-4576-AACA-6D8CA2CE260C}"/>
    <cellStyle name="20% - Accent6 4 3" xfId="770" xr:uid="{5208D4A6-2A94-45A4-AA8F-1DF7A3FE2638}"/>
    <cellStyle name="20% - Accent6 5" xfId="233" xr:uid="{00000000-0005-0000-0000-000059000000}"/>
    <cellStyle name="20% - Accent6 5 2" xfId="472" xr:uid="{AFDC8EEC-47E5-43D7-BD67-5899E2647333}"/>
    <cellStyle name="20% - Accent6 5 2 2" xfId="979" xr:uid="{9BB715BE-7240-4BBB-8FC4-110F0BB07949}"/>
    <cellStyle name="20% - Accent6 5 3" xfId="771" xr:uid="{B3A4B05F-705D-4370-9496-14193E68E829}"/>
    <cellStyle name="20% - Accent6 6" xfId="234" xr:uid="{00000000-0005-0000-0000-00005A000000}"/>
    <cellStyle name="20% - Accent6 6 2" xfId="473" xr:uid="{6C6C5D5A-50D3-488A-8FCA-509F4D0BFB02}"/>
    <cellStyle name="20% - Accent6 6 2 2" xfId="980" xr:uid="{F879099B-7A5D-4C76-A981-282E93D28EA4}"/>
    <cellStyle name="20% - Accent6 6 3" xfId="772" xr:uid="{053E6CB9-7B85-4FCE-9174-B80BFAD51981}"/>
    <cellStyle name="20% - Accent6 7" xfId="235" xr:uid="{00000000-0005-0000-0000-00005B000000}"/>
    <cellStyle name="20% - Accent6 7 2" xfId="474" xr:uid="{98972A5B-FF7B-487F-A4D7-4856237F12A4}"/>
    <cellStyle name="20% - Accent6 7 2 2" xfId="981" xr:uid="{9C56AE98-68B6-4FBA-964B-EA61D4835893}"/>
    <cellStyle name="20% - Accent6 7 3" xfId="773" xr:uid="{FE602669-16DD-4246-919E-4402EA66B3FC}"/>
    <cellStyle name="20% - Accent6 8" xfId="236" xr:uid="{00000000-0005-0000-0000-00005C000000}"/>
    <cellStyle name="20% - Accent6 8 2" xfId="475" xr:uid="{42EDBC59-C397-4A71-99F0-76A4E853B8B3}"/>
    <cellStyle name="20% - Accent6 8 2 2" xfId="982" xr:uid="{B650BF5A-8AE6-4D5B-9C10-F56C384E303E}"/>
    <cellStyle name="20% - Accent6 8 3" xfId="774" xr:uid="{8C58B58C-0200-4B0A-9D91-75C38795F04C}"/>
    <cellStyle name="20% - Accent6 9" xfId="237" xr:uid="{00000000-0005-0000-0000-00005D000000}"/>
    <cellStyle name="20% - Accent6 9 2" xfId="476" xr:uid="{A58D12EC-E3A4-4879-BB35-49ADCE5F250F}"/>
    <cellStyle name="20% - Accent6 9 2 2" xfId="983" xr:uid="{FA1A6797-0541-4313-8DC6-250FC2D672C5}"/>
    <cellStyle name="20% - Accent6 9 3" xfId="775" xr:uid="{E17B6A63-7726-4F18-8EFF-B9E5993D2AEE}"/>
    <cellStyle name="40% - Accent1" xfId="363" builtinId="31" customBuiltin="1"/>
    <cellStyle name="40% - Accent1 10" xfId="238" xr:uid="{00000000-0005-0000-0000-00005F000000}"/>
    <cellStyle name="40% - Accent1 10 2" xfId="477" xr:uid="{198A83D3-B292-4AF5-B488-A51829DA1FEE}"/>
    <cellStyle name="40% - Accent1 10 2 2" xfId="984" xr:uid="{3CF40E14-B3F0-49EA-B3F7-21344B2D4337}"/>
    <cellStyle name="40% - Accent1 10 3" xfId="776" xr:uid="{248E25FD-4F56-4673-9A10-4A34C3CBDB53}"/>
    <cellStyle name="40% - Accent1 11" xfId="239" xr:uid="{00000000-0005-0000-0000-000060000000}"/>
    <cellStyle name="40% - Accent1 11 2" xfId="478" xr:uid="{AA4F7FCE-8F1D-47D9-83D9-BF0F1D3A2583}"/>
    <cellStyle name="40% - Accent1 11 2 2" xfId="985" xr:uid="{2C0D3E41-0777-4CE9-8EE2-2286F7626422}"/>
    <cellStyle name="40% - Accent1 11 3" xfId="777" xr:uid="{E72C9FE7-B0F9-4D0A-A9D2-FFF8B4B1DC28}"/>
    <cellStyle name="40% - Accent1 12" xfId="240" xr:uid="{00000000-0005-0000-0000-000061000000}"/>
    <cellStyle name="40% - Accent1 12 2" xfId="479" xr:uid="{D6B2A90D-058A-4B1A-8591-D603633921EF}"/>
    <cellStyle name="40% - Accent1 12 2 2" xfId="986" xr:uid="{9106ABBC-9F1E-4B91-B71B-D63D828AC0EA}"/>
    <cellStyle name="40% - Accent1 12 3" xfId="778" xr:uid="{0A903050-14F9-4080-B3AC-DA8541483E51}"/>
    <cellStyle name="40% - Accent1 13" xfId="241" xr:uid="{00000000-0005-0000-0000-000062000000}"/>
    <cellStyle name="40% - Accent1 13 2" xfId="480" xr:uid="{1BE118C8-7975-42AB-87EB-AAA09C5DF1DD}"/>
    <cellStyle name="40% - Accent1 13 2 2" xfId="987" xr:uid="{CAB9E2B1-90E0-4E66-B2C9-302116544BE0}"/>
    <cellStyle name="40% - Accent1 13 3" xfId="779" xr:uid="{A94427AC-5451-4099-B327-F5B04F988AF9}"/>
    <cellStyle name="40% - Accent1 14" xfId="242" xr:uid="{00000000-0005-0000-0000-000063000000}"/>
    <cellStyle name="40% - Accent1 14 2" xfId="481" xr:uid="{D6CC109C-951F-4DA3-8E33-2CCC504FC1F6}"/>
    <cellStyle name="40% - Accent1 14 2 2" xfId="988" xr:uid="{79F0271B-FC1B-4DF5-951A-3113778D901F}"/>
    <cellStyle name="40% - Accent1 14 3" xfId="780" xr:uid="{92291CEE-3D5C-45D3-96E0-75CFFB378B83}"/>
    <cellStyle name="40% - Accent1 15" xfId="243" xr:uid="{00000000-0005-0000-0000-000064000000}"/>
    <cellStyle name="40% - Accent1 15 2" xfId="482" xr:uid="{32468489-9796-47BD-86AD-406F2653D735}"/>
    <cellStyle name="40% - Accent1 15 2 2" xfId="989" xr:uid="{F519CB7D-286A-4B64-A02E-8AD4A2F950DC}"/>
    <cellStyle name="40% - Accent1 15 3" xfId="781" xr:uid="{6D75A66A-DBDA-4F16-BCCA-415A20F71331}"/>
    <cellStyle name="40% - Accent1 16" xfId="881" xr:uid="{6A761AC6-186F-45CE-AD0A-72FA79790691}"/>
    <cellStyle name="40% - Accent1 17" xfId="1159" xr:uid="{2AF2C745-4702-4967-9054-81245644D4C7}"/>
    <cellStyle name="40% - Accent1 2" xfId="244" xr:uid="{00000000-0005-0000-0000-000065000000}"/>
    <cellStyle name="40% - Accent1 2 2" xfId="483" xr:uid="{496ED571-7808-49D5-A228-028964DE04B3}"/>
    <cellStyle name="40% - Accent1 2 2 2" xfId="990" xr:uid="{15776D61-A88E-469E-B976-15B141B06DB7}"/>
    <cellStyle name="40% - Accent1 2 3" xfId="782" xr:uid="{4D94265F-8AF9-4D79-8D85-3702C4326185}"/>
    <cellStyle name="40% - Accent1 3" xfId="245" xr:uid="{00000000-0005-0000-0000-000066000000}"/>
    <cellStyle name="40% - Accent1 3 2" xfId="484" xr:uid="{10196989-85CF-497D-B26F-88487486452B}"/>
    <cellStyle name="40% - Accent1 3 2 2" xfId="991" xr:uid="{EC3A5EDA-D413-4A9C-B239-0A2C253FB07A}"/>
    <cellStyle name="40% - Accent1 3 3" xfId="783" xr:uid="{B5ABB0B0-241A-481D-B7A6-495874833881}"/>
    <cellStyle name="40% - Accent1 4" xfId="246" xr:uid="{00000000-0005-0000-0000-000067000000}"/>
    <cellStyle name="40% - Accent1 4 2" xfId="485" xr:uid="{37B820A2-3774-4040-8BD6-5B315BA91102}"/>
    <cellStyle name="40% - Accent1 4 2 2" xfId="992" xr:uid="{B27AAA4E-4825-4EBA-AF83-8249BD0FF3A0}"/>
    <cellStyle name="40% - Accent1 4 3" xfId="784" xr:uid="{1483EE41-2FBF-4A46-BCAA-ED3D1D487014}"/>
    <cellStyle name="40% - Accent1 5" xfId="247" xr:uid="{00000000-0005-0000-0000-000068000000}"/>
    <cellStyle name="40% - Accent1 5 2" xfId="486" xr:uid="{92AEA47C-10A8-4558-B6E4-E589211B9E98}"/>
    <cellStyle name="40% - Accent1 5 2 2" xfId="993" xr:uid="{243BC28E-6D8F-4889-8485-821E89CD8043}"/>
    <cellStyle name="40% - Accent1 5 3" xfId="785" xr:uid="{1F274E3F-19EA-4E62-8296-87F136BBE78E}"/>
    <cellStyle name="40% - Accent1 6" xfId="248" xr:uid="{00000000-0005-0000-0000-000069000000}"/>
    <cellStyle name="40% - Accent1 6 2" xfId="487" xr:uid="{D3ED3BAC-9DAF-44B1-8DE5-5291D939B5A8}"/>
    <cellStyle name="40% - Accent1 6 2 2" xfId="994" xr:uid="{96FE9F41-25CF-4E43-A812-2FD9917670AE}"/>
    <cellStyle name="40% - Accent1 6 3" xfId="786" xr:uid="{373E9365-4BD4-4AD0-96AC-BA425C0E8ACE}"/>
    <cellStyle name="40% - Accent1 7" xfId="249" xr:uid="{00000000-0005-0000-0000-00006A000000}"/>
    <cellStyle name="40% - Accent1 7 2" xfId="488" xr:uid="{C8E5066A-6976-4C4D-97E0-9411574EB70F}"/>
    <cellStyle name="40% - Accent1 7 2 2" xfId="995" xr:uid="{7259672D-953D-4497-BB3B-2A7C11505A30}"/>
    <cellStyle name="40% - Accent1 7 3" xfId="787" xr:uid="{3717DBA3-4260-43BB-B5A1-C2B710610E7C}"/>
    <cellStyle name="40% - Accent1 8" xfId="250" xr:uid="{00000000-0005-0000-0000-00006B000000}"/>
    <cellStyle name="40% - Accent1 8 2" xfId="489" xr:uid="{A5186DFF-4718-4DE3-8842-CA2210692DDA}"/>
    <cellStyle name="40% - Accent1 8 2 2" xfId="996" xr:uid="{3FBD6D3F-CC47-49E5-A81B-8E58106B63BF}"/>
    <cellStyle name="40% - Accent1 8 3" xfId="788" xr:uid="{9FFF3B68-F501-46FF-9634-2988AED6C939}"/>
    <cellStyle name="40% - Accent1 9" xfId="251" xr:uid="{00000000-0005-0000-0000-00006C000000}"/>
    <cellStyle name="40% - Accent1 9 2" xfId="490" xr:uid="{5F1BF6EA-E907-416C-8EBF-3BA5D1272EEF}"/>
    <cellStyle name="40% - Accent1 9 2 2" xfId="997" xr:uid="{39EAE0D0-A786-44A6-8F6E-D7EAA678BCED}"/>
    <cellStyle name="40% - Accent1 9 3" xfId="789" xr:uid="{601A62AF-BA79-4988-8EEA-8AA16B1D7DBB}"/>
    <cellStyle name="40% - Accent2" xfId="367" builtinId="35" customBuiltin="1"/>
    <cellStyle name="40% - Accent2 10" xfId="252" xr:uid="{00000000-0005-0000-0000-00006E000000}"/>
    <cellStyle name="40% - Accent2 10 2" xfId="491" xr:uid="{3DD5394D-7CE3-4B0F-8AC1-05DD33E56661}"/>
    <cellStyle name="40% - Accent2 10 2 2" xfId="998" xr:uid="{46D37229-6347-4D6E-A931-A56B62EE8AD9}"/>
    <cellStyle name="40% - Accent2 10 3" xfId="790" xr:uid="{2933DCDF-5746-4B64-A6E8-91B1A880CAC2}"/>
    <cellStyle name="40% - Accent2 11" xfId="253" xr:uid="{00000000-0005-0000-0000-00006F000000}"/>
    <cellStyle name="40% - Accent2 11 2" xfId="492" xr:uid="{B860F15A-60CB-4720-B420-D6AF5330B2B3}"/>
    <cellStyle name="40% - Accent2 11 2 2" xfId="999" xr:uid="{97E8849C-52BE-4DCF-B2DF-4D13BEDC462B}"/>
    <cellStyle name="40% - Accent2 11 3" xfId="791" xr:uid="{3AA21A28-A938-4C46-AA64-2FB9795DB6D9}"/>
    <cellStyle name="40% - Accent2 12" xfId="254" xr:uid="{00000000-0005-0000-0000-000070000000}"/>
    <cellStyle name="40% - Accent2 12 2" xfId="493" xr:uid="{61B6EB29-6268-475F-A2C6-992DE2D101B8}"/>
    <cellStyle name="40% - Accent2 12 2 2" xfId="1000" xr:uid="{F2688397-19F4-4592-B6F3-CACAE9890630}"/>
    <cellStyle name="40% - Accent2 12 3" xfId="792" xr:uid="{87141059-342E-4B47-A0C7-D3A804C7665A}"/>
    <cellStyle name="40% - Accent2 13" xfId="255" xr:uid="{00000000-0005-0000-0000-000071000000}"/>
    <cellStyle name="40% - Accent2 13 2" xfId="494" xr:uid="{F9A08126-C0C4-42C5-9CB3-7E1964743447}"/>
    <cellStyle name="40% - Accent2 13 2 2" xfId="1001" xr:uid="{1A67F81C-3FBD-46B2-895A-DFC39F1927C2}"/>
    <cellStyle name="40% - Accent2 13 3" xfId="793" xr:uid="{E82149C8-9E1A-45BA-BDEC-61AC788EF32A}"/>
    <cellStyle name="40% - Accent2 14" xfId="256" xr:uid="{00000000-0005-0000-0000-000072000000}"/>
    <cellStyle name="40% - Accent2 14 2" xfId="495" xr:uid="{64FCC57D-E1DB-4886-A744-338C021FEFCA}"/>
    <cellStyle name="40% - Accent2 14 2 2" xfId="1002" xr:uid="{4A74BEE4-5F96-4FF9-871B-1A8C713E8EDD}"/>
    <cellStyle name="40% - Accent2 14 3" xfId="794" xr:uid="{31BAFDA5-5BEB-4317-AF72-51E2C5C5AD5A}"/>
    <cellStyle name="40% - Accent2 15" xfId="257" xr:uid="{00000000-0005-0000-0000-000073000000}"/>
    <cellStyle name="40% - Accent2 15 2" xfId="496" xr:uid="{DC092F91-5AE3-442C-B226-E6538AF2848C}"/>
    <cellStyle name="40% - Accent2 15 2 2" xfId="1003" xr:uid="{CE479A1B-DAED-4A48-A90D-7EE40600C813}"/>
    <cellStyle name="40% - Accent2 15 3" xfId="795" xr:uid="{F76C29E1-D70F-433B-B6A1-6A06C5CA2225}"/>
    <cellStyle name="40% - Accent2 16" xfId="884" xr:uid="{8FE80BB0-D04A-401E-8C1F-CA7F367A1E32}"/>
    <cellStyle name="40% - Accent2 17" xfId="1163" xr:uid="{1E57B583-D3D7-4748-9998-EADE7AAA3765}"/>
    <cellStyle name="40% - Accent2 2" xfId="258" xr:uid="{00000000-0005-0000-0000-000074000000}"/>
    <cellStyle name="40% - Accent2 2 2" xfId="497" xr:uid="{5A946186-E964-4470-8790-B544794F044E}"/>
    <cellStyle name="40% - Accent2 2 2 2" xfId="1004" xr:uid="{3BFAD881-E980-4F61-8CCC-7322CCB277E5}"/>
    <cellStyle name="40% - Accent2 2 3" xfId="796" xr:uid="{939BE278-775A-4410-863C-A94894368718}"/>
    <cellStyle name="40% - Accent2 3" xfId="259" xr:uid="{00000000-0005-0000-0000-000075000000}"/>
    <cellStyle name="40% - Accent2 3 2" xfId="498" xr:uid="{999D5077-E2EA-4111-96E2-DA9B71C781B4}"/>
    <cellStyle name="40% - Accent2 3 2 2" xfId="1005" xr:uid="{94AD6FC8-DC94-47DA-9B86-0ED09ECA9D66}"/>
    <cellStyle name="40% - Accent2 3 3" xfId="797" xr:uid="{5DA7EB5F-A38F-4AD8-AAA8-00189A8F9995}"/>
    <cellStyle name="40% - Accent2 4" xfId="260" xr:uid="{00000000-0005-0000-0000-000076000000}"/>
    <cellStyle name="40% - Accent2 4 2" xfId="499" xr:uid="{7B21FE45-E4F0-4D35-8E6B-42C10B4E17F5}"/>
    <cellStyle name="40% - Accent2 4 2 2" xfId="1006" xr:uid="{38917841-1871-4532-A952-DBDE88EA529C}"/>
    <cellStyle name="40% - Accent2 4 3" xfId="798" xr:uid="{100B7738-D0E3-42D8-BFE2-8E5191669291}"/>
    <cellStyle name="40% - Accent2 5" xfId="261" xr:uid="{00000000-0005-0000-0000-000077000000}"/>
    <cellStyle name="40% - Accent2 5 2" xfId="500" xr:uid="{09E4B3BA-DBCA-43E9-8D41-37E3EE6ECFC9}"/>
    <cellStyle name="40% - Accent2 5 2 2" xfId="1007" xr:uid="{475093E9-EDE9-4FDC-860F-3D48D032C409}"/>
    <cellStyle name="40% - Accent2 5 3" xfId="799" xr:uid="{DAF94215-EB6B-441E-8E11-5019B1BD1983}"/>
    <cellStyle name="40% - Accent2 6" xfId="262" xr:uid="{00000000-0005-0000-0000-000078000000}"/>
    <cellStyle name="40% - Accent2 6 2" xfId="501" xr:uid="{68E90C0C-E7F9-4B2B-8288-7C62785A3B85}"/>
    <cellStyle name="40% - Accent2 6 2 2" xfId="1008" xr:uid="{4A89AE65-0AB6-46BA-8BE3-C1B16E645125}"/>
    <cellStyle name="40% - Accent2 6 3" xfId="800" xr:uid="{0B912164-FA0D-4211-BEFC-2947EE0D5901}"/>
    <cellStyle name="40% - Accent2 7" xfId="263" xr:uid="{00000000-0005-0000-0000-000079000000}"/>
    <cellStyle name="40% - Accent2 7 2" xfId="502" xr:uid="{522057D8-81A2-4ED7-A189-0D4794F1C6A3}"/>
    <cellStyle name="40% - Accent2 7 2 2" xfId="1009" xr:uid="{34F17ACD-BFB9-44FE-9EF3-C493F312CAE6}"/>
    <cellStyle name="40% - Accent2 7 3" xfId="801" xr:uid="{8A9D0C1A-05B5-4DBF-9713-4F1F73AB84C2}"/>
    <cellStyle name="40% - Accent2 8" xfId="264" xr:uid="{00000000-0005-0000-0000-00007A000000}"/>
    <cellStyle name="40% - Accent2 8 2" xfId="503" xr:uid="{888CA7E9-7280-4DAF-AD29-C1F470738722}"/>
    <cellStyle name="40% - Accent2 8 2 2" xfId="1010" xr:uid="{0B0C3153-841F-4286-9F30-6949A237E917}"/>
    <cellStyle name="40% - Accent2 8 3" xfId="802" xr:uid="{9C9E57DD-D21B-436B-A1DB-4CCB6E9216A9}"/>
    <cellStyle name="40% - Accent2 9" xfId="265" xr:uid="{00000000-0005-0000-0000-00007B000000}"/>
    <cellStyle name="40% - Accent2 9 2" xfId="504" xr:uid="{D7AB6668-3104-4990-8C73-7E94420D4DFD}"/>
    <cellStyle name="40% - Accent2 9 2 2" xfId="1011" xr:uid="{500D0A43-342A-4ED2-B903-F924742E1171}"/>
    <cellStyle name="40% - Accent2 9 3" xfId="803" xr:uid="{258EABD6-9CEE-4B02-B143-2D764755951E}"/>
    <cellStyle name="40% - Accent3" xfId="371" builtinId="39" customBuiltin="1"/>
    <cellStyle name="40% - Accent3 10" xfId="266" xr:uid="{00000000-0005-0000-0000-00007D000000}"/>
    <cellStyle name="40% - Accent3 10 2" xfId="505" xr:uid="{241D5EF3-BF57-442D-947C-3DB26BF1E330}"/>
    <cellStyle name="40% - Accent3 10 2 2" xfId="1012" xr:uid="{23ED1479-E1AE-4421-80EA-D106802D8558}"/>
    <cellStyle name="40% - Accent3 10 3" xfId="804" xr:uid="{DAEF5A39-A81B-462E-8A20-0344EFF5D802}"/>
    <cellStyle name="40% - Accent3 11" xfId="267" xr:uid="{00000000-0005-0000-0000-00007E000000}"/>
    <cellStyle name="40% - Accent3 11 2" xfId="506" xr:uid="{CFD05B4C-B25A-476F-96CA-151F000A5B40}"/>
    <cellStyle name="40% - Accent3 11 2 2" xfId="1013" xr:uid="{3046660B-01BA-463D-AF6A-B28B9F25D338}"/>
    <cellStyle name="40% - Accent3 11 3" xfId="805" xr:uid="{38CAE41F-14BC-45A0-B24D-B1B25BB86A8C}"/>
    <cellStyle name="40% - Accent3 12" xfId="268" xr:uid="{00000000-0005-0000-0000-00007F000000}"/>
    <cellStyle name="40% - Accent3 12 2" xfId="507" xr:uid="{D7C1941D-3C6F-47E2-86F6-4ECB367B34C2}"/>
    <cellStyle name="40% - Accent3 12 2 2" xfId="1014" xr:uid="{BEAFD080-22F1-468C-B7EC-5B739463459E}"/>
    <cellStyle name="40% - Accent3 12 3" xfId="806" xr:uid="{335BA5D4-7F24-48F4-A5C6-242763486518}"/>
    <cellStyle name="40% - Accent3 13" xfId="269" xr:uid="{00000000-0005-0000-0000-000080000000}"/>
    <cellStyle name="40% - Accent3 13 2" xfId="508" xr:uid="{A9BE8417-6055-41BB-B772-BF92C1DBC55F}"/>
    <cellStyle name="40% - Accent3 13 2 2" xfId="1015" xr:uid="{B29C93C9-81C1-46E4-A5D1-BB2F68F8C40D}"/>
    <cellStyle name="40% - Accent3 13 3" xfId="807" xr:uid="{E0AAA7B6-C569-4927-A9ED-C883ED98E22C}"/>
    <cellStyle name="40% - Accent3 14" xfId="270" xr:uid="{00000000-0005-0000-0000-000081000000}"/>
    <cellStyle name="40% - Accent3 14 2" xfId="509" xr:uid="{818F8B55-BA33-41BE-87AE-385BAB65D6A9}"/>
    <cellStyle name="40% - Accent3 14 2 2" xfId="1016" xr:uid="{F95CC1FA-E7BF-45AF-BCF4-631522B2622C}"/>
    <cellStyle name="40% - Accent3 14 3" xfId="808" xr:uid="{B5C41F59-E0E7-4CC1-AA6D-B7B92DFB9187}"/>
    <cellStyle name="40% - Accent3 15" xfId="271" xr:uid="{00000000-0005-0000-0000-000082000000}"/>
    <cellStyle name="40% - Accent3 15 2" xfId="510" xr:uid="{CB8FB514-D961-4C12-8AE5-5E93A77115E7}"/>
    <cellStyle name="40% - Accent3 15 2 2" xfId="1017" xr:uid="{A0CBFAFB-CD60-48CB-8994-74954C2E3A57}"/>
    <cellStyle name="40% - Accent3 15 3" xfId="809" xr:uid="{D76F1F20-4D9D-4727-8E18-0F1BEAE3848A}"/>
    <cellStyle name="40% - Accent3 16" xfId="887" xr:uid="{0DADF9CE-67E5-447D-83B2-1D4C1A4263A0}"/>
    <cellStyle name="40% - Accent3 17" xfId="1167" xr:uid="{FA1C2CA7-4110-49FD-997E-0A67780BCEF0}"/>
    <cellStyle name="40% - Accent3 2" xfId="272" xr:uid="{00000000-0005-0000-0000-000083000000}"/>
    <cellStyle name="40% - Accent3 2 2" xfId="511" xr:uid="{CD48888E-FCDA-44C9-98FD-D98917B0AB7A}"/>
    <cellStyle name="40% - Accent3 2 2 2" xfId="1018" xr:uid="{9DFBFE4B-A078-41C8-B785-092BB54DD926}"/>
    <cellStyle name="40% - Accent3 2 3" xfId="810" xr:uid="{43D8A21E-9751-4810-BB64-C7F1D93DA6FF}"/>
    <cellStyle name="40% - Accent3 3" xfId="273" xr:uid="{00000000-0005-0000-0000-000084000000}"/>
    <cellStyle name="40% - Accent3 3 2" xfId="512" xr:uid="{A2602141-1C58-4DE5-B744-B62C1B20C48F}"/>
    <cellStyle name="40% - Accent3 3 2 2" xfId="1019" xr:uid="{DE034381-CDB3-47A5-A326-9A36D15129AF}"/>
    <cellStyle name="40% - Accent3 3 3" xfId="811" xr:uid="{45FA87A9-132B-4C3D-84EF-60173C036856}"/>
    <cellStyle name="40% - Accent3 4" xfId="274" xr:uid="{00000000-0005-0000-0000-000085000000}"/>
    <cellStyle name="40% - Accent3 4 2" xfId="513" xr:uid="{6384A3EA-DAE4-4A6F-8A74-42BDFB69041D}"/>
    <cellStyle name="40% - Accent3 4 2 2" xfId="1020" xr:uid="{01249A5F-748B-4BAA-9980-78398DD72F3C}"/>
    <cellStyle name="40% - Accent3 4 3" xfId="812" xr:uid="{68BC89CC-75AD-44E3-8FD4-EB9345302D6C}"/>
    <cellStyle name="40% - Accent3 5" xfId="275" xr:uid="{00000000-0005-0000-0000-000086000000}"/>
    <cellStyle name="40% - Accent3 5 2" xfId="514" xr:uid="{A79AAD43-7926-4323-BE0E-7CAF30A6DFFF}"/>
    <cellStyle name="40% - Accent3 5 2 2" xfId="1021" xr:uid="{6588EBDC-3923-4DA9-9971-802DCAC89AEA}"/>
    <cellStyle name="40% - Accent3 5 3" xfId="813" xr:uid="{39391099-E90E-4312-ABA7-7B2654D37378}"/>
    <cellStyle name="40% - Accent3 6" xfId="276" xr:uid="{00000000-0005-0000-0000-000087000000}"/>
    <cellStyle name="40% - Accent3 6 2" xfId="515" xr:uid="{B8DBFC39-853E-4B17-AF9D-1AE1599079FD}"/>
    <cellStyle name="40% - Accent3 6 2 2" xfId="1022" xr:uid="{6A6C87E0-E6B9-40FB-95EE-6E18CDF431ED}"/>
    <cellStyle name="40% - Accent3 6 3" xfId="814" xr:uid="{08CAF825-D867-45EC-A52B-6981EE2B64E0}"/>
    <cellStyle name="40% - Accent3 7" xfId="277" xr:uid="{00000000-0005-0000-0000-000088000000}"/>
    <cellStyle name="40% - Accent3 7 2" xfId="516" xr:uid="{94804327-37C1-4017-AA51-70F58F0E3159}"/>
    <cellStyle name="40% - Accent3 7 2 2" xfId="1023" xr:uid="{76E9BF24-8B7C-4901-A71D-50A806BAF8CD}"/>
    <cellStyle name="40% - Accent3 7 3" xfId="815" xr:uid="{7EC9D346-B406-4689-BB8F-076F45298B0B}"/>
    <cellStyle name="40% - Accent3 8" xfId="278" xr:uid="{00000000-0005-0000-0000-000089000000}"/>
    <cellStyle name="40% - Accent3 8 2" xfId="517" xr:uid="{40A3E850-B30C-4833-987D-5F23244776EB}"/>
    <cellStyle name="40% - Accent3 8 2 2" xfId="1024" xr:uid="{9BA5E596-CE7E-427A-A4D8-A1F31436B40F}"/>
    <cellStyle name="40% - Accent3 8 3" xfId="816" xr:uid="{AEA6A685-0A21-4B8E-8C28-6FA4E7CA053A}"/>
    <cellStyle name="40% - Accent3 9" xfId="279" xr:uid="{00000000-0005-0000-0000-00008A000000}"/>
    <cellStyle name="40% - Accent3 9 2" xfId="518" xr:uid="{DD7BFA04-E534-4317-B48B-59FBAEF8EFE2}"/>
    <cellStyle name="40% - Accent3 9 2 2" xfId="1025" xr:uid="{CB8674B4-8A73-4D72-9820-BD1A4DEC72DC}"/>
    <cellStyle name="40% - Accent3 9 3" xfId="817" xr:uid="{BEFC4AD5-6415-4ED8-8FAD-8ABA60D5BAF6}"/>
    <cellStyle name="40% - Accent4" xfId="375" builtinId="43" customBuiltin="1"/>
    <cellStyle name="40% - Accent4 10" xfId="280" xr:uid="{00000000-0005-0000-0000-00008C000000}"/>
    <cellStyle name="40% - Accent4 10 2" xfId="519" xr:uid="{B9D10750-908B-4934-AD14-91BDC4EC4787}"/>
    <cellStyle name="40% - Accent4 10 2 2" xfId="1026" xr:uid="{D21F8FDE-331E-4B12-8673-ABE085D12A2B}"/>
    <cellStyle name="40% - Accent4 10 3" xfId="818" xr:uid="{FDC47511-B187-435D-8566-F88C2E609A5B}"/>
    <cellStyle name="40% - Accent4 11" xfId="281" xr:uid="{00000000-0005-0000-0000-00008D000000}"/>
    <cellStyle name="40% - Accent4 11 2" xfId="520" xr:uid="{5163E192-EB3B-4900-AE1A-B1A9C1B20033}"/>
    <cellStyle name="40% - Accent4 11 2 2" xfId="1027" xr:uid="{B0BA1201-5175-460D-B4FE-5E0CEAE3A277}"/>
    <cellStyle name="40% - Accent4 11 3" xfId="819" xr:uid="{1F33D450-E74C-49F5-B174-BDADC8315BCE}"/>
    <cellStyle name="40% - Accent4 12" xfId="282" xr:uid="{00000000-0005-0000-0000-00008E000000}"/>
    <cellStyle name="40% - Accent4 12 2" xfId="521" xr:uid="{EE0EF07E-C792-4BF1-98ED-76EDD5FE97C6}"/>
    <cellStyle name="40% - Accent4 12 2 2" xfId="1028" xr:uid="{42699B9B-E52A-464F-8068-178C980F19D9}"/>
    <cellStyle name="40% - Accent4 12 3" xfId="820" xr:uid="{4F78E0FA-FF44-45C1-9231-78A9747380BF}"/>
    <cellStyle name="40% - Accent4 13" xfId="283" xr:uid="{00000000-0005-0000-0000-00008F000000}"/>
    <cellStyle name="40% - Accent4 13 2" xfId="522" xr:uid="{F0CB4C8C-2D14-487F-B7F3-464F3B2E6638}"/>
    <cellStyle name="40% - Accent4 13 2 2" xfId="1029" xr:uid="{E410CA74-3CC9-49AE-809F-4E795F4FA280}"/>
    <cellStyle name="40% - Accent4 13 3" xfId="821" xr:uid="{A3667142-C50C-49A6-8F06-B42E00560336}"/>
    <cellStyle name="40% - Accent4 14" xfId="284" xr:uid="{00000000-0005-0000-0000-000090000000}"/>
    <cellStyle name="40% - Accent4 14 2" xfId="523" xr:uid="{937CEC9A-AA56-4007-8D81-67671F6ABCDF}"/>
    <cellStyle name="40% - Accent4 14 2 2" xfId="1030" xr:uid="{4036A8AB-03FC-41B9-9BF8-9659141F5B12}"/>
    <cellStyle name="40% - Accent4 14 3" xfId="822" xr:uid="{1A41DD44-4C35-4FEF-BF8E-FA8DB5FD728A}"/>
    <cellStyle name="40% - Accent4 15" xfId="285" xr:uid="{00000000-0005-0000-0000-000091000000}"/>
    <cellStyle name="40% - Accent4 15 2" xfId="524" xr:uid="{5C4F518C-31B7-4063-9DFD-E02EED68050E}"/>
    <cellStyle name="40% - Accent4 15 2 2" xfId="1031" xr:uid="{10164863-50A0-4293-ABEF-35B756265BAE}"/>
    <cellStyle name="40% - Accent4 15 3" xfId="823" xr:uid="{BFF324D4-089F-4316-B07E-04E93E2920AD}"/>
    <cellStyle name="40% - Accent4 16" xfId="890" xr:uid="{560E44C0-A1AE-43EE-BE75-07AC11D228F6}"/>
    <cellStyle name="40% - Accent4 17" xfId="1171" xr:uid="{91D1D06B-A7F8-4A5C-82EF-6E719F4124B2}"/>
    <cellStyle name="40% - Accent4 2" xfId="286" xr:uid="{00000000-0005-0000-0000-000092000000}"/>
    <cellStyle name="40% - Accent4 2 2" xfId="525" xr:uid="{BE848608-F4EB-4457-8EDF-9219FCBDDCBC}"/>
    <cellStyle name="40% - Accent4 2 2 2" xfId="1032" xr:uid="{2B8CBAAD-D356-4EB4-B135-956D21A9DCE8}"/>
    <cellStyle name="40% - Accent4 2 3" xfId="824" xr:uid="{5AA63775-C9B8-41BA-8EA6-8CA2FC252FCD}"/>
    <cellStyle name="40% - Accent4 3" xfId="287" xr:uid="{00000000-0005-0000-0000-000093000000}"/>
    <cellStyle name="40% - Accent4 3 2" xfId="526" xr:uid="{A9A65817-5BD0-4252-931F-02D4DEBCE5C2}"/>
    <cellStyle name="40% - Accent4 3 2 2" xfId="1033" xr:uid="{51AB53FF-E678-46E9-8C70-7220ABA4BD05}"/>
    <cellStyle name="40% - Accent4 3 3" xfId="825" xr:uid="{941AAD53-BC73-4458-8B9F-62E15A76733E}"/>
    <cellStyle name="40% - Accent4 4" xfId="288" xr:uid="{00000000-0005-0000-0000-000094000000}"/>
    <cellStyle name="40% - Accent4 4 2" xfId="527" xr:uid="{C3B54272-4D6A-467F-B2A3-3FFF32867570}"/>
    <cellStyle name="40% - Accent4 4 2 2" xfId="1034" xr:uid="{138523F2-DB10-435C-B47F-148337D4CEEF}"/>
    <cellStyle name="40% - Accent4 4 3" xfId="826" xr:uid="{2AF54EB3-9D57-4543-B120-22708A560ADF}"/>
    <cellStyle name="40% - Accent4 5" xfId="289" xr:uid="{00000000-0005-0000-0000-000095000000}"/>
    <cellStyle name="40% - Accent4 5 2" xfId="528" xr:uid="{5AE08684-3D51-453A-B151-ED070FA9A241}"/>
    <cellStyle name="40% - Accent4 5 2 2" xfId="1035" xr:uid="{6B17B1CD-9047-424C-9B94-4F70AF7C770C}"/>
    <cellStyle name="40% - Accent4 5 3" xfId="827" xr:uid="{FD76FECF-FF82-404A-BAEA-EC976BB96564}"/>
    <cellStyle name="40% - Accent4 6" xfId="290" xr:uid="{00000000-0005-0000-0000-000096000000}"/>
    <cellStyle name="40% - Accent4 6 2" xfId="529" xr:uid="{F4CDA08B-1764-4ED5-83B4-7B58BCEDA3AE}"/>
    <cellStyle name="40% - Accent4 6 2 2" xfId="1036" xr:uid="{AE5B51F4-BD81-4B27-90B1-6EE48AA99307}"/>
    <cellStyle name="40% - Accent4 6 3" xfId="828" xr:uid="{59790B7B-4853-4A1F-AC49-E235D0FF1722}"/>
    <cellStyle name="40% - Accent4 7" xfId="291" xr:uid="{00000000-0005-0000-0000-000097000000}"/>
    <cellStyle name="40% - Accent4 7 2" xfId="530" xr:uid="{20B03D87-36F0-4EF3-B998-28D913496121}"/>
    <cellStyle name="40% - Accent4 7 2 2" xfId="1037" xr:uid="{6820710B-1419-4B3C-9874-7D178EBC91ED}"/>
    <cellStyle name="40% - Accent4 7 3" xfId="829" xr:uid="{A33EE432-C4D9-471E-A48A-E547107FB70B}"/>
    <cellStyle name="40% - Accent4 8" xfId="292" xr:uid="{00000000-0005-0000-0000-000098000000}"/>
    <cellStyle name="40% - Accent4 8 2" xfId="531" xr:uid="{E55D98A2-24C4-4C64-9D0D-FFAD56E5C36E}"/>
    <cellStyle name="40% - Accent4 8 2 2" xfId="1038" xr:uid="{5E269204-746D-4928-979C-274AEF5593B7}"/>
    <cellStyle name="40% - Accent4 8 3" xfId="830" xr:uid="{FE878C9A-5400-4523-9F1D-C06FF7639D76}"/>
    <cellStyle name="40% - Accent4 9" xfId="293" xr:uid="{00000000-0005-0000-0000-000099000000}"/>
    <cellStyle name="40% - Accent4 9 2" xfId="532" xr:uid="{E100BB51-F333-4053-8E55-0F6AB8B0F42B}"/>
    <cellStyle name="40% - Accent4 9 2 2" xfId="1039" xr:uid="{EED8A50F-E323-4007-9B58-C769A8C6D7FA}"/>
    <cellStyle name="40% - Accent4 9 3" xfId="831" xr:uid="{714A56A6-5FF8-43DA-B264-268267E32DAB}"/>
    <cellStyle name="40% - Accent5" xfId="379" builtinId="47" customBuiltin="1"/>
    <cellStyle name="40% - Accent5 10" xfId="294" xr:uid="{00000000-0005-0000-0000-00009B000000}"/>
    <cellStyle name="40% - Accent5 10 2" xfId="533" xr:uid="{527511FB-3AF8-4B29-AF43-39B94B42F88C}"/>
    <cellStyle name="40% - Accent5 10 2 2" xfId="1040" xr:uid="{3C047740-1EBC-4D6F-896A-7F655AC3AD4D}"/>
    <cellStyle name="40% - Accent5 10 3" xfId="832" xr:uid="{2C1049DC-D42A-4038-827C-640B88AF305D}"/>
    <cellStyle name="40% - Accent5 11" xfId="295" xr:uid="{00000000-0005-0000-0000-00009C000000}"/>
    <cellStyle name="40% - Accent5 11 2" xfId="534" xr:uid="{44292B77-8FD6-4E1E-9433-889C2DE2F4DC}"/>
    <cellStyle name="40% - Accent5 11 2 2" xfId="1041" xr:uid="{2664C03D-9140-43D8-A1A3-C1F29DF3E53D}"/>
    <cellStyle name="40% - Accent5 11 3" xfId="833" xr:uid="{5499B84B-0E1A-45AD-89C9-AB04FBEBDA33}"/>
    <cellStyle name="40% - Accent5 12" xfId="296" xr:uid="{00000000-0005-0000-0000-00009D000000}"/>
    <cellStyle name="40% - Accent5 12 2" xfId="535" xr:uid="{0219C44A-58BC-4C86-98D4-3B6EA1E29508}"/>
    <cellStyle name="40% - Accent5 12 2 2" xfId="1042" xr:uid="{7A67D0D9-504B-4667-A1CA-9777B4BE9352}"/>
    <cellStyle name="40% - Accent5 12 3" xfId="834" xr:uid="{7F7F5ED0-AC90-4EF7-91C0-84EAC858C970}"/>
    <cellStyle name="40% - Accent5 13" xfId="297" xr:uid="{00000000-0005-0000-0000-00009E000000}"/>
    <cellStyle name="40% - Accent5 13 2" xfId="536" xr:uid="{0FE246C0-6FB5-48F6-940E-CC5C07046658}"/>
    <cellStyle name="40% - Accent5 13 2 2" xfId="1043" xr:uid="{98CB2005-6088-4CC8-854B-4CF1341ADDF0}"/>
    <cellStyle name="40% - Accent5 13 3" xfId="835" xr:uid="{D8E24C19-5A48-44FE-B164-E7CC4F1B8964}"/>
    <cellStyle name="40% - Accent5 14" xfId="298" xr:uid="{00000000-0005-0000-0000-00009F000000}"/>
    <cellStyle name="40% - Accent5 14 2" xfId="537" xr:uid="{6A08938C-FBFC-46E6-AB36-25AF5CA66525}"/>
    <cellStyle name="40% - Accent5 14 2 2" xfId="1044" xr:uid="{CF1E80CA-E0CE-40EE-805F-94A4187645AD}"/>
    <cellStyle name="40% - Accent5 14 3" xfId="836" xr:uid="{5FFF955D-903B-4505-A847-9C0B9F8DF302}"/>
    <cellStyle name="40% - Accent5 15" xfId="299" xr:uid="{00000000-0005-0000-0000-0000A0000000}"/>
    <cellStyle name="40% - Accent5 15 2" xfId="538" xr:uid="{58F36EF3-5476-4753-9DEC-A540376674F6}"/>
    <cellStyle name="40% - Accent5 15 2 2" xfId="1045" xr:uid="{536CE9F6-1773-42A4-A68C-060FB376EDD3}"/>
    <cellStyle name="40% - Accent5 15 3" xfId="837" xr:uid="{57D36768-FF63-41A2-898B-514D8615567F}"/>
    <cellStyle name="40% - Accent5 16" xfId="893" xr:uid="{7803C80C-6660-4B01-9055-D8D7D2E1AE01}"/>
    <cellStyle name="40% - Accent5 17" xfId="1175" xr:uid="{DCB26D43-80CD-4CF4-A484-F310842735BE}"/>
    <cellStyle name="40% - Accent5 2" xfId="300" xr:uid="{00000000-0005-0000-0000-0000A1000000}"/>
    <cellStyle name="40% - Accent5 2 2" xfId="539" xr:uid="{7AC9B306-D5DF-4FAF-9679-BC1F02CB6142}"/>
    <cellStyle name="40% - Accent5 2 2 2" xfId="1046" xr:uid="{557B3D67-4D60-4015-9690-FDA7CA6B6206}"/>
    <cellStyle name="40% - Accent5 2 3" xfId="838" xr:uid="{3FD102DC-CD91-4BCA-80C0-1EBDC0C62EAA}"/>
    <cellStyle name="40% - Accent5 3" xfId="301" xr:uid="{00000000-0005-0000-0000-0000A2000000}"/>
    <cellStyle name="40% - Accent5 3 2" xfId="540" xr:uid="{DB69459C-8261-4DE7-9BC3-00F50967B8FE}"/>
    <cellStyle name="40% - Accent5 3 2 2" xfId="1047" xr:uid="{D218819D-BE81-4C6F-9AE0-918B3E6889F4}"/>
    <cellStyle name="40% - Accent5 3 3" xfId="839" xr:uid="{084DEFD8-EC9A-49C9-9DED-9D497AC804FC}"/>
    <cellStyle name="40% - Accent5 4" xfId="302" xr:uid="{00000000-0005-0000-0000-0000A3000000}"/>
    <cellStyle name="40% - Accent5 4 2" xfId="541" xr:uid="{E9CE608F-D0C7-456E-8589-690D2685898D}"/>
    <cellStyle name="40% - Accent5 4 2 2" xfId="1048" xr:uid="{5217011A-0F85-4E7E-8113-6F27D1176106}"/>
    <cellStyle name="40% - Accent5 4 3" xfId="840" xr:uid="{1A6F48A0-A158-4C24-B1D9-076FE8A7B4DB}"/>
    <cellStyle name="40% - Accent5 5" xfId="303" xr:uid="{00000000-0005-0000-0000-0000A4000000}"/>
    <cellStyle name="40% - Accent5 5 2" xfId="542" xr:uid="{924FCC23-DF95-4250-9728-DB9CE16E991A}"/>
    <cellStyle name="40% - Accent5 5 2 2" xfId="1049" xr:uid="{394258B0-4B95-4911-BA15-9F47E0386D16}"/>
    <cellStyle name="40% - Accent5 5 3" xfId="841" xr:uid="{F1A2B826-9DCF-4D4A-8987-FF5FBE126DEA}"/>
    <cellStyle name="40% - Accent5 6" xfId="304" xr:uid="{00000000-0005-0000-0000-0000A5000000}"/>
    <cellStyle name="40% - Accent5 6 2" xfId="543" xr:uid="{E2473931-C447-468B-8CDD-CF880F1EDF17}"/>
    <cellStyle name="40% - Accent5 6 2 2" xfId="1050" xr:uid="{5593D18C-2A4D-45ED-8819-33F3B91E0800}"/>
    <cellStyle name="40% - Accent5 6 3" xfId="842" xr:uid="{D6F32A50-0988-4CAA-8AF9-8152473D898B}"/>
    <cellStyle name="40% - Accent5 7" xfId="305" xr:uid="{00000000-0005-0000-0000-0000A6000000}"/>
    <cellStyle name="40% - Accent5 7 2" xfId="544" xr:uid="{F40AD933-251E-4A1B-9D12-5B937D255994}"/>
    <cellStyle name="40% - Accent5 7 2 2" xfId="1051" xr:uid="{8931997D-717A-47EB-927B-3EF9D2CD78E3}"/>
    <cellStyle name="40% - Accent5 7 3" xfId="843" xr:uid="{7F1C8A2E-B85B-483D-840A-C25F7AECCE82}"/>
    <cellStyle name="40% - Accent5 8" xfId="306" xr:uid="{00000000-0005-0000-0000-0000A7000000}"/>
    <cellStyle name="40% - Accent5 8 2" xfId="545" xr:uid="{92EFC916-2C4C-42BD-AEBF-4501C8DCD4AE}"/>
    <cellStyle name="40% - Accent5 8 2 2" xfId="1052" xr:uid="{A0DA5963-D273-4BE0-842B-456FD08EB2A4}"/>
    <cellStyle name="40% - Accent5 8 3" xfId="844" xr:uid="{149E8184-2CCB-43B8-8240-0FF27465993A}"/>
    <cellStyle name="40% - Accent5 9" xfId="307" xr:uid="{00000000-0005-0000-0000-0000A8000000}"/>
    <cellStyle name="40% - Accent5 9 2" xfId="546" xr:uid="{B691716A-1F86-4A96-B035-4388E8496296}"/>
    <cellStyle name="40% - Accent5 9 2 2" xfId="1053" xr:uid="{72674983-DDE2-47F3-953F-175F86885CF3}"/>
    <cellStyle name="40% - Accent5 9 3" xfId="845" xr:uid="{104D2703-A252-4C75-BAA3-A9C2EEDC5480}"/>
    <cellStyle name="40% - Accent6" xfId="383" builtinId="51" customBuiltin="1"/>
    <cellStyle name="40% - Accent6 10" xfId="308" xr:uid="{00000000-0005-0000-0000-0000AA000000}"/>
    <cellStyle name="40% - Accent6 10 2" xfId="547" xr:uid="{6A6D3609-1434-4985-89FB-828120C7FBF1}"/>
    <cellStyle name="40% - Accent6 10 2 2" xfId="1054" xr:uid="{75E1FC8D-FA8E-4635-A94E-DB067E22A35A}"/>
    <cellStyle name="40% - Accent6 10 3" xfId="846" xr:uid="{977E4ABC-67DA-47FB-A036-524A9799BCD0}"/>
    <cellStyle name="40% - Accent6 11" xfId="309" xr:uid="{00000000-0005-0000-0000-0000AB000000}"/>
    <cellStyle name="40% - Accent6 11 2" xfId="548" xr:uid="{5A297801-14C6-4F82-B467-68059953D671}"/>
    <cellStyle name="40% - Accent6 11 2 2" xfId="1055" xr:uid="{17DEA1DE-E4FD-45CB-94E0-E9591FCB2226}"/>
    <cellStyle name="40% - Accent6 11 3" xfId="847" xr:uid="{D49F40BD-D6EC-407A-9D25-EA672E0EFCE0}"/>
    <cellStyle name="40% - Accent6 12" xfId="310" xr:uid="{00000000-0005-0000-0000-0000AC000000}"/>
    <cellStyle name="40% - Accent6 12 2" xfId="549" xr:uid="{77ABE882-E15C-4C83-8442-07CA0E88CA1B}"/>
    <cellStyle name="40% - Accent6 12 2 2" xfId="1056" xr:uid="{44F135A4-8760-441C-B817-84429491E8DA}"/>
    <cellStyle name="40% - Accent6 12 3" xfId="848" xr:uid="{40A0AE50-F249-4125-8DC3-2E6ADA4EAAA8}"/>
    <cellStyle name="40% - Accent6 13" xfId="311" xr:uid="{00000000-0005-0000-0000-0000AD000000}"/>
    <cellStyle name="40% - Accent6 13 2" xfId="550" xr:uid="{2E08975E-1839-4D89-8839-01306B91005E}"/>
    <cellStyle name="40% - Accent6 13 2 2" xfId="1057" xr:uid="{C56F4573-9AFB-4AFB-9C6F-EE254CAD8FB4}"/>
    <cellStyle name="40% - Accent6 13 3" xfId="849" xr:uid="{E90FE573-1D95-46AF-86E7-9987C768A028}"/>
    <cellStyle name="40% - Accent6 14" xfId="312" xr:uid="{00000000-0005-0000-0000-0000AE000000}"/>
    <cellStyle name="40% - Accent6 14 2" xfId="551" xr:uid="{0DB7BA93-BF3D-4F67-800A-B4A93FF2E167}"/>
    <cellStyle name="40% - Accent6 14 2 2" xfId="1058" xr:uid="{B1674A99-5C17-4C86-86C5-B0A06826A8D7}"/>
    <cellStyle name="40% - Accent6 14 3" xfId="850" xr:uid="{EBCED4CF-FAC7-4756-B887-10EE1F9BAE2C}"/>
    <cellStyle name="40% - Accent6 15" xfId="313" xr:uid="{00000000-0005-0000-0000-0000AF000000}"/>
    <cellStyle name="40% - Accent6 15 2" xfId="552" xr:uid="{0EA2DD87-7868-4926-BFE6-9DEF3A01B22D}"/>
    <cellStyle name="40% - Accent6 15 2 2" xfId="1059" xr:uid="{342EC47B-6021-4ACD-AF6C-9F2E1A34D305}"/>
    <cellStyle name="40% - Accent6 15 3" xfId="851" xr:uid="{356F61B3-E96E-49E1-8F3A-0D4BBF1A206D}"/>
    <cellStyle name="40% - Accent6 16" xfId="896" xr:uid="{16820235-F1CC-45B0-9AEF-B41E5DBA4DAC}"/>
    <cellStyle name="40% - Accent6 17" xfId="1179" xr:uid="{F0BD49BF-C88D-4130-B922-6A56F1557CCA}"/>
    <cellStyle name="40% - Accent6 2" xfId="314" xr:uid="{00000000-0005-0000-0000-0000B0000000}"/>
    <cellStyle name="40% - Accent6 2 2" xfId="553" xr:uid="{B15F9F58-6C2C-4712-B892-32EC8F85878F}"/>
    <cellStyle name="40% - Accent6 2 2 2" xfId="1060" xr:uid="{20B9772E-A3DD-42DD-A77D-44599928A956}"/>
    <cellStyle name="40% - Accent6 2 3" xfId="852" xr:uid="{CAE852B0-B3B8-4413-9149-A8D8AE69718E}"/>
    <cellStyle name="40% - Accent6 3" xfId="315" xr:uid="{00000000-0005-0000-0000-0000B1000000}"/>
    <cellStyle name="40% - Accent6 3 2" xfId="554" xr:uid="{0796ED65-D189-447C-B3E6-ADAF31737067}"/>
    <cellStyle name="40% - Accent6 3 2 2" xfId="1061" xr:uid="{A1FE84D7-55B8-4DAA-8E29-B1F6412F0BA4}"/>
    <cellStyle name="40% - Accent6 3 3" xfId="853" xr:uid="{FC3E9DDA-FA10-4AB6-8A4D-D6B5E2B12E37}"/>
    <cellStyle name="40% - Accent6 4" xfId="316" xr:uid="{00000000-0005-0000-0000-0000B2000000}"/>
    <cellStyle name="40% - Accent6 4 2" xfId="555" xr:uid="{396265C3-39D1-47DB-A49E-C1D2420167A2}"/>
    <cellStyle name="40% - Accent6 4 2 2" xfId="1062" xr:uid="{8202415D-6CB0-4E70-BACE-F776A9645611}"/>
    <cellStyle name="40% - Accent6 4 3" xfId="854" xr:uid="{630C9605-E2EF-430C-B49B-FCAA8AA1CF35}"/>
    <cellStyle name="40% - Accent6 5" xfId="317" xr:uid="{00000000-0005-0000-0000-0000B3000000}"/>
    <cellStyle name="40% - Accent6 5 2" xfId="556" xr:uid="{A9289899-092B-486B-8923-54C1F09D7DF7}"/>
    <cellStyle name="40% - Accent6 5 2 2" xfId="1063" xr:uid="{688DC887-F74F-4AFC-ADA4-CC064AC302BE}"/>
    <cellStyle name="40% - Accent6 5 3" xfId="855" xr:uid="{90DF22EE-15EC-43FA-B528-F277D2DB6B86}"/>
    <cellStyle name="40% - Accent6 6" xfId="318" xr:uid="{00000000-0005-0000-0000-0000B4000000}"/>
    <cellStyle name="40% - Accent6 6 2" xfId="557" xr:uid="{2E9535AF-EFF5-48D8-8854-848C0C0D5F5A}"/>
    <cellStyle name="40% - Accent6 6 2 2" xfId="1064" xr:uid="{20B696A9-112B-43B1-A9E0-2CBE5A495DBE}"/>
    <cellStyle name="40% - Accent6 6 3" xfId="856" xr:uid="{CDC9B4FB-F12A-439A-8E2A-C09112194AD4}"/>
    <cellStyle name="40% - Accent6 7" xfId="319" xr:uid="{00000000-0005-0000-0000-0000B5000000}"/>
    <cellStyle name="40% - Accent6 7 2" xfId="558" xr:uid="{B06C3DCE-7C32-4D48-B90E-5BD0E303CB87}"/>
    <cellStyle name="40% - Accent6 7 2 2" xfId="1065" xr:uid="{F48E6CCC-A2BC-4BA2-88D7-D12F12E478F8}"/>
    <cellStyle name="40% - Accent6 7 3" xfId="857" xr:uid="{84785CD1-D600-4886-8695-27643A4E142A}"/>
    <cellStyle name="40% - Accent6 8" xfId="320" xr:uid="{00000000-0005-0000-0000-0000B6000000}"/>
    <cellStyle name="40% - Accent6 8 2" xfId="559" xr:uid="{147B3A2A-AE3D-4488-A917-E07D5AE90C72}"/>
    <cellStyle name="40% - Accent6 8 2 2" xfId="1066" xr:uid="{811B1ED1-1BF2-45B0-9067-865322DCB60D}"/>
    <cellStyle name="40% - Accent6 8 3" xfId="858" xr:uid="{3A007606-3153-4484-901D-2B214F19B052}"/>
    <cellStyle name="40% - Accent6 9" xfId="321" xr:uid="{00000000-0005-0000-0000-0000B7000000}"/>
    <cellStyle name="40% - Accent6 9 2" xfId="560" xr:uid="{E1AE3E5C-D375-4A71-9FF1-1C2D39591428}"/>
    <cellStyle name="40% - Accent6 9 2 2" xfId="1067" xr:uid="{4C2C806A-900B-4118-8E82-55DBC5BA1091}"/>
    <cellStyle name="40% - Accent6 9 3" xfId="859" xr:uid="{8BCEBDB6-0026-4B0F-9B7E-82C63B507819}"/>
    <cellStyle name="60% - Accent1" xfId="364" builtinId="32" customBuiltin="1"/>
    <cellStyle name="60% - Accent1 2" xfId="882" xr:uid="{55542FFC-807B-4CA7-95CD-B3939BD86919}"/>
    <cellStyle name="60% - Accent1 3" xfId="1160" xr:uid="{F08E5385-2F31-4CEF-9B07-93211DBDF5A4}"/>
    <cellStyle name="60% - Accent2" xfId="368" builtinId="36" customBuiltin="1"/>
    <cellStyle name="60% - Accent2 2" xfId="885" xr:uid="{E3C0179D-6390-44C7-BE74-3AF3D0B02A59}"/>
    <cellStyle name="60% - Accent2 3" xfId="1164" xr:uid="{C09748DD-69AD-4282-B87E-577C42AD9AA1}"/>
    <cellStyle name="60% - Accent3" xfId="372" builtinId="40" customBuiltin="1"/>
    <cellStyle name="60% - Accent3 2" xfId="888" xr:uid="{C2D2FA41-31A0-4F49-B76D-E7F6EE6B00F2}"/>
    <cellStyle name="60% - Accent3 3" xfId="1168" xr:uid="{D1B20CAB-7D26-46E0-9745-EBAC9AABD5DA}"/>
    <cellStyle name="60% - Accent4" xfId="376" builtinId="44" customBuiltin="1"/>
    <cellStyle name="60% - Accent4 2" xfId="891" xr:uid="{0AD0C9A1-A53E-4FDA-9C59-E1ED11F75EB1}"/>
    <cellStyle name="60% - Accent4 3" xfId="1172" xr:uid="{8CE67801-36EC-4346-8854-3536AC1DD864}"/>
    <cellStyle name="60% - Accent5" xfId="380" builtinId="48" customBuiltin="1"/>
    <cellStyle name="60% - Accent5 2" xfId="894" xr:uid="{9D3C7F88-3FAE-443A-996A-945516A1DC53}"/>
    <cellStyle name="60% - Accent5 3" xfId="1176" xr:uid="{D7478D88-D74D-49D2-AA35-A4483695D509}"/>
    <cellStyle name="60% - Accent6" xfId="384" builtinId="52" customBuiltin="1"/>
    <cellStyle name="60% - Accent6 2" xfId="897" xr:uid="{F818A43F-1664-4ADE-94A3-8F28B7598E8C}"/>
    <cellStyle name="60% - Accent6 3" xfId="1180" xr:uid="{C5A778E9-9D9F-44D0-83E0-E27A6CC84A04}"/>
    <cellStyle name="Accent1" xfId="361" builtinId="29" customBuiltin="1"/>
    <cellStyle name="Accent1 2" xfId="1157" xr:uid="{FBE2A1EF-889A-418C-BA53-EC45CAE6E911}"/>
    <cellStyle name="Accent2" xfId="365" builtinId="33" customBuiltin="1"/>
    <cellStyle name="Accent2 2" xfId="1161" xr:uid="{13461192-7742-4DF7-BCDD-E8A580503269}"/>
    <cellStyle name="Accent3" xfId="369" builtinId="37" customBuiltin="1"/>
    <cellStyle name="Accent3 2" xfId="1165" xr:uid="{0ABE03BD-1465-426B-BC8D-BBFACA1E4B0E}"/>
    <cellStyle name="Accent4" xfId="373" builtinId="41" customBuiltin="1"/>
    <cellStyle name="Accent4 2" xfId="1169" xr:uid="{7DE79037-883E-4B7A-AE58-292581263729}"/>
    <cellStyle name="Accent5" xfId="377" builtinId="45" customBuiltin="1"/>
    <cellStyle name="Accent5 2" xfId="1173" xr:uid="{B1F206F0-C3EA-4D35-AE14-943A8996F7FA}"/>
    <cellStyle name="Accent6" xfId="381" builtinId="49" customBuiltin="1"/>
    <cellStyle name="Accent6 2" xfId="1177" xr:uid="{63B0DD62-6912-406D-830B-49B9A395910E}"/>
    <cellStyle name="Bad" xfId="351" builtinId="27" customBuiltin="1"/>
    <cellStyle name="Bad 2" xfId="1146" xr:uid="{059BC27B-00E7-4AC9-9FE0-9E6C78CDE458}"/>
    <cellStyle name="Calculation" xfId="355" builtinId="22" customBuiltin="1"/>
    <cellStyle name="Calculation 2" xfId="1150" xr:uid="{5CF581EB-8BA6-4917-9345-738A56A26E87}"/>
    <cellStyle name="Check Cell" xfId="357" builtinId="23" customBuiltin="1"/>
    <cellStyle name="Check Cell 2" xfId="1152" xr:uid="{F8D4392D-8874-470C-BC6A-FB40A6CA0B49}"/>
    <cellStyle name="Comma" xfId="1" builtinId="3"/>
    <cellStyle name="Comma  - Style1" xfId="40" xr:uid="{00000000-0005-0000-0000-0000C8000000}"/>
    <cellStyle name="Comma  - Style2" xfId="41" xr:uid="{00000000-0005-0000-0000-0000C9000000}"/>
    <cellStyle name="Comma  - Style3" xfId="42" xr:uid="{00000000-0005-0000-0000-0000CA000000}"/>
    <cellStyle name="Comma  - Style4" xfId="43" xr:uid="{00000000-0005-0000-0000-0000CB000000}"/>
    <cellStyle name="Comma  - Style5" xfId="44" xr:uid="{00000000-0005-0000-0000-0000CC000000}"/>
    <cellStyle name="Comma  - Style6" xfId="45" xr:uid="{00000000-0005-0000-0000-0000CD000000}"/>
    <cellStyle name="Comma [0] 2" xfId="78" xr:uid="{00000000-0005-0000-0000-0000CE000000}"/>
    <cellStyle name="Comma [0] 2 2" xfId="122" xr:uid="{00000000-0005-0000-0000-0000CF000000}"/>
    <cellStyle name="Comma 10" xfId="56" xr:uid="{00000000-0005-0000-0000-0000D0000000}"/>
    <cellStyle name="Comma 11" xfId="58" xr:uid="{00000000-0005-0000-0000-0000D1000000}"/>
    <cellStyle name="Comma 12" xfId="63" xr:uid="{00000000-0005-0000-0000-0000D2000000}"/>
    <cellStyle name="Comma 13" xfId="64" xr:uid="{00000000-0005-0000-0000-0000D3000000}"/>
    <cellStyle name="Comma 14" xfId="65" xr:uid="{00000000-0005-0000-0000-0000D4000000}"/>
    <cellStyle name="Comma 15" xfId="66" xr:uid="{00000000-0005-0000-0000-0000D5000000}"/>
    <cellStyle name="Comma 16" xfId="68" xr:uid="{00000000-0005-0000-0000-0000D6000000}"/>
    <cellStyle name="Comma 17" xfId="67" xr:uid="{00000000-0005-0000-0000-0000D7000000}"/>
    <cellStyle name="Comma 18" xfId="60" xr:uid="{00000000-0005-0000-0000-0000D8000000}"/>
    <cellStyle name="Comma 19" xfId="71" xr:uid="{00000000-0005-0000-0000-0000D9000000}"/>
    <cellStyle name="Comma 2" xfId="6" xr:uid="{00000000-0005-0000-0000-0000DA000000}"/>
    <cellStyle name="Comma 2 2" xfId="19" xr:uid="{00000000-0005-0000-0000-0000DB000000}"/>
    <cellStyle name="Comma 2 3" xfId="20" xr:uid="{00000000-0005-0000-0000-0000DC000000}"/>
    <cellStyle name="Comma 20" xfId="74" xr:uid="{00000000-0005-0000-0000-0000DD000000}"/>
    <cellStyle name="Comma 20 2" xfId="119" xr:uid="{00000000-0005-0000-0000-0000DE000000}"/>
    <cellStyle name="Comma 20 2 2" xfId="618" xr:uid="{5D58AA80-3068-4964-B47A-8C6509FF3A78}"/>
    <cellStyle name="Comma 20 2 2 2" xfId="1115" xr:uid="{BF18CF79-3D3A-45BD-A3B4-8BAD0730575C}"/>
    <cellStyle name="Comma 20 2 3" xfId="671" xr:uid="{B05F9324-3B2B-474D-9F14-6E14B529B6C1}"/>
    <cellStyle name="Comma 20 3" xfId="146" xr:uid="{00000000-0005-0000-0000-0000DF000000}"/>
    <cellStyle name="Comma 20 3 2" xfId="604" xr:uid="{DA1B6792-EBC4-4810-8D54-43E45B0EF865}"/>
    <cellStyle name="Comma 20 3 2 2" xfId="1101" xr:uid="{892D4282-991B-4339-B523-FAF4DF4E3FE3}"/>
    <cellStyle name="Comma 20 3 3" xfId="685" xr:uid="{3C31F558-2C9D-4DA9-90B0-4B8D40C39A13}"/>
    <cellStyle name="Comma 20 4" xfId="635" xr:uid="{876D0E82-4571-4A3D-935E-20AFCB2A5954}"/>
    <cellStyle name="Comma 20 4 2" xfId="1130" xr:uid="{A8BDF445-C6BA-4967-9526-A6917AA8EB18}"/>
    <cellStyle name="Comma 20 5" xfId="656" xr:uid="{344B2FA7-C09B-4B4D-A800-D5B8D4985902}"/>
    <cellStyle name="Comma 21" xfId="85" xr:uid="{00000000-0005-0000-0000-0000E0000000}"/>
    <cellStyle name="Comma 21 2" xfId="128" xr:uid="{00000000-0005-0000-0000-0000E1000000}"/>
    <cellStyle name="Comma 22" xfId="94" xr:uid="{00000000-0005-0000-0000-0000E2000000}"/>
    <cellStyle name="Comma 23" xfId="107" xr:uid="{00000000-0005-0000-0000-0000E3000000}"/>
    <cellStyle name="Comma 24" xfId="117" xr:uid="{00000000-0005-0000-0000-0000E4000000}"/>
    <cellStyle name="Comma 25" xfId="134" xr:uid="{00000000-0005-0000-0000-0000E5000000}"/>
    <cellStyle name="Comma 26" xfId="111" xr:uid="{00000000-0005-0000-0000-0000E6000000}"/>
    <cellStyle name="Comma 27" xfId="96" xr:uid="{00000000-0005-0000-0000-0000E7000000}"/>
    <cellStyle name="Comma 28" xfId="116" xr:uid="{00000000-0005-0000-0000-0000E8000000}"/>
    <cellStyle name="Comma 29" xfId="133" xr:uid="{00000000-0005-0000-0000-0000E9000000}"/>
    <cellStyle name="Comma 3" xfId="13" xr:uid="{00000000-0005-0000-0000-0000EA000000}"/>
    <cellStyle name="Comma 3 2" xfId="588" xr:uid="{1D22DA79-410A-4325-883D-160976FF6CA5}"/>
    <cellStyle name="Comma 3 2 2" xfId="1091" xr:uid="{E065E276-BBC0-4889-8443-E43FE8C0B06A}"/>
    <cellStyle name="Comma 30" xfId="99" xr:uid="{00000000-0005-0000-0000-0000EB000000}"/>
    <cellStyle name="Comma 31" xfId="132" xr:uid="{00000000-0005-0000-0000-0000EC000000}"/>
    <cellStyle name="Comma 32" xfId="106" xr:uid="{00000000-0005-0000-0000-0000ED000000}"/>
    <cellStyle name="Comma 33" xfId="135" xr:uid="{00000000-0005-0000-0000-0000EE000000}"/>
    <cellStyle name="Comma 34" xfId="108" xr:uid="{00000000-0005-0000-0000-0000EF000000}"/>
    <cellStyle name="Comma 35" xfId="131" xr:uid="{00000000-0005-0000-0000-0000F0000000}"/>
    <cellStyle name="Comma 36" xfId="105" xr:uid="{00000000-0005-0000-0000-0000F1000000}"/>
    <cellStyle name="Comma 37" xfId="98" xr:uid="{00000000-0005-0000-0000-0000F2000000}"/>
    <cellStyle name="Comma 38" xfId="137" xr:uid="{00000000-0005-0000-0000-0000F3000000}"/>
    <cellStyle name="Comma 39" xfId="140" xr:uid="{00000000-0005-0000-0000-0000F4000000}"/>
    <cellStyle name="Comma 4" xfId="51" xr:uid="{00000000-0005-0000-0000-0000F5000000}"/>
    <cellStyle name="Comma 40" xfId="153" xr:uid="{00000000-0005-0000-0000-0000F6000000}"/>
    <cellStyle name="Comma 41" xfId="392" xr:uid="{4B1B40C2-D524-4ACE-957E-82428338BA27}"/>
    <cellStyle name="Comma 42" xfId="591" xr:uid="{23163596-49A9-4602-8283-1A70CDC93B56}"/>
    <cellStyle name="Comma 43" xfId="639" xr:uid="{D468ABA4-9465-4216-BA42-AFC373CD821B}"/>
    <cellStyle name="Comma 44" xfId="590" xr:uid="{501A7A31-BC38-472A-857C-633EB8815470}"/>
    <cellStyle name="Comma 45" xfId="637" xr:uid="{2BE6F09A-7D89-4719-B5A8-4ED0E3367A27}"/>
    <cellStyle name="Comma 46" xfId="587" xr:uid="{D976BFDF-869D-4109-8DA0-95A94B621532}"/>
    <cellStyle name="Comma 47" xfId="640" xr:uid="{8F06E66B-3D0B-41D0-977D-0DB60E543154}"/>
    <cellStyle name="Comma 48" xfId="597" xr:uid="{86206727-477C-410B-945B-FD471FCE2BBB}"/>
    <cellStyle name="Comma 49" xfId="595" xr:uid="{3111ABEC-F961-46AE-9E8C-05AC1E8CC8E2}"/>
    <cellStyle name="Comma 5" xfId="53" xr:uid="{00000000-0005-0000-0000-0000F7000000}"/>
    <cellStyle name="Comma 5 2" xfId="112" xr:uid="{00000000-0005-0000-0000-0000F8000000}"/>
    <cellStyle name="Comma 50" xfId="592" xr:uid="{6D198F77-4590-410F-B803-273738620B4A}"/>
    <cellStyle name="Comma 51" xfId="641" xr:uid="{1F839461-31E5-407D-ADEB-BF9B98C8B51C}"/>
    <cellStyle name="Comma 52" xfId="593" xr:uid="{09D092EF-E5E8-419E-832F-B3B36664C08C}"/>
    <cellStyle name="Comma 53" xfId="391" xr:uid="{701AA7C2-32BE-463A-A665-E0DDA8299562}"/>
    <cellStyle name="Comma 54" xfId="648" xr:uid="{1E6D5B39-AE2F-4D64-8BA0-C6D1914B8421}"/>
    <cellStyle name="Comma 55" xfId="647" xr:uid="{A5C884A0-A441-4324-8A18-9538280C732C}"/>
    <cellStyle name="Comma 56" xfId="1138" xr:uid="{E3C7097E-D7D7-4536-AD15-E3BDDAF6A89E}"/>
    <cellStyle name="Comma 57" xfId="1185" xr:uid="{7606D7FA-7605-472B-98DF-C49588A64FC8}"/>
    <cellStyle name="Comma 6" xfId="55" xr:uid="{00000000-0005-0000-0000-0000F9000000}"/>
    <cellStyle name="Comma 6 2" xfId="114" xr:uid="{00000000-0005-0000-0000-0000FA000000}"/>
    <cellStyle name="Comma 7" xfId="57" xr:uid="{00000000-0005-0000-0000-0000FB000000}"/>
    <cellStyle name="Comma 8" xfId="59" xr:uid="{00000000-0005-0000-0000-0000FC000000}"/>
    <cellStyle name="Comma 9" xfId="62" xr:uid="{00000000-0005-0000-0000-0000FD000000}"/>
    <cellStyle name="Currency" xfId="1137" builtinId="4"/>
    <cellStyle name="Currency 2" xfId="11" xr:uid="{00000000-0005-0000-0000-0000FF000000}"/>
    <cellStyle name="Currency 2 2" xfId="21" xr:uid="{00000000-0005-0000-0000-000000010000}"/>
    <cellStyle name="Currency 2 3" xfId="589" xr:uid="{E90817BA-63DB-45F0-95A9-891E585F4ACD}"/>
    <cellStyle name="Currency 2 3 2" xfId="1092" xr:uid="{420972CD-7CD4-44D2-9251-F1723FA50C65}"/>
    <cellStyle name="Currency 3" xfId="54" xr:uid="{00000000-0005-0000-0000-000001010000}"/>
    <cellStyle name="Currency 3 2" xfId="113" xr:uid="{00000000-0005-0000-0000-000002010000}"/>
    <cellStyle name="Currency 4" xfId="76" xr:uid="{00000000-0005-0000-0000-000003010000}"/>
    <cellStyle name="Currency 4 2" xfId="121" xr:uid="{00000000-0005-0000-0000-000004010000}"/>
    <cellStyle name="Currency 4 2 2" xfId="616" xr:uid="{754C8AED-FDF1-4766-8CDF-C8621A54DDFE}"/>
    <cellStyle name="Currency 4 2 2 2" xfId="1113" xr:uid="{F188CF9C-3CDF-4F6E-BF10-56AF7F30C822}"/>
    <cellStyle name="Currency 4 2 3" xfId="673" xr:uid="{E3D3478A-16DB-4CA0-8366-93FF526F25F8}"/>
    <cellStyle name="Currency 4 3" xfId="148" xr:uid="{00000000-0005-0000-0000-000005010000}"/>
    <cellStyle name="Currency 4 3 2" xfId="602" xr:uid="{E1D5C984-A5C1-4E46-A111-88DCCA17DE96}"/>
    <cellStyle name="Currency 4 3 2 2" xfId="1099" xr:uid="{5B6A7850-3A63-4850-910A-9D6F9CDB000B}"/>
    <cellStyle name="Currency 4 3 3" xfId="687" xr:uid="{AF602206-6E6E-45D9-994A-5894F12CFFE4}"/>
    <cellStyle name="Currency 4 4" xfId="633" xr:uid="{6D29CB45-0111-48F6-96D5-2BCBA6EC85A8}"/>
    <cellStyle name="Currency 4 4 2" xfId="1128" xr:uid="{A69624C9-2323-46FD-A992-5D46DB99AF8D}"/>
    <cellStyle name="Currency 4 5" xfId="658" xr:uid="{2E12751C-427D-4C83-B055-7D599C215657}"/>
    <cellStyle name="Currency 5" xfId="81" xr:uid="{00000000-0005-0000-0000-000006010000}"/>
    <cellStyle name="Currency 5 2" xfId="124" xr:uid="{00000000-0005-0000-0000-000007010000}"/>
    <cellStyle name="Currency 5 2 2" xfId="614" xr:uid="{CBB4B370-21DB-4DAA-BB41-FBE5F98AFEE6}"/>
    <cellStyle name="Currency 5 2 2 2" xfId="1111" xr:uid="{B11DA664-9E8C-4664-AB71-8A0D1089EDB4}"/>
    <cellStyle name="Currency 5 2 3" xfId="675" xr:uid="{8AFDBA9B-478D-4F49-9DB5-017AFFAB1F02}"/>
    <cellStyle name="Currency 5 3" xfId="150" xr:uid="{00000000-0005-0000-0000-000008010000}"/>
    <cellStyle name="Currency 5 3 2" xfId="600" xr:uid="{543DA9EE-F570-40A1-8E3E-B47A76F63680}"/>
    <cellStyle name="Currency 5 3 2 2" xfId="1097" xr:uid="{2FE14D21-CC72-4E06-9364-5C66F3833472}"/>
    <cellStyle name="Currency 5 3 3" xfId="689" xr:uid="{F7A90A9A-02CF-46A1-AD02-D1DFE8B6C567}"/>
    <cellStyle name="Currency 5 4" xfId="631" xr:uid="{9C108487-1881-49F6-A77E-91D7CD34977F}"/>
    <cellStyle name="Currency 5 4 2" xfId="1126" xr:uid="{96115026-E759-40CC-AA02-D913C907B146}"/>
    <cellStyle name="Currency 5 5" xfId="660" xr:uid="{DBAD6394-A697-4B1B-B186-AA71BE03FA97}"/>
    <cellStyle name="Currency 6" xfId="86" xr:uid="{00000000-0005-0000-0000-000009010000}"/>
    <cellStyle name="Currency 6 2" xfId="129" xr:uid="{00000000-0005-0000-0000-00000A010000}"/>
    <cellStyle name="Currency 7" xfId="1139" xr:uid="{2D4AC148-A884-40DB-893B-9D887137F901}"/>
    <cellStyle name="Detail" xfId="2" xr:uid="{00000000-0005-0000-0000-00000B010000}"/>
    <cellStyle name="Euro" xfId="22" xr:uid="{00000000-0005-0000-0000-00000C010000}"/>
    <cellStyle name="Explanatory Text" xfId="359" builtinId="53" customBuiltin="1"/>
    <cellStyle name="Explanatory Text 2" xfId="1155" xr:uid="{C242CF63-CBCB-4988-A202-16CA3598C24E}"/>
    <cellStyle name="Good" xfId="350" builtinId="26" customBuiltin="1"/>
    <cellStyle name="Good 2" xfId="1142" xr:uid="{AF63B08B-168E-4475-8E14-C975989864BB}"/>
    <cellStyle name="Heading 1" xfId="346" builtinId="16" customBuiltin="1"/>
    <cellStyle name="Heading 1 2" xfId="1141" xr:uid="{2C1EB71D-1366-4E74-9932-C838C393A5AF}"/>
    <cellStyle name="Heading 2" xfId="347" builtinId="17" customBuiltin="1"/>
    <cellStyle name="Heading 2 2" xfId="1144" xr:uid="{C4B45022-2F71-4120-B955-48A50624FF51}"/>
    <cellStyle name="Heading 3" xfId="348" builtinId="18" customBuiltin="1"/>
    <cellStyle name="Heading 3 2" xfId="1140" xr:uid="{4A360AB2-5F9D-49C9-B744-9BF4FEB2EB5F}"/>
    <cellStyle name="Heading 3 2 2" xfId="1183" xr:uid="{816D2560-662A-48DD-BB53-E2C658193DA2}"/>
    <cellStyle name="Heading 4" xfId="349" builtinId="19" customBuiltin="1"/>
    <cellStyle name="Heading 4 2" xfId="1143" xr:uid="{B49A2D04-3C9D-4CCB-B834-BCF9710A0B17}"/>
    <cellStyle name="Input" xfId="353" builtinId="20" customBuiltin="1"/>
    <cellStyle name="Input 2" xfId="1148" xr:uid="{0AC460E8-E0CF-4FA3-BAD0-321828D139EF}"/>
    <cellStyle name="Linked Cell" xfId="356" builtinId="24" customBuiltin="1"/>
    <cellStyle name="Linked Cell 2" xfId="1151" xr:uid="{1EAE282B-AC6C-407B-A3CE-4F59F5CA3DA9}"/>
    <cellStyle name="N_Calc3" xfId="1184" xr:uid="{44CCB2EE-FFFC-4C4E-B89A-0E3C7B8D4863}"/>
    <cellStyle name="Neutral" xfId="352" builtinId="28" customBuiltin="1"/>
    <cellStyle name="Neutral 2" xfId="1147" xr:uid="{E49E3260-31AD-4ED7-BD26-D56D15E7D323}"/>
    <cellStyle name="Normal" xfId="0" builtinId="0"/>
    <cellStyle name="Normal 10" xfId="49" xr:uid="{00000000-0005-0000-0000-000018010000}"/>
    <cellStyle name="Normal 10 2" xfId="109" xr:uid="{00000000-0005-0000-0000-000019010000}"/>
    <cellStyle name="Normal 10 2 2" xfId="621" xr:uid="{2F8533BE-0A9B-413C-B514-2B2964CBA26F}"/>
    <cellStyle name="Normal 10 2 2 2" xfId="1118" xr:uid="{0A825611-DEE3-4203-8A7E-5BF397CBFA3B}"/>
    <cellStyle name="Normal 10 2 3" xfId="668" xr:uid="{5758D249-72C7-4DF8-91AC-C9E1B7798518}"/>
    <cellStyle name="Normal 10 3" xfId="143" xr:uid="{00000000-0005-0000-0000-00001A010000}"/>
    <cellStyle name="Normal 10 3 2" xfId="607" xr:uid="{675CE34C-2554-4E9D-B15E-0631CFA35B6E}"/>
    <cellStyle name="Normal 10 3 2 2" xfId="1104" xr:uid="{8B8B6424-1A85-4399-890D-99B7AA991C73}"/>
    <cellStyle name="Normal 10 3 3" xfId="682" xr:uid="{3F516F31-10AF-44C4-86D9-AE1628BBAC6C}"/>
    <cellStyle name="Normal 10 4" xfId="596" xr:uid="{3AD2FFAC-E11E-4EF7-B4AC-6DFC43B3147E}"/>
    <cellStyle name="Normal 10 4 2" xfId="1094" xr:uid="{B642DF47-C6BB-41FF-BA96-8FDD590FC26D}"/>
    <cellStyle name="Normal 10 5" xfId="653" xr:uid="{BE2900B1-B862-430D-9C16-47D9858EDB95}"/>
    <cellStyle name="Normal 11" xfId="50" xr:uid="{00000000-0005-0000-0000-00001B010000}"/>
    <cellStyle name="Normal 11 2" xfId="110" xr:uid="{00000000-0005-0000-0000-00001C010000}"/>
    <cellStyle name="Normal 12" xfId="69" xr:uid="{00000000-0005-0000-0000-00001D010000}"/>
    <cellStyle name="Normal 13" xfId="70" xr:uid="{00000000-0005-0000-0000-00001E010000}"/>
    <cellStyle name="Normal 14" xfId="73" xr:uid="{00000000-0005-0000-0000-00001F010000}"/>
    <cellStyle name="Normal 14 2" xfId="118" xr:uid="{00000000-0005-0000-0000-000020010000}"/>
    <cellStyle name="Normal 14 2 2" xfId="619" xr:uid="{7217B061-1581-4EF2-8F19-9D80F45ACF91}"/>
    <cellStyle name="Normal 14 2 2 2" xfId="1116" xr:uid="{14D91442-1032-47C5-9F48-7BBE5C97723D}"/>
    <cellStyle name="Normal 14 2 3" xfId="670" xr:uid="{286D1750-576F-4608-BACC-5D543045983D}"/>
    <cellStyle name="Normal 14 3" xfId="145" xr:uid="{00000000-0005-0000-0000-000021010000}"/>
    <cellStyle name="Normal 14 3 2" xfId="605" xr:uid="{B5FD154B-0DA1-4F04-A28A-12F120F56046}"/>
    <cellStyle name="Normal 14 3 2 2" xfId="1102" xr:uid="{0421B8BE-56E5-42C0-B4BC-482264DE1807}"/>
    <cellStyle name="Normal 14 3 3" xfId="684" xr:uid="{3E2BA5C0-8D33-42AA-9F28-BF5BB92E6A01}"/>
    <cellStyle name="Normal 14 4" xfId="636" xr:uid="{4AC1E3CF-EC67-4835-B5AF-10AE636AA610}"/>
    <cellStyle name="Normal 14 4 2" xfId="1131" xr:uid="{D03FAD5A-BFDC-4C62-BF6C-1D88939EFDF9}"/>
    <cellStyle name="Normal 14 5" xfId="655" xr:uid="{DB3217C2-D579-4ED6-A621-CF50EEB5BB2C}"/>
    <cellStyle name="Normal 15" xfId="77" xr:uid="{00000000-0005-0000-0000-000022010000}"/>
    <cellStyle name="Normal 16" xfId="80" xr:uid="{00000000-0005-0000-0000-000023010000}"/>
    <cellStyle name="Normal 16 2" xfId="123" xr:uid="{00000000-0005-0000-0000-000024010000}"/>
    <cellStyle name="Normal 16 2 2" xfId="615" xr:uid="{D2C02A6D-5A7A-4E02-B2B3-69495926A573}"/>
    <cellStyle name="Normal 16 2 2 2" xfId="1112" xr:uid="{FB6C16A6-C6C9-4EE1-9346-89609DB6421C}"/>
    <cellStyle name="Normal 16 2 3" xfId="674" xr:uid="{BF32A33B-5F1E-4845-A06F-1FAFF113050E}"/>
    <cellStyle name="Normal 16 3" xfId="149" xr:uid="{00000000-0005-0000-0000-000025010000}"/>
    <cellStyle name="Normal 16 3 2" xfId="601" xr:uid="{E05E2A6A-3043-4C33-BFB1-7B36A5FA16F5}"/>
    <cellStyle name="Normal 16 3 2 2" xfId="1098" xr:uid="{D1C5B8C3-9B09-45F9-A8D3-6A43C68BE6DB}"/>
    <cellStyle name="Normal 16 3 3" xfId="688" xr:uid="{14F6554B-6780-456D-BB06-AA761A1131EE}"/>
    <cellStyle name="Normal 16 4" xfId="632" xr:uid="{D5C7B68B-758E-411C-9AC7-47B45DB74D61}"/>
    <cellStyle name="Normal 16 4 2" xfId="1127" xr:uid="{C3AD243A-7211-4177-A000-AC6D9B1F894F}"/>
    <cellStyle name="Normal 16 5" xfId="659" xr:uid="{0C6504F7-569F-4974-927F-1DBE215C78F0}"/>
    <cellStyle name="Normal 17" xfId="82" xr:uid="{00000000-0005-0000-0000-000026010000}"/>
    <cellStyle name="Normal 17 2" xfId="125" xr:uid="{00000000-0005-0000-0000-000027010000}"/>
    <cellStyle name="Normal 17 2 2" xfId="613" xr:uid="{868B98B0-31E0-4C56-B144-CE788C6E632A}"/>
    <cellStyle name="Normal 17 2 2 2" xfId="1110" xr:uid="{C21714AB-2584-4795-993B-08711B3B12E2}"/>
    <cellStyle name="Normal 17 2 3" xfId="676" xr:uid="{8A34EA3F-5F30-45D4-A231-B50F56DF74D2}"/>
    <cellStyle name="Normal 17 3" xfId="151" xr:uid="{00000000-0005-0000-0000-000028010000}"/>
    <cellStyle name="Normal 17 3 2" xfId="599" xr:uid="{F979F4F8-142F-4FF8-AED6-5C3FBA00BF1B}"/>
    <cellStyle name="Normal 17 3 2 2" xfId="1096" xr:uid="{DD158389-73E4-49C0-953F-2E1FA6D760EE}"/>
    <cellStyle name="Normal 17 3 3" xfId="690" xr:uid="{5943055A-7F8E-44CA-A091-7E1BFBDF2870}"/>
    <cellStyle name="Normal 17 4" xfId="630" xr:uid="{C318DFC6-CC3C-4452-902A-DFE2B0B8EA7E}"/>
    <cellStyle name="Normal 17 4 2" xfId="1125" xr:uid="{9EC6AE30-352B-49A3-A826-AD0CF7B680BB}"/>
    <cellStyle name="Normal 17 5" xfId="661" xr:uid="{CF06DFA6-4F93-4E45-9F18-39539908B156}"/>
    <cellStyle name="Normal 18" xfId="83" xr:uid="{00000000-0005-0000-0000-000029010000}"/>
    <cellStyle name="Normal 18 2" xfId="126" xr:uid="{00000000-0005-0000-0000-00002A010000}"/>
    <cellStyle name="Normal 18 2 2" xfId="612" xr:uid="{DAC7B2A6-B740-4928-B3B6-B2116C63356E}"/>
    <cellStyle name="Normal 18 2 2 2" xfId="1109" xr:uid="{D7A3D623-8C5C-4CE8-B736-25B3559730F6}"/>
    <cellStyle name="Normal 18 2 3" xfId="677" xr:uid="{E39F1341-A797-4FDF-9C3D-4D99752C20B4}"/>
    <cellStyle name="Normal 18 3" xfId="152" xr:uid="{00000000-0005-0000-0000-00002B010000}"/>
    <cellStyle name="Normal 18 3 2" xfId="598" xr:uid="{F89D7389-9FD8-43FB-A5CF-F69093DE0366}"/>
    <cellStyle name="Normal 18 3 2 2" xfId="1095" xr:uid="{8BA9D524-4BFD-4191-A2FC-1BD50678F1CC}"/>
    <cellStyle name="Normal 18 3 3" xfId="691" xr:uid="{12262440-2BC4-46CC-8D2B-A7F510C4A329}"/>
    <cellStyle name="Normal 18 4" xfId="629" xr:uid="{7CFF61A8-7D46-438B-9E22-A15580F8C962}"/>
    <cellStyle name="Normal 18 4 2" xfId="1124" xr:uid="{2AC8D949-ADD7-4C05-AC5A-C06BE8FC3F6F}"/>
    <cellStyle name="Normal 18 5" xfId="662" xr:uid="{ADBBB70B-D2FC-4EDA-98FF-6F63814092FB}"/>
    <cellStyle name="Normal 19" xfId="84" xr:uid="{00000000-0005-0000-0000-00002C010000}"/>
    <cellStyle name="Normal 19 2" xfId="127" xr:uid="{00000000-0005-0000-0000-00002D010000}"/>
    <cellStyle name="Normal 2" xfId="3" xr:uid="{00000000-0005-0000-0000-00002E010000}"/>
    <cellStyle name="Normal 2 10" xfId="1186" xr:uid="{E6A47476-92BA-4C8E-86ED-9F90C126D0D6}"/>
    <cellStyle name="Normal 2 2" xfId="23" xr:uid="{00000000-0005-0000-0000-00002F010000}"/>
    <cellStyle name="Normal 2 2 2" xfId="100" xr:uid="{00000000-0005-0000-0000-000030010000}"/>
    <cellStyle name="Normal 2 2 2 2" xfId="624" xr:uid="{CF3DCDFA-B32E-48B2-B838-5EEE7B43D417}"/>
    <cellStyle name="Normal 2 2 2 2 2" xfId="1121" xr:uid="{64A73EB3-B563-46B2-81D6-FD969793FDBE}"/>
    <cellStyle name="Normal 2 2 2 3" xfId="665" xr:uid="{B7A50E2D-A77A-4F04-BD7F-7C3653749D76}"/>
    <cellStyle name="Normal 2 2 3" xfId="139" xr:uid="{00000000-0005-0000-0000-000031010000}"/>
    <cellStyle name="Normal 2 2 3 2" xfId="610" xr:uid="{A2BA6B97-16C9-4EDF-8E3D-3CDC3B6DABB7}"/>
    <cellStyle name="Normal 2 2 3 2 2" xfId="1107" xr:uid="{FB4497ED-1DC1-4F21-A7F7-04388F35F191}"/>
    <cellStyle name="Normal 2 2 3 3" xfId="679" xr:uid="{8DA47B8A-3A63-4311-AD21-67E2E88E4C01}"/>
    <cellStyle name="Normal 2 2 4" xfId="561" xr:uid="{0051FC7F-C8B0-446A-94DC-992F1DCE1522}"/>
    <cellStyle name="Normal 2 2 4 2" xfId="1068" xr:uid="{864A0D37-FC8F-4F50-A1AC-9BA27D1197BC}"/>
    <cellStyle name="Normal 2 2 5" xfId="650" xr:uid="{E0AEE9DE-59C6-46B5-A39B-649865EA7EF6}"/>
    <cellStyle name="Normal 2 3" xfId="24" xr:uid="{00000000-0005-0000-0000-000032010000}"/>
    <cellStyle name="Normal 2 3 2" xfId="562" xr:uid="{9B71D68D-5985-4647-88E9-09C97F4C6BA7}"/>
    <cellStyle name="Normal 2 3 2 2" xfId="1069" xr:uid="{E6938BCC-3478-4C5F-AED1-247E707EE218}"/>
    <cellStyle name="Normal 2 4" xfId="61" xr:uid="{00000000-0005-0000-0000-000033010000}"/>
    <cellStyle name="Normal 2 4 2" xfId="115" xr:uid="{00000000-0005-0000-0000-000034010000}"/>
    <cellStyle name="Normal 2 4 2 2" xfId="620" xr:uid="{74149110-8097-4FD2-B7D2-7F4A5C31A63F}"/>
    <cellStyle name="Normal 2 4 2 2 2" xfId="1117" xr:uid="{255C3363-EA74-40FF-B365-A8D961F615B3}"/>
    <cellStyle name="Normal 2 4 2 3" xfId="669" xr:uid="{980F1D4E-96C7-4329-88CC-85AADA7C77EA}"/>
    <cellStyle name="Normal 2 4 3" xfId="144" xr:uid="{00000000-0005-0000-0000-000035010000}"/>
    <cellStyle name="Normal 2 4 3 2" xfId="606" xr:uid="{8A4B895B-F9F5-443A-9310-85544077DD67}"/>
    <cellStyle name="Normal 2 4 3 2 2" xfId="1103" xr:uid="{A4ADFCD1-FB52-496C-825A-7292658B0319}"/>
    <cellStyle name="Normal 2 4 3 3" xfId="683" xr:uid="{D5C25AC1-68E1-40A3-9145-6F0C44BA26CA}"/>
    <cellStyle name="Normal 2 4 4" xfId="563" xr:uid="{DA155473-B227-48FF-AD89-7EEF43EE4785}"/>
    <cellStyle name="Normal 2 4 4 2" xfId="1070" xr:uid="{37E57A44-75BD-4E57-BE4C-E5DC398E0F57}"/>
    <cellStyle name="Normal 2 4 5" xfId="654" xr:uid="{C5AAA8D1-1B2E-496E-9E0B-4CCCEFCCA417}"/>
    <cellStyle name="Normal 2 5" xfId="342" xr:uid="{00000000-0005-0000-0000-000036010000}"/>
    <cellStyle name="Normal 2 5 2" xfId="646" xr:uid="{43F149C2-DDA7-40A9-B446-46ADCE0FBCF2}"/>
    <cellStyle name="Normal 2 6" xfId="388" xr:uid="{176B6B6D-040E-42B5-BEDB-1CAC2FC340DF}"/>
    <cellStyle name="Normal 20" xfId="88" xr:uid="{00000000-0005-0000-0000-000037010000}"/>
    <cellStyle name="Normal 21" xfId="89" xr:uid="{00000000-0005-0000-0000-000038010000}"/>
    <cellStyle name="Normal 21 2" xfId="628" xr:uid="{46CE7C27-D34C-4892-9D1F-25BB871EF5D6}"/>
    <cellStyle name="Normal 22" xfId="91" xr:uid="{00000000-0005-0000-0000-000039010000}"/>
    <cellStyle name="Normal 22 2" xfId="626" xr:uid="{953DBBD0-68EA-4DDD-93A5-FBE50628DC7C}"/>
    <cellStyle name="Normal 22 2 2" xfId="1123" xr:uid="{765F78C7-394D-46E1-9C64-6794F391FC0B}"/>
    <cellStyle name="Normal 22 3" xfId="663" xr:uid="{DB6AC5B0-30E9-41EE-92C4-3448E84D4292}"/>
    <cellStyle name="Normal 23" xfId="92" xr:uid="{00000000-0005-0000-0000-00003A010000}"/>
    <cellStyle name="Normal 23 2" xfId="340" xr:uid="{00000000-0005-0000-0000-00003B010000}"/>
    <cellStyle name="Normal 24" xfId="136" xr:uid="{00000000-0005-0000-0000-00003C010000}"/>
    <cellStyle name="Normal 24 2" xfId="390" xr:uid="{D9BA2CF0-BCB3-44D6-A110-AF58AAA3628C}"/>
    <cellStyle name="Normal 25" xfId="338" xr:uid="{00000000-0005-0000-0000-00003D010000}"/>
    <cellStyle name="Normal 25 2" xfId="643" xr:uid="{D2B6169E-D263-4295-B4C4-3C435A90272A}"/>
    <cellStyle name="Normal 25 2 2" xfId="1134" xr:uid="{EC53FC73-6542-46FC-A1D2-9B49CBAC4D1E}"/>
    <cellStyle name="Normal 25 3" xfId="876" xr:uid="{4CD361E8-C85E-4AA2-B899-A42F322CFE73}"/>
    <cellStyle name="Normal 26" xfId="339" xr:uid="{00000000-0005-0000-0000-00003E010000}"/>
    <cellStyle name="Normal 26 2" xfId="644" xr:uid="{E061F5F0-77EE-488B-B54D-E7DB33EB2EA6}"/>
    <cellStyle name="Normal 26 2 2" xfId="1135" xr:uid="{F88DBFB5-E791-4230-883A-E7A656084817}"/>
    <cellStyle name="Normal 26 3" xfId="877" xr:uid="{8C09F88D-12A6-49B6-9755-A6449375D593}"/>
    <cellStyle name="Normal 27" xfId="341" xr:uid="{00000000-0005-0000-0000-00003F010000}"/>
    <cellStyle name="Normal 27 2" xfId="645" xr:uid="{4D7862F2-2B12-40B3-990F-5EC074012199}"/>
    <cellStyle name="Normal 27 2 2" xfId="1136" xr:uid="{FFE39F10-5255-43BF-ADB6-5B060767A5B5}"/>
    <cellStyle name="Normal 27 3" xfId="878" xr:uid="{F4D75157-F1FA-48FF-9360-99318641C174}"/>
    <cellStyle name="Normal 28" xfId="343" xr:uid="{00000000-0005-0000-0000-000040010000}"/>
    <cellStyle name="Normal 28 2" xfId="389" xr:uid="{A1720BDA-F02A-4DC9-9212-04576861E4BD}"/>
    <cellStyle name="Normal 29" xfId="344" xr:uid="{00000000-0005-0000-0000-000041010000}"/>
    <cellStyle name="Normal 29 2" xfId="879" xr:uid="{D7451F94-4E8D-468A-AD3C-BCFB7079DB1B}"/>
    <cellStyle name="Normal 3" xfId="5" xr:uid="{00000000-0005-0000-0000-000042010000}"/>
    <cellStyle name="Normal 3 2" xfId="79" xr:uid="{00000000-0005-0000-0000-000043010000}"/>
    <cellStyle name="Normal 3 2 2" xfId="585" xr:uid="{FECEFF50-DDFC-493A-A15B-8E93C58587DF}"/>
    <cellStyle name="Normal 30" xfId="385" xr:uid="{00000000-0005-0000-0000-000044010000}"/>
    <cellStyle name="Normal 30 2" xfId="898" xr:uid="{8275E01E-C754-4E61-BE74-D688E5D0D74B}"/>
    <cellStyle name="Normal 31" xfId="387" xr:uid="{B2AE4F34-E46D-49ED-9743-72D80FA9815F}"/>
    <cellStyle name="Normal 32" xfId="1145" xr:uid="{EDF98212-8362-41E9-8336-EC54B0594CAA}"/>
    <cellStyle name="Normal 33" xfId="1182" xr:uid="{D7A680F5-6C55-4D37-9E30-87D9B2FAB350}"/>
    <cellStyle name="Normal 4" xfId="9" xr:uid="{00000000-0005-0000-0000-000045010000}"/>
    <cellStyle name="Normal 4 2" xfId="14" xr:uid="{00000000-0005-0000-0000-000046010000}"/>
    <cellStyle name="Normal 4 2 2" xfId="97" xr:uid="{00000000-0005-0000-0000-000047010000}"/>
    <cellStyle name="Normal 4 2 2 2" xfId="625" xr:uid="{D25F4BB9-E028-46F2-B039-0450031AAA29}"/>
    <cellStyle name="Normal 4 2 2 2 2" xfId="1122" xr:uid="{36C7B1FA-3EB7-4007-A045-93E14FA11313}"/>
    <cellStyle name="Normal 4 2 2 3" xfId="664" xr:uid="{43837A36-D7CD-4FBE-B3AB-8D1A8F9B749C}"/>
    <cellStyle name="Normal 4 2 3" xfId="138" xr:uid="{00000000-0005-0000-0000-000048010000}"/>
    <cellStyle name="Normal 4 2 3 2" xfId="611" xr:uid="{1DE9094B-9C7D-47CC-9ADA-1AA1291316F7}"/>
    <cellStyle name="Normal 4 2 3 2 2" xfId="1108" xr:uid="{B803D59E-E2FE-41E2-81A8-9D4EC39AA223}"/>
    <cellStyle name="Normal 4 2 3 3" xfId="678" xr:uid="{E753B5B8-8FD3-4ACB-80C4-EA206AEAE0F3}"/>
    <cellStyle name="Normal 4 2 4" xfId="594" xr:uid="{D41C083F-EC03-4D4E-8741-40C07D2A9A7D}"/>
    <cellStyle name="Normal 4 2 4 2" xfId="1093" xr:uid="{BB6A40EA-613B-4F2B-9674-C7F2D7EAD3B0}"/>
    <cellStyle name="Normal 4 2 5" xfId="649" xr:uid="{1EF608A2-1969-4A70-9488-19DC6B024522}"/>
    <cellStyle name="Normal 4 3" xfId="35" xr:uid="{00000000-0005-0000-0000-000049010000}"/>
    <cellStyle name="Normal 4 3 2" xfId="102" xr:uid="{00000000-0005-0000-0000-00004A010000}"/>
    <cellStyle name="Normal 4 3 2 2" xfId="622" xr:uid="{75035DB1-A59E-4792-9CF0-41EA3B18B997}"/>
    <cellStyle name="Normal 4 3 2 2 2" xfId="1119" xr:uid="{ABB96614-02BB-4123-B1CF-094A4E1E0444}"/>
    <cellStyle name="Normal 4 3 2 3" xfId="667" xr:uid="{94DFABB5-A6C7-4221-A546-4C48707176B0}"/>
    <cellStyle name="Normal 4 3 3" xfId="142" xr:uid="{00000000-0005-0000-0000-00004B010000}"/>
    <cellStyle name="Normal 4 3 3 2" xfId="608" xr:uid="{B3C48A9D-09AB-4EB6-AE57-EFE3036D156E}"/>
    <cellStyle name="Normal 4 3 3 2 2" xfId="1105" xr:uid="{7BF1B863-FDA2-4B05-BE84-7160846DBBCE}"/>
    <cellStyle name="Normal 4 3 3 3" xfId="681" xr:uid="{8ED2C9CF-A679-44EA-9C0C-C41FC4B52434}"/>
    <cellStyle name="Normal 4 3 4" xfId="642" xr:uid="{08367F09-B476-4057-A004-CD3212DE3321}"/>
    <cellStyle name="Normal 4 3 4 2" xfId="1133" xr:uid="{E9B82506-76CD-4AAD-814C-8AD1B23D42C1}"/>
    <cellStyle name="Normal 4 3 5" xfId="652" xr:uid="{CF2B5D12-DA07-4666-9A7A-E21C3C6A1783}"/>
    <cellStyle name="Normal 4 4" xfId="38" xr:uid="{00000000-0005-0000-0000-00004C010000}"/>
    <cellStyle name="Normal 4 4 2" xfId="104" xr:uid="{00000000-0005-0000-0000-00004D010000}"/>
    <cellStyle name="Normal 4 5" xfId="564" xr:uid="{1D2A29D8-2F5A-40C0-8870-10EFF6AD636E}"/>
    <cellStyle name="Normal 4 5 2" xfId="1071" xr:uid="{951FE1F9-09DF-4CFA-9F89-91676314303A}"/>
    <cellStyle name="Normal 47" xfId="93" xr:uid="{00000000-0005-0000-0000-00004E010000}"/>
    <cellStyle name="Normal 5" xfId="7" xr:uid="{00000000-0005-0000-0000-00004F010000}"/>
    <cellStyle name="Normal 5 2" xfId="34" xr:uid="{00000000-0005-0000-0000-000050010000}"/>
    <cellStyle name="Normal 5 2 2" xfId="101" xr:uid="{00000000-0005-0000-0000-000051010000}"/>
    <cellStyle name="Normal 5 2 2 2" xfId="623" xr:uid="{371EA4A6-2646-4D81-894B-894767CC80D7}"/>
    <cellStyle name="Normal 5 2 2 2 2" xfId="1120" xr:uid="{18A065AF-3272-486F-802F-33A4AD4F6083}"/>
    <cellStyle name="Normal 5 2 2 3" xfId="666" xr:uid="{CE7765AA-2E29-44A0-9B94-6E710DE08A47}"/>
    <cellStyle name="Normal 5 2 3" xfId="141" xr:uid="{00000000-0005-0000-0000-000052010000}"/>
    <cellStyle name="Normal 5 2 3 2" xfId="609" xr:uid="{9D0AA93D-F780-4694-865D-FBC8F63364AE}"/>
    <cellStyle name="Normal 5 2 3 2 2" xfId="1106" xr:uid="{AC4DC474-DBE1-4EE0-8ACF-1D841A610393}"/>
    <cellStyle name="Normal 5 2 3 3" xfId="680" xr:uid="{78F67FBB-2DD8-4581-A670-E07C2D4693CA}"/>
    <cellStyle name="Normal 5 2 4" xfId="638" xr:uid="{26A95156-FF2B-4D82-BC93-ECD3F1CFE885}"/>
    <cellStyle name="Normal 5 2 4 2" xfId="1132" xr:uid="{FB5E3FC5-400D-491D-A351-7AFF3F4C92AA}"/>
    <cellStyle name="Normal 5 2 5" xfId="651" xr:uid="{B8BCB425-CA97-4B30-8F3E-410E3B0FA977}"/>
    <cellStyle name="Normal 5 3" xfId="565" xr:uid="{47581D9D-D02F-4299-8CA6-B678DED15D4C}"/>
    <cellStyle name="Normal 5 3 2" xfId="1072" xr:uid="{F59254CA-5FFA-4257-8750-0209C27253F8}"/>
    <cellStyle name="Normal 6" xfId="10" xr:uid="{00000000-0005-0000-0000-000053010000}"/>
    <cellStyle name="Normal 6 2" xfId="95" xr:uid="{00000000-0005-0000-0000-000054010000}"/>
    <cellStyle name="Normal 6 3" xfId="566" xr:uid="{61DF3244-A91B-4EE8-A18A-D8603EFF39FD}"/>
    <cellStyle name="Normal 6 3 2" xfId="1073" xr:uid="{1D3FF902-8297-41EE-B617-6DC6E9F29BB1}"/>
    <cellStyle name="Normal 7" xfId="12" xr:uid="{00000000-0005-0000-0000-000055010000}"/>
    <cellStyle name="Normal 7 2" xfId="567" xr:uid="{4E343743-5C3E-4D77-8A69-A0C610F0CD5E}"/>
    <cellStyle name="Normal 8" xfId="15" xr:uid="{00000000-0005-0000-0000-000056010000}"/>
    <cellStyle name="Normal 8 2" xfId="568" xr:uid="{96E0820B-6F93-4121-BD35-36599516D56F}"/>
    <cellStyle name="Normal 8 2 2" xfId="1074" xr:uid="{2145ED6A-474D-4A48-A6EE-8BDA07F548A9}"/>
    <cellStyle name="Normal 9" xfId="36" xr:uid="{00000000-0005-0000-0000-000057010000}"/>
    <cellStyle name="Normal 9 2" xfId="103" xr:uid="{00000000-0005-0000-0000-000058010000}"/>
    <cellStyle name="Normal 9 3" xfId="586" xr:uid="{46DC2F48-3645-48A6-86CA-C9C8A183C3CF}"/>
    <cellStyle name="Normal_schl15" xfId="37" xr:uid="{00000000-0005-0000-0000-000067010000}"/>
    <cellStyle name="Note 10" xfId="322" xr:uid="{00000000-0005-0000-0000-000068010000}"/>
    <cellStyle name="Note 10 2" xfId="569" xr:uid="{B311ACF3-E757-4F01-8FE4-57AAC0AAB88E}"/>
    <cellStyle name="Note 10 2 2" xfId="1075" xr:uid="{B20BD3B4-2023-423C-BD74-037E25579B87}"/>
    <cellStyle name="Note 10 3" xfId="860" xr:uid="{C749895C-8690-44B6-AA96-E0C23587DFEC}"/>
    <cellStyle name="Note 11" xfId="323" xr:uid="{00000000-0005-0000-0000-000069010000}"/>
    <cellStyle name="Note 11 2" xfId="570" xr:uid="{F39E39FD-58AA-4937-830B-2C56F5D63005}"/>
    <cellStyle name="Note 11 2 2" xfId="1076" xr:uid="{34F9D82B-B114-4253-AB74-D9E588EF14F9}"/>
    <cellStyle name="Note 11 3" xfId="861" xr:uid="{ECE465DE-8EFF-4B27-AE92-D073B69680C9}"/>
    <cellStyle name="Note 12" xfId="324" xr:uid="{00000000-0005-0000-0000-00006A010000}"/>
    <cellStyle name="Note 12 2" xfId="571" xr:uid="{70B64978-8441-46B9-8973-DFA6E5E75035}"/>
    <cellStyle name="Note 12 2 2" xfId="1077" xr:uid="{07578018-5FA4-4276-BB4C-7CDF7678BAFF}"/>
    <cellStyle name="Note 12 3" xfId="862" xr:uid="{2FF1DB76-9750-4784-8813-6A4F8BA169D6}"/>
    <cellStyle name="Note 13" xfId="325" xr:uid="{00000000-0005-0000-0000-00006B010000}"/>
    <cellStyle name="Note 13 2" xfId="572" xr:uid="{72E3B94D-C7E1-4BE3-9C50-26E9E00C8435}"/>
    <cellStyle name="Note 13 2 2" xfId="1078" xr:uid="{81D7739F-BB63-4836-B6B6-9F25C0A3B692}"/>
    <cellStyle name="Note 13 3" xfId="863" xr:uid="{77FC0F62-BD18-4A95-A854-E4C0405068FC}"/>
    <cellStyle name="Note 14" xfId="326" xr:uid="{00000000-0005-0000-0000-00006C010000}"/>
    <cellStyle name="Note 14 2" xfId="573" xr:uid="{01F8872F-E36F-4DA3-A274-A314371C1CA1}"/>
    <cellStyle name="Note 14 2 2" xfId="1079" xr:uid="{C7012C34-A08A-4CDB-A0B5-E09490B6FB92}"/>
    <cellStyle name="Note 14 3" xfId="864" xr:uid="{0EF2E6DE-AA02-4E07-ACB4-FFA8E0F75276}"/>
    <cellStyle name="Note 15" xfId="327" xr:uid="{00000000-0005-0000-0000-00006D010000}"/>
    <cellStyle name="Note 15 2" xfId="574" xr:uid="{3CE468F1-1FA9-481E-B180-F43141CE3207}"/>
    <cellStyle name="Note 15 2 2" xfId="1080" xr:uid="{D3CD44FE-A3D5-4751-A70D-A7D63722D99D}"/>
    <cellStyle name="Note 15 3" xfId="865" xr:uid="{05B6B326-2DA4-4F52-8046-151406EF57DA}"/>
    <cellStyle name="Note 16" xfId="328" xr:uid="{00000000-0005-0000-0000-00006E010000}"/>
    <cellStyle name="Note 16 2" xfId="575" xr:uid="{98747E29-DF47-43EE-B309-727CDDA96175}"/>
    <cellStyle name="Note 16 2 2" xfId="1081" xr:uid="{A680C426-878A-4EC6-9B37-236FF8608B29}"/>
    <cellStyle name="Note 16 3" xfId="866" xr:uid="{C231F9EC-964B-4E48-810E-59EFEFE6AAAD}"/>
    <cellStyle name="Note 17" xfId="329" xr:uid="{00000000-0005-0000-0000-00006F010000}"/>
    <cellStyle name="Note 17 2" xfId="576" xr:uid="{530E0037-6B5F-4481-8377-2E37756C444E}"/>
    <cellStyle name="Note 17 2 2" xfId="1082" xr:uid="{4AE7960A-2F20-4E07-B348-5D6A0A7EA82C}"/>
    <cellStyle name="Note 17 3" xfId="867" xr:uid="{E749C020-615B-4340-B203-FB40474BCADB}"/>
    <cellStyle name="Note 18" xfId="386" xr:uid="{00000000-0005-0000-0000-000070010000}"/>
    <cellStyle name="Note 18 2" xfId="899" xr:uid="{65446D56-C5BD-40B1-80DA-765DB4A2D969}"/>
    <cellStyle name="Note 19" xfId="1154" xr:uid="{7F50F4FF-B2E5-4ABB-9C2E-95A15C3AEA87}"/>
    <cellStyle name="Note 2" xfId="330" xr:uid="{00000000-0005-0000-0000-000071010000}"/>
    <cellStyle name="Note 2 2" xfId="577" xr:uid="{E48F1887-CD07-4495-B558-D72B6B106873}"/>
    <cellStyle name="Note 2 2 2" xfId="1083" xr:uid="{A8CD1E7E-BF47-4FFA-A496-5E5DCF01A2E0}"/>
    <cellStyle name="Note 2 3" xfId="868" xr:uid="{6450FB34-F52E-48BB-962F-AFBBB431D15E}"/>
    <cellStyle name="Note 3" xfId="331" xr:uid="{00000000-0005-0000-0000-000072010000}"/>
    <cellStyle name="Note 3 2" xfId="578" xr:uid="{F5BB9F8B-B414-4F0A-B501-F994CD27F88E}"/>
    <cellStyle name="Note 3 2 2" xfId="1084" xr:uid="{55FC41FE-5875-4606-B0A1-82C4424DB3D5}"/>
    <cellStyle name="Note 3 3" xfId="869" xr:uid="{83C409D4-C7F8-4841-9CCC-50ECF1EE4A10}"/>
    <cellStyle name="Note 4" xfId="332" xr:uid="{00000000-0005-0000-0000-000073010000}"/>
    <cellStyle name="Note 4 2" xfId="579" xr:uid="{E29A9852-69A5-429B-B795-0E550B7EAF00}"/>
    <cellStyle name="Note 4 2 2" xfId="1085" xr:uid="{B09791C3-41DE-4203-A64B-3436689AD415}"/>
    <cellStyle name="Note 4 3" xfId="870" xr:uid="{4FEFA9B8-934B-4C32-8F18-5B84FAB7B899}"/>
    <cellStyle name="Note 5" xfId="333" xr:uid="{00000000-0005-0000-0000-000074010000}"/>
    <cellStyle name="Note 5 2" xfId="580" xr:uid="{D0D52D57-C4E4-4775-AFC8-7963BC74F349}"/>
    <cellStyle name="Note 5 2 2" xfId="1086" xr:uid="{EAD0D52A-703A-47C7-9B22-41226E776027}"/>
    <cellStyle name="Note 5 3" xfId="871" xr:uid="{ED475D52-1965-4EDC-9B7B-C21DA1849007}"/>
    <cellStyle name="Note 6" xfId="334" xr:uid="{00000000-0005-0000-0000-000075010000}"/>
    <cellStyle name="Note 6 2" xfId="581" xr:uid="{CEBBB155-320F-4591-BB8F-9976CE453B4A}"/>
    <cellStyle name="Note 6 2 2" xfId="1087" xr:uid="{406F25B9-F7D4-4156-A298-426E7B80A878}"/>
    <cellStyle name="Note 6 3" xfId="872" xr:uid="{39B87F9B-436D-44C4-8A68-911A0588D58A}"/>
    <cellStyle name="Note 7" xfId="335" xr:uid="{00000000-0005-0000-0000-000076010000}"/>
    <cellStyle name="Note 7 2" xfId="582" xr:uid="{904EC779-2D2C-45D7-ABB5-B085A98B3DFE}"/>
    <cellStyle name="Note 7 2 2" xfId="1088" xr:uid="{82E3A9C9-022A-49A7-92D5-B58ECA6634BA}"/>
    <cellStyle name="Note 7 3" xfId="873" xr:uid="{AC020DA6-0BC4-4488-8DE4-0D93BB3D1800}"/>
    <cellStyle name="Note 8" xfId="336" xr:uid="{00000000-0005-0000-0000-000077010000}"/>
    <cellStyle name="Note 8 2" xfId="583" xr:uid="{EE586872-90CE-4D5F-82BD-B1722E1EED9B}"/>
    <cellStyle name="Note 8 2 2" xfId="1089" xr:uid="{F796A911-04EC-4F2F-844E-576139AFDBAE}"/>
    <cellStyle name="Note 8 3" xfId="874" xr:uid="{0BC7A766-1662-444C-8FF8-AA1B75D7C080}"/>
    <cellStyle name="Note 9" xfId="337" xr:uid="{00000000-0005-0000-0000-000078010000}"/>
    <cellStyle name="Note 9 2" xfId="584" xr:uid="{283780BF-8390-4536-9AEE-03D549CEE204}"/>
    <cellStyle name="Note 9 2 2" xfId="1090" xr:uid="{73498D97-099B-4908-9C49-40954FCE4F9F}"/>
    <cellStyle name="Note 9 3" xfId="875" xr:uid="{7AE22F50-C3C8-4B83-899C-84597B6FCE89}"/>
    <cellStyle name="Output" xfId="354" builtinId="21" customBuiltin="1"/>
    <cellStyle name="Output 2" xfId="1149" xr:uid="{75F0100A-D3C1-4F4B-9572-624A4FACD108}"/>
    <cellStyle name="Percent 10" xfId="1181" xr:uid="{731F605D-DEC0-48C9-B8C5-E22B3778AD35}"/>
    <cellStyle name="Percent 2" xfId="4" xr:uid="{00000000-0005-0000-0000-00007B010000}"/>
    <cellStyle name="Percent 2 2" xfId="25" xr:uid="{00000000-0005-0000-0000-00007C010000}"/>
    <cellStyle name="Percent 2 3" xfId="26" xr:uid="{00000000-0005-0000-0000-00007D010000}"/>
    <cellStyle name="Percent 3" xfId="8" xr:uid="{00000000-0005-0000-0000-00007E010000}"/>
    <cellStyle name="Percent 4" xfId="52" xr:uid="{00000000-0005-0000-0000-00007F010000}"/>
    <cellStyle name="Percent 5" xfId="72" xr:uid="{00000000-0005-0000-0000-000080010000}"/>
    <cellStyle name="Percent 6" xfId="75" xr:uid="{00000000-0005-0000-0000-000081010000}"/>
    <cellStyle name="Percent 6 2" xfId="120" xr:uid="{00000000-0005-0000-0000-000082010000}"/>
    <cellStyle name="Percent 6 2 2" xfId="617" xr:uid="{B17250EA-1394-4FAA-B61A-B0CE9557DF38}"/>
    <cellStyle name="Percent 6 2 2 2" xfId="1114" xr:uid="{6C950A05-6DFF-42E2-BBA4-32BF9527F0D1}"/>
    <cellStyle name="Percent 6 2 3" xfId="672" xr:uid="{AA08C512-738F-4341-A76B-695AC98848F3}"/>
    <cellStyle name="Percent 6 3" xfId="147" xr:uid="{00000000-0005-0000-0000-000083010000}"/>
    <cellStyle name="Percent 6 3 2" xfId="603" xr:uid="{974A921A-C34E-4E39-928A-791B3443FAAE}"/>
    <cellStyle name="Percent 6 3 2 2" xfId="1100" xr:uid="{26C9163B-0FA2-404C-9F58-97D554E23FD4}"/>
    <cellStyle name="Percent 6 3 3" xfId="686" xr:uid="{51A8BDAE-F575-409B-A698-45FCDFD3500C}"/>
    <cellStyle name="Percent 6 4" xfId="634" xr:uid="{6CF73C62-0365-406C-B7C1-D7163F8B4C49}"/>
    <cellStyle name="Percent 6 4 2" xfId="1129" xr:uid="{5B8323AE-3FC2-4A75-B2EA-B0E3A4AAE535}"/>
    <cellStyle name="Percent 6 5" xfId="657" xr:uid="{E54DD2A8-108E-4964-ADC2-F675AFE2E908}"/>
    <cellStyle name="Percent 7" xfId="87" xr:uid="{00000000-0005-0000-0000-000084010000}"/>
    <cellStyle name="Percent 7 2" xfId="130" xr:uid="{00000000-0005-0000-0000-000085010000}"/>
    <cellStyle name="Percent 8" xfId="90" xr:uid="{00000000-0005-0000-0000-000086010000}"/>
    <cellStyle name="Percent 8 2" xfId="627" xr:uid="{37F1D5C8-BF73-43A9-9B85-5765AAC6B09F}"/>
    <cellStyle name="PSChar" xfId="27" xr:uid="{00000000-0005-0000-0000-000087010000}"/>
    <cellStyle name="PSDate" xfId="28" xr:uid="{00000000-0005-0000-0000-000088010000}"/>
    <cellStyle name="PSDec" xfId="29" xr:uid="{00000000-0005-0000-0000-000089010000}"/>
    <cellStyle name="PSDetail" xfId="46" xr:uid="{00000000-0005-0000-0000-00008A010000}"/>
    <cellStyle name="PSHeading" xfId="30" xr:uid="{00000000-0005-0000-0000-00008B010000}"/>
    <cellStyle name="PSInt" xfId="31" xr:uid="{00000000-0005-0000-0000-00008C010000}"/>
    <cellStyle name="PSSpacer" xfId="32" xr:uid="{00000000-0005-0000-0000-00008D010000}"/>
    <cellStyle name="robyn" xfId="47" xr:uid="{00000000-0005-0000-0000-00008E010000}"/>
    <cellStyle name="STYL1 - Style1" xfId="48" xr:uid="{00000000-0005-0000-0000-00008F010000}"/>
    <cellStyle name="Style 1" xfId="33" xr:uid="{00000000-0005-0000-0000-000090010000}"/>
    <cellStyle name="Title" xfId="345" builtinId="15" customBuiltin="1"/>
    <cellStyle name="Total" xfId="360" builtinId="25" customBuiltin="1"/>
    <cellStyle name="Total 2" xfId="1156" xr:uid="{D3FCE8A3-244E-4350-9796-7DF963E4C601}"/>
    <cellStyle name="Warning Text" xfId="358" builtinId="11" customBuiltin="1"/>
    <cellStyle name="Warning Text 2" xfId="1153" xr:uid="{104CC943-B810-42ED-9DFF-E52DE617C25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00FF99"/>
      <color rgb="FF0000FF"/>
      <color rgb="FFFFFF99"/>
      <color rgb="FFCCFF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2F31-45E0-4857-BFEF-F58EEFCB13B9}">
  <sheetPr syncVertical="1" syncRef="A1" transitionEvaluation="1" transitionEntry="1"/>
  <dimension ref="A1:AC270"/>
  <sheetViews>
    <sheetView showGridLines="0" tabSelected="1" view="pageBreakPreview" zoomScale="60" zoomScaleNormal="85" workbookViewId="0">
      <selection activeCell="G35" sqref="G35"/>
    </sheetView>
  </sheetViews>
  <sheetFormatPr defaultColWidth="8.54296875" defaultRowHeight="13.8" x14ac:dyDescent="0.3"/>
  <cols>
    <col min="1" max="1" width="3.81640625" style="62" customWidth="1"/>
    <col min="2" max="2" width="1.1796875" style="62" customWidth="1"/>
    <col min="3" max="3" width="23.36328125" style="62" customWidth="1"/>
    <col min="4" max="4" width="9.54296875" style="62" bestFit="1" customWidth="1"/>
    <col min="5" max="5" width="9.81640625" style="62" bestFit="1" customWidth="1"/>
    <col min="6" max="6" width="10" style="62" customWidth="1"/>
    <col min="7" max="7" width="5.81640625" style="62" customWidth="1"/>
    <col min="8" max="8" width="2.81640625" style="62" customWidth="1"/>
    <col min="9" max="9" width="7.81640625" style="62" customWidth="1"/>
    <col min="10" max="10" width="9.1796875" style="62" bestFit="1" customWidth="1"/>
    <col min="11" max="11" width="7.54296875" style="62" bestFit="1" customWidth="1"/>
    <col min="12" max="12" width="6" style="62" customWidth="1"/>
    <col min="13" max="13" width="8.6328125" style="62" customWidth="1"/>
    <col min="14" max="14" width="19.453125" style="62" customWidth="1"/>
    <col min="15" max="15" width="15.54296875" style="123" customWidth="1"/>
    <col min="16" max="16" width="18.08984375" style="62" customWidth="1"/>
    <col min="17" max="17" width="12" style="62" customWidth="1"/>
    <col min="18" max="16384" width="8.54296875" style="62"/>
  </cols>
  <sheetData>
    <row r="1" spans="1:16" s="69" customFormat="1" x14ac:dyDescent="0.25">
      <c r="A1" s="68" t="s">
        <v>0</v>
      </c>
      <c r="G1" s="70" t="s">
        <v>1</v>
      </c>
      <c r="J1" s="70"/>
      <c r="K1" s="70"/>
      <c r="L1" s="70"/>
      <c r="M1" s="70"/>
      <c r="N1" s="70"/>
      <c r="O1" s="71" t="s">
        <v>2</v>
      </c>
      <c r="P1" s="69">
        <v>1</v>
      </c>
    </row>
    <row r="2" spans="1:16" s="69" customFormat="1" x14ac:dyDescent="0.25">
      <c r="A2" s="68"/>
      <c r="O2" s="131"/>
      <c r="P2" s="69">
        <f>P1+1</f>
        <v>2</v>
      </c>
    </row>
    <row r="3" spans="1:16" s="69" customFormat="1" x14ac:dyDescent="0.3">
      <c r="A3" s="72" t="s">
        <v>3</v>
      </c>
      <c r="B3" s="73"/>
      <c r="C3" s="73"/>
      <c r="D3" s="74"/>
      <c r="E3" s="75" t="s">
        <v>4</v>
      </c>
      <c r="F3" s="76" t="s">
        <v>5</v>
      </c>
      <c r="G3" s="73"/>
      <c r="H3" s="73"/>
      <c r="I3" s="73"/>
      <c r="J3" s="77"/>
      <c r="K3" s="77"/>
      <c r="L3" s="77"/>
      <c r="M3" s="77"/>
      <c r="N3" s="172" t="s">
        <v>6</v>
      </c>
      <c r="O3" s="110"/>
      <c r="P3" s="69">
        <f t="shared" ref="P3:P51" si="0">P2+1</f>
        <v>3</v>
      </c>
    </row>
    <row r="4" spans="1:16" s="69" customFormat="1" x14ac:dyDescent="0.3">
      <c r="A4" s="62"/>
      <c r="B4" s="62"/>
      <c r="C4" s="62"/>
      <c r="D4" s="62"/>
      <c r="E4" s="62"/>
      <c r="F4" s="78" t="s">
        <v>7</v>
      </c>
      <c r="G4" s="62"/>
      <c r="H4" s="79"/>
      <c r="I4" s="79"/>
      <c r="J4" s="79"/>
      <c r="K4" s="79"/>
      <c r="L4" s="79"/>
      <c r="M4" s="129" t="s">
        <v>8</v>
      </c>
      <c r="N4" s="174" t="s">
        <v>9</v>
      </c>
      <c r="O4" s="132">
        <v>46752</v>
      </c>
      <c r="P4" s="69">
        <f t="shared" si="0"/>
        <v>4</v>
      </c>
    </row>
    <row r="5" spans="1:16" s="69" customFormat="1" x14ac:dyDescent="0.3">
      <c r="A5" s="80" t="s">
        <v>10</v>
      </c>
      <c r="B5" s="81"/>
      <c r="C5" s="62"/>
      <c r="D5" s="62"/>
      <c r="E5" s="62"/>
      <c r="F5" s="82" t="s">
        <v>11</v>
      </c>
      <c r="G5" s="62"/>
      <c r="H5" s="79"/>
      <c r="I5" s="79"/>
      <c r="J5" s="79"/>
      <c r="K5" s="79"/>
      <c r="L5" s="79"/>
      <c r="M5" s="129" t="s">
        <v>8</v>
      </c>
      <c r="N5" s="174" t="s">
        <v>12</v>
      </c>
      <c r="O5" s="132">
        <v>46387</v>
      </c>
      <c r="P5" s="69">
        <f t="shared" si="0"/>
        <v>5</v>
      </c>
    </row>
    <row r="6" spans="1:16" s="69" customFormat="1" x14ac:dyDescent="0.3">
      <c r="A6" s="81"/>
      <c r="B6" s="81"/>
      <c r="C6" s="62"/>
      <c r="D6" s="62"/>
      <c r="E6" s="62"/>
      <c r="F6" s="78" t="s">
        <v>13</v>
      </c>
      <c r="G6" s="62"/>
      <c r="H6" s="79"/>
      <c r="I6" s="79"/>
      <c r="J6" s="79"/>
      <c r="K6" s="79"/>
      <c r="L6" s="79"/>
      <c r="M6" s="129" t="s">
        <v>8</v>
      </c>
      <c r="N6" s="174" t="s">
        <v>14</v>
      </c>
      <c r="O6" s="132">
        <v>46022</v>
      </c>
      <c r="P6" s="69">
        <f t="shared" si="0"/>
        <v>6</v>
      </c>
    </row>
    <row r="7" spans="1:16" s="69" customFormat="1" x14ac:dyDescent="0.3">
      <c r="A7" s="80" t="s">
        <v>121</v>
      </c>
      <c r="B7" s="62"/>
      <c r="C7" s="83"/>
      <c r="D7" s="78"/>
      <c r="E7" s="78"/>
      <c r="F7" s="62" t="s">
        <v>16</v>
      </c>
      <c r="G7" s="62"/>
      <c r="H7" s="79"/>
      <c r="I7" s="79"/>
      <c r="J7" s="79"/>
      <c r="K7" s="79"/>
      <c r="L7" s="79"/>
      <c r="M7" s="129"/>
      <c r="N7" s="129"/>
      <c r="O7" s="132"/>
      <c r="P7" s="69">
        <f t="shared" si="0"/>
        <v>7</v>
      </c>
    </row>
    <row r="8" spans="1:16" s="69" customFormat="1" x14ac:dyDescent="0.3">
      <c r="A8" s="80"/>
      <c r="B8" s="62"/>
      <c r="C8" s="83"/>
      <c r="D8" s="78"/>
      <c r="E8" s="78"/>
      <c r="F8" s="62"/>
      <c r="G8" s="62"/>
      <c r="H8" s="79"/>
      <c r="I8" s="79"/>
      <c r="J8" s="79"/>
      <c r="K8" s="79"/>
      <c r="L8" s="79"/>
      <c r="M8" s="129"/>
      <c r="N8" s="80" t="s">
        <v>17</v>
      </c>
      <c r="O8" s="132"/>
      <c r="P8" s="69">
        <f t="shared" si="0"/>
        <v>8</v>
      </c>
    </row>
    <row r="9" spans="1:16" s="69" customFormat="1" x14ac:dyDescent="0.25">
      <c r="B9" s="84"/>
      <c r="C9" s="84"/>
      <c r="D9" s="84"/>
      <c r="E9" s="84"/>
      <c r="F9" s="84"/>
      <c r="G9" s="85"/>
      <c r="H9" s="84"/>
      <c r="I9" s="84"/>
      <c r="J9" s="85"/>
      <c r="K9" s="85"/>
      <c r="L9" s="85"/>
      <c r="M9" s="85"/>
      <c r="N9" s="85"/>
      <c r="O9" s="133"/>
      <c r="P9" s="69">
        <f t="shared" si="0"/>
        <v>9</v>
      </c>
    </row>
    <row r="10" spans="1:16" s="69" customFormat="1" x14ac:dyDescent="0.25">
      <c r="A10" s="74"/>
      <c r="C10" s="86">
        <v>-1</v>
      </c>
      <c r="D10" s="86"/>
      <c r="E10" s="86"/>
      <c r="F10" s="86">
        <f>C10-1</f>
        <v>-2</v>
      </c>
      <c r="G10" s="86"/>
      <c r="H10" s="86"/>
      <c r="I10" s="87">
        <f>F10-1</f>
        <v>-3</v>
      </c>
      <c r="J10" s="86"/>
      <c r="K10" s="87">
        <f>I10-1</f>
        <v>-4</v>
      </c>
      <c r="L10" s="86"/>
      <c r="M10" s="88"/>
      <c r="N10" s="87">
        <f>K10-1</f>
        <v>-5</v>
      </c>
      <c r="O10" s="134"/>
      <c r="P10" s="69">
        <f t="shared" si="0"/>
        <v>10</v>
      </c>
    </row>
    <row r="11" spans="1:16" s="69" customFormat="1" x14ac:dyDescent="0.25">
      <c r="A11" s="89" t="s">
        <v>18</v>
      </c>
      <c r="B11" s="84"/>
      <c r="C11" s="84" t="s">
        <v>19</v>
      </c>
      <c r="D11" s="84"/>
      <c r="E11" s="84"/>
      <c r="F11" s="176" t="s">
        <v>20</v>
      </c>
      <c r="G11" s="176"/>
      <c r="H11" s="89"/>
      <c r="I11" s="89" t="s">
        <v>21</v>
      </c>
      <c r="J11" s="90"/>
      <c r="K11" s="154" t="s">
        <v>22</v>
      </c>
      <c r="L11" s="154"/>
      <c r="M11" s="85"/>
      <c r="N11" s="85" t="s">
        <v>23</v>
      </c>
      <c r="O11" s="131"/>
      <c r="P11" s="69">
        <f t="shared" si="0"/>
        <v>11</v>
      </c>
    </row>
    <row r="12" spans="1:16" s="69" customFormat="1" x14ac:dyDescent="0.25">
      <c r="A12" s="69">
        <v>1</v>
      </c>
      <c r="B12" s="169"/>
      <c r="C12" s="171" t="s">
        <v>24</v>
      </c>
      <c r="D12" s="169"/>
      <c r="E12" s="169"/>
      <c r="F12" s="93"/>
      <c r="G12" s="93"/>
      <c r="H12" s="168"/>
      <c r="I12" s="168"/>
      <c r="J12" s="70"/>
      <c r="K12" s="93"/>
      <c r="L12" s="93"/>
      <c r="M12" s="170"/>
      <c r="N12" s="170"/>
      <c r="O12" s="71"/>
      <c r="P12" s="69">
        <f t="shared" si="0"/>
        <v>12</v>
      </c>
    </row>
    <row r="13" spans="1:16" s="69" customFormat="1" x14ac:dyDescent="0.25">
      <c r="A13" s="69">
        <f>A12+1</f>
        <v>2</v>
      </c>
      <c r="D13" s="70"/>
      <c r="E13" s="70"/>
      <c r="F13" s="70"/>
      <c r="G13" s="91"/>
      <c r="H13" s="70"/>
      <c r="I13" s="92"/>
      <c r="J13" s="70"/>
      <c r="K13" s="70"/>
      <c r="L13" s="70"/>
      <c r="M13" s="70"/>
      <c r="N13" s="70"/>
      <c r="O13" s="71"/>
      <c r="P13" s="69">
        <f t="shared" si="0"/>
        <v>13</v>
      </c>
    </row>
    <row r="14" spans="1:16" s="69" customFormat="1" x14ac:dyDescent="0.25">
      <c r="A14" s="70">
        <f t="shared" ref="A14:A50" si="1">A13+1</f>
        <v>3</v>
      </c>
      <c r="B14" s="70"/>
      <c r="C14" s="70" t="s">
        <v>25</v>
      </c>
      <c r="D14" s="70"/>
      <c r="E14" s="70"/>
      <c r="F14" s="70" t="s">
        <v>26</v>
      </c>
      <c r="G14" s="91">
        <f>'E-7 Calculation Support'!D16</f>
        <v>0.2</v>
      </c>
      <c r="H14" s="93" t="s">
        <v>27</v>
      </c>
      <c r="I14" s="94">
        <f>'E-7 Calculation Support'!$E$8</f>
        <v>21.45</v>
      </c>
      <c r="J14" s="93" t="s">
        <v>28</v>
      </c>
      <c r="K14" s="95">
        <f>G14*I14</f>
        <v>4.29</v>
      </c>
      <c r="L14" s="95"/>
      <c r="M14" s="175" t="s">
        <v>29</v>
      </c>
      <c r="N14" s="175"/>
      <c r="O14" s="175"/>
      <c r="P14" s="69">
        <f t="shared" si="0"/>
        <v>14</v>
      </c>
    </row>
    <row r="15" spans="1:16" s="69" customFormat="1" x14ac:dyDescent="0.25">
      <c r="A15" s="70">
        <f t="shared" si="1"/>
        <v>4</v>
      </c>
      <c r="B15" s="70"/>
      <c r="C15" s="70"/>
      <c r="D15" s="70"/>
      <c r="E15" s="70"/>
      <c r="F15" s="70"/>
      <c r="G15" s="91"/>
      <c r="H15" s="70"/>
      <c r="I15" s="94"/>
      <c r="J15" s="70"/>
      <c r="K15" s="96"/>
      <c r="L15" s="96"/>
      <c r="M15" s="175"/>
      <c r="N15" s="175"/>
      <c r="O15" s="175"/>
      <c r="P15" s="69">
        <f t="shared" si="0"/>
        <v>15</v>
      </c>
    </row>
    <row r="16" spans="1:16" s="69" customFormat="1" x14ac:dyDescent="0.25">
      <c r="A16" s="70">
        <f t="shared" si="1"/>
        <v>5</v>
      </c>
      <c r="B16" s="70"/>
      <c r="C16" s="70" t="s">
        <v>30</v>
      </c>
      <c r="D16" s="70"/>
      <c r="E16" s="70"/>
      <c r="F16" s="70" t="s">
        <v>26</v>
      </c>
      <c r="G16" s="91">
        <f>'E-7 Calculation Support'!D17</f>
        <v>1</v>
      </c>
      <c r="H16" s="93" t="s">
        <v>27</v>
      </c>
      <c r="I16" s="92">
        <f>'E-7 Calculation Support'!$E$11</f>
        <v>47.96</v>
      </c>
      <c r="J16" s="93" t="s">
        <v>28</v>
      </c>
      <c r="K16" s="95">
        <f>G16*I16</f>
        <v>47.96</v>
      </c>
      <c r="L16" s="95"/>
      <c r="M16" s="175"/>
      <c r="N16" s="175"/>
      <c r="O16" s="175"/>
      <c r="P16" s="69">
        <f t="shared" si="0"/>
        <v>16</v>
      </c>
    </row>
    <row r="17" spans="1:29" s="69" customFormat="1" x14ac:dyDescent="0.25">
      <c r="A17" s="70">
        <f t="shared" si="1"/>
        <v>6</v>
      </c>
      <c r="B17" s="70"/>
      <c r="C17" s="70"/>
      <c r="D17" s="70"/>
      <c r="E17" s="70"/>
      <c r="F17" s="70"/>
      <c r="G17" s="70"/>
      <c r="H17" s="70"/>
      <c r="I17" s="70"/>
      <c r="J17" s="70"/>
      <c r="K17" s="96"/>
      <c r="L17" s="96"/>
      <c r="M17" s="175"/>
      <c r="N17" s="175"/>
      <c r="O17" s="175"/>
      <c r="P17" s="69">
        <f t="shared" si="0"/>
        <v>17</v>
      </c>
    </row>
    <row r="18" spans="1:29" s="69" customFormat="1" x14ac:dyDescent="0.25">
      <c r="A18" s="70">
        <f t="shared" si="1"/>
        <v>7</v>
      </c>
      <c r="B18" s="70"/>
      <c r="C18" s="70" t="s">
        <v>31</v>
      </c>
      <c r="D18" s="70"/>
      <c r="E18" s="70"/>
      <c r="F18" s="70"/>
      <c r="G18" s="70"/>
      <c r="H18" s="70"/>
      <c r="I18" s="70"/>
      <c r="J18" s="70"/>
      <c r="K18" s="97">
        <f>K14+K16</f>
        <v>52.25</v>
      </c>
      <c r="L18" s="94"/>
      <c r="M18" s="175"/>
      <c r="N18" s="175"/>
      <c r="O18" s="175"/>
      <c r="P18" s="69">
        <f t="shared" si="0"/>
        <v>18</v>
      </c>
    </row>
    <row r="19" spans="1:29" s="69" customFormat="1" x14ac:dyDescent="0.25">
      <c r="A19" s="70">
        <f t="shared" si="1"/>
        <v>8</v>
      </c>
      <c r="B19" s="70"/>
      <c r="C19" s="70"/>
      <c r="D19" s="70"/>
      <c r="E19" s="70"/>
      <c r="F19" s="70"/>
      <c r="G19" s="70"/>
      <c r="H19" s="70"/>
      <c r="I19" s="70"/>
      <c r="J19" s="70"/>
      <c r="K19" s="96"/>
      <c r="L19" s="96"/>
      <c r="M19" s="175"/>
      <c r="N19" s="175"/>
      <c r="O19" s="175"/>
      <c r="P19" s="69">
        <f t="shared" si="0"/>
        <v>19</v>
      </c>
    </row>
    <row r="20" spans="1:29" s="69" customFormat="1" x14ac:dyDescent="0.25">
      <c r="A20" s="70">
        <f t="shared" si="1"/>
        <v>9</v>
      </c>
      <c r="B20" s="70"/>
      <c r="C20" s="70" t="s">
        <v>32</v>
      </c>
      <c r="D20" s="70"/>
      <c r="E20" s="70"/>
      <c r="F20" s="70"/>
      <c r="G20" s="70"/>
      <c r="H20" s="93"/>
      <c r="I20" s="98">
        <f>'E-7 Calculation Support'!$E$35</f>
        <v>0.48630000000000001</v>
      </c>
      <c r="J20" s="93"/>
      <c r="K20" s="94">
        <f>K18*I20</f>
        <v>25.409175000000001</v>
      </c>
      <c r="L20" s="94"/>
      <c r="M20" s="175"/>
      <c r="N20" s="175"/>
      <c r="O20" s="175"/>
      <c r="P20" s="69">
        <f t="shared" si="0"/>
        <v>20</v>
      </c>
    </row>
    <row r="21" spans="1:29" s="69" customFormat="1" x14ac:dyDescent="0.25">
      <c r="A21" s="70">
        <f t="shared" si="1"/>
        <v>10</v>
      </c>
      <c r="B21" s="70"/>
      <c r="C21" s="70"/>
      <c r="D21" s="70"/>
      <c r="E21" s="70"/>
      <c r="F21" s="70"/>
      <c r="G21" s="70"/>
      <c r="H21" s="70"/>
      <c r="I21" s="98"/>
      <c r="J21" s="70"/>
      <c r="K21" s="94"/>
      <c r="L21" s="94"/>
      <c r="M21" s="175"/>
      <c r="N21" s="175"/>
      <c r="O21" s="175"/>
      <c r="P21" s="69">
        <f t="shared" si="0"/>
        <v>21</v>
      </c>
    </row>
    <row r="22" spans="1:29" s="69" customFormat="1" x14ac:dyDescent="0.3">
      <c r="A22" s="70">
        <f t="shared" si="1"/>
        <v>11</v>
      </c>
      <c r="B22" s="70"/>
      <c r="C22" s="70" t="s">
        <v>33</v>
      </c>
      <c r="D22" s="70"/>
      <c r="E22" s="70"/>
      <c r="F22" s="70"/>
      <c r="G22" s="70"/>
      <c r="H22" s="70"/>
      <c r="I22" s="70"/>
      <c r="J22" s="70"/>
      <c r="K22" s="97">
        <f>SUM(K18:K21)</f>
        <v>77.659175000000005</v>
      </c>
      <c r="L22" s="94"/>
      <c r="M22" s="175"/>
      <c r="N22" s="175"/>
      <c r="O22" s="175"/>
      <c r="P22" s="69">
        <f t="shared" si="0"/>
        <v>22</v>
      </c>
      <c r="AC22" s="62"/>
    </row>
    <row r="23" spans="1:29" s="69" customFormat="1" x14ac:dyDescent="0.3">
      <c r="A23" s="70">
        <f t="shared" si="1"/>
        <v>12</v>
      </c>
      <c r="B23" s="70"/>
      <c r="C23" s="70"/>
      <c r="D23" s="70"/>
      <c r="E23" s="70"/>
      <c r="F23" s="70"/>
      <c r="G23" s="70"/>
      <c r="H23" s="70"/>
      <c r="I23" s="70"/>
      <c r="J23" s="70"/>
      <c r="K23" s="95"/>
      <c r="L23" s="95"/>
      <c r="M23" s="175"/>
      <c r="N23" s="175"/>
      <c r="O23" s="175"/>
      <c r="P23" s="69">
        <f t="shared" si="0"/>
        <v>23</v>
      </c>
      <c r="AC23" s="62"/>
    </row>
    <row r="24" spans="1:29" s="69" customFormat="1" x14ac:dyDescent="0.3">
      <c r="A24" s="70">
        <f t="shared" si="1"/>
        <v>13</v>
      </c>
      <c r="B24" s="70"/>
      <c r="C24" s="70" t="s">
        <v>34</v>
      </c>
      <c r="D24" s="70"/>
      <c r="E24" s="70"/>
      <c r="F24" s="70" t="s">
        <v>35</v>
      </c>
      <c r="G24" s="99">
        <f>'E-7 Calculation Support'!$E$41</f>
        <v>1</v>
      </c>
      <c r="H24" s="70"/>
      <c r="I24" s="92">
        <f>'E-7 Calculation Support'!$G$41</f>
        <v>30.41</v>
      </c>
      <c r="J24" s="70"/>
      <c r="K24" s="95">
        <f>G24*I24</f>
        <v>30.41</v>
      </c>
      <c r="L24" s="95"/>
      <c r="M24" s="175"/>
      <c r="N24" s="175"/>
      <c r="O24" s="175"/>
      <c r="P24" s="69">
        <f t="shared" si="0"/>
        <v>24</v>
      </c>
      <c r="AC24" s="62"/>
    </row>
    <row r="25" spans="1:29" s="69" customFormat="1" x14ac:dyDescent="0.3">
      <c r="A25" s="70">
        <f t="shared" si="1"/>
        <v>14</v>
      </c>
      <c r="B25" s="70"/>
      <c r="C25" s="70"/>
      <c r="D25" s="70"/>
      <c r="E25" s="70"/>
      <c r="F25" s="70"/>
      <c r="G25" s="70"/>
      <c r="H25" s="70"/>
      <c r="I25" s="70"/>
      <c r="J25" s="70"/>
      <c r="K25" s="95"/>
      <c r="L25" s="95"/>
      <c r="M25" s="175"/>
      <c r="N25" s="175"/>
      <c r="O25" s="175"/>
      <c r="P25" s="69">
        <f t="shared" si="0"/>
        <v>25</v>
      </c>
      <c r="AC25" s="62"/>
    </row>
    <row r="26" spans="1:29" s="69" customFormat="1" x14ac:dyDescent="0.3">
      <c r="A26" s="70">
        <f t="shared" si="1"/>
        <v>15</v>
      </c>
      <c r="B26" s="95"/>
      <c r="C26" s="145" t="s">
        <v>36</v>
      </c>
      <c r="D26" s="92">
        <f>'E-7 Calculation Support'!G49</f>
        <v>34</v>
      </c>
      <c r="E26" s="95"/>
      <c r="F26" s="137" t="s">
        <v>37</v>
      </c>
      <c r="G26" s="141">
        <f>'E-7 Calculation Support'!E48</f>
        <v>0.09</v>
      </c>
      <c r="H26" s="70"/>
      <c r="I26" s="142">
        <f>D26*G26</f>
        <v>3.06</v>
      </c>
      <c r="J26" s="70"/>
      <c r="K26" s="92">
        <f>D26+I26</f>
        <v>37.06</v>
      </c>
      <c r="L26" s="94"/>
      <c r="M26" s="175"/>
      <c r="N26" s="175"/>
      <c r="O26" s="175"/>
      <c r="P26" s="69">
        <f t="shared" si="0"/>
        <v>26</v>
      </c>
      <c r="AC26" s="62"/>
    </row>
    <row r="27" spans="1:29" s="69" customFormat="1" x14ac:dyDescent="0.3">
      <c r="A27" s="70">
        <f t="shared" si="1"/>
        <v>16</v>
      </c>
      <c r="B27" s="70"/>
      <c r="C27" s="70"/>
      <c r="D27" s="70"/>
      <c r="E27" s="70"/>
      <c r="F27" s="70"/>
      <c r="G27" s="70"/>
      <c r="H27" s="70"/>
      <c r="I27" s="70"/>
      <c r="J27" s="70"/>
      <c r="K27" s="95"/>
      <c r="L27" s="95"/>
      <c r="M27" s="175"/>
      <c r="N27" s="175"/>
      <c r="O27" s="175"/>
      <c r="P27" s="69">
        <f t="shared" si="0"/>
        <v>27</v>
      </c>
      <c r="AC27" s="62"/>
    </row>
    <row r="28" spans="1:29" s="69" customFormat="1" x14ac:dyDescent="0.3">
      <c r="A28" s="70">
        <f t="shared" si="1"/>
        <v>17</v>
      </c>
      <c r="B28" s="70"/>
      <c r="C28" s="70" t="s">
        <v>38</v>
      </c>
      <c r="D28" s="70"/>
      <c r="E28" s="70"/>
      <c r="F28" s="70"/>
      <c r="G28" s="70"/>
      <c r="H28" s="70"/>
      <c r="I28" s="70"/>
      <c r="J28" s="70"/>
      <c r="K28" s="97">
        <f>SUM(K22:K26)</f>
        <v>145.129175</v>
      </c>
      <c r="L28" s="94"/>
      <c r="M28" s="175"/>
      <c r="N28" s="175"/>
      <c r="O28" s="175"/>
      <c r="P28" s="69">
        <f t="shared" si="0"/>
        <v>28</v>
      </c>
      <c r="AC28" s="62"/>
    </row>
    <row r="29" spans="1:29" s="69" customFormat="1" x14ac:dyDescent="0.3">
      <c r="A29" s="70">
        <f t="shared" si="1"/>
        <v>18</v>
      </c>
      <c r="B29" s="70"/>
      <c r="C29" s="70"/>
      <c r="D29" s="70"/>
      <c r="E29" s="70"/>
      <c r="F29" s="70"/>
      <c r="G29" s="70"/>
      <c r="H29" s="70"/>
      <c r="I29" s="70"/>
      <c r="J29" s="70"/>
      <c r="K29" s="95"/>
      <c r="L29" s="95"/>
      <c r="M29" s="175"/>
      <c r="N29" s="175"/>
      <c r="O29" s="175"/>
      <c r="P29" s="69">
        <f t="shared" si="0"/>
        <v>29</v>
      </c>
      <c r="AC29" s="62"/>
    </row>
    <row r="30" spans="1:29" s="69" customFormat="1" x14ac:dyDescent="0.3">
      <c r="A30" s="70">
        <f t="shared" si="1"/>
        <v>19</v>
      </c>
      <c r="B30" s="70"/>
      <c r="C30" s="70"/>
      <c r="D30" s="70"/>
      <c r="E30" s="70"/>
      <c r="F30" s="70"/>
      <c r="G30" s="70"/>
      <c r="H30" s="70"/>
      <c r="I30" s="70"/>
      <c r="J30" s="70"/>
      <c r="K30" s="95"/>
      <c r="L30" s="95"/>
      <c r="M30" s="155"/>
      <c r="N30" s="155"/>
      <c r="O30" s="155"/>
      <c r="P30" s="69">
        <f t="shared" si="0"/>
        <v>30</v>
      </c>
      <c r="AC30" s="62"/>
    </row>
    <row r="31" spans="1:29" s="69" customFormat="1" x14ac:dyDescent="0.3">
      <c r="A31" s="70">
        <f t="shared" si="1"/>
        <v>20</v>
      </c>
      <c r="B31" s="70"/>
      <c r="C31" s="70"/>
      <c r="D31" s="70"/>
      <c r="E31" s="70"/>
      <c r="F31" s="70"/>
      <c r="G31" s="70"/>
      <c r="H31" s="70"/>
      <c r="I31" s="70"/>
      <c r="J31" s="70"/>
      <c r="K31" s="95"/>
      <c r="L31" s="95"/>
      <c r="M31" s="155"/>
      <c r="N31" s="155"/>
      <c r="O31" s="155"/>
      <c r="P31" s="69">
        <f t="shared" si="0"/>
        <v>31</v>
      </c>
      <c r="AC31" s="62"/>
    </row>
    <row r="32" spans="1:29" s="69" customFormat="1" x14ac:dyDescent="0.3">
      <c r="A32" s="70">
        <f t="shared" si="1"/>
        <v>21</v>
      </c>
      <c r="B32" s="70"/>
      <c r="C32" s="70"/>
      <c r="D32" s="70"/>
      <c r="E32" s="70"/>
      <c r="F32" s="70"/>
      <c r="G32" s="70"/>
      <c r="H32" s="70"/>
      <c r="I32" s="70"/>
      <c r="J32" s="70"/>
      <c r="K32" s="95"/>
      <c r="L32" s="95"/>
      <c r="M32" s="155"/>
      <c r="N32" s="155"/>
      <c r="O32" s="155"/>
      <c r="P32" s="69">
        <f t="shared" si="0"/>
        <v>32</v>
      </c>
      <c r="AC32" s="62"/>
    </row>
    <row r="33" spans="1:29" s="69" customFormat="1" x14ac:dyDescent="0.3">
      <c r="A33" s="70">
        <f t="shared" si="1"/>
        <v>22</v>
      </c>
      <c r="B33" s="70"/>
      <c r="C33" s="70"/>
      <c r="D33" s="70"/>
      <c r="E33" s="70"/>
      <c r="F33" s="70"/>
      <c r="G33" s="70"/>
      <c r="H33" s="70"/>
      <c r="I33" s="70"/>
      <c r="J33" s="70"/>
      <c r="K33" s="95"/>
      <c r="L33" s="95"/>
      <c r="M33" s="155"/>
      <c r="N33" s="155"/>
      <c r="O33" s="155"/>
      <c r="P33" s="69">
        <f t="shared" si="0"/>
        <v>33</v>
      </c>
      <c r="AC33" s="62"/>
    </row>
    <row r="34" spans="1:29" s="69" customFormat="1" x14ac:dyDescent="0.3">
      <c r="A34" s="70">
        <f t="shared" si="1"/>
        <v>23</v>
      </c>
      <c r="B34" s="70"/>
      <c r="C34" s="70"/>
      <c r="D34" s="70"/>
      <c r="E34" s="70"/>
      <c r="F34" s="70"/>
      <c r="G34" s="70"/>
      <c r="H34" s="70"/>
      <c r="I34" s="70"/>
      <c r="J34" s="70"/>
      <c r="K34" s="95"/>
      <c r="L34" s="95"/>
      <c r="M34" s="155"/>
      <c r="N34" s="155"/>
      <c r="O34" s="155"/>
      <c r="P34" s="69">
        <f t="shared" si="0"/>
        <v>34</v>
      </c>
      <c r="AC34" s="62"/>
    </row>
    <row r="35" spans="1:29" s="69" customFormat="1" x14ac:dyDescent="0.3">
      <c r="A35" s="70">
        <f t="shared" si="1"/>
        <v>24</v>
      </c>
      <c r="B35" s="70"/>
      <c r="C35" s="70"/>
      <c r="D35" s="70"/>
      <c r="E35" s="70"/>
      <c r="F35" s="70"/>
      <c r="G35" s="70"/>
      <c r="H35" s="70"/>
      <c r="I35" s="70"/>
      <c r="J35" s="70"/>
      <c r="K35" s="95"/>
      <c r="L35" s="95"/>
      <c r="M35" s="155"/>
      <c r="N35" s="155"/>
      <c r="O35" s="155"/>
      <c r="P35" s="69">
        <f t="shared" si="0"/>
        <v>35</v>
      </c>
      <c r="AC35" s="62"/>
    </row>
    <row r="36" spans="1:29" s="69" customFormat="1" x14ac:dyDescent="0.3">
      <c r="A36" s="70">
        <f t="shared" si="1"/>
        <v>25</v>
      </c>
      <c r="B36" s="70"/>
      <c r="C36" s="70"/>
      <c r="D36" s="70"/>
      <c r="E36" s="70"/>
      <c r="F36" s="70"/>
      <c r="G36" s="70"/>
      <c r="H36" s="70"/>
      <c r="I36" s="70"/>
      <c r="J36" s="70"/>
      <c r="K36" s="95"/>
      <c r="L36" s="95"/>
      <c r="M36" s="155"/>
      <c r="N36" s="155"/>
      <c r="O36" s="155"/>
      <c r="P36" s="69">
        <f t="shared" si="0"/>
        <v>36</v>
      </c>
      <c r="AC36" s="62"/>
    </row>
    <row r="37" spans="1:29" s="69" customFormat="1" x14ac:dyDescent="0.3">
      <c r="A37" s="70">
        <f t="shared" si="1"/>
        <v>26</v>
      </c>
      <c r="B37" s="70"/>
      <c r="C37" s="70"/>
      <c r="D37" s="70"/>
      <c r="E37" s="70"/>
      <c r="F37" s="70"/>
      <c r="G37" s="70"/>
      <c r="H37" s="70"/>
      <c r="I37" s="70"/>
      <c r="J37" s="70"/>
      <c r="K37" s="95"/>
      <c r="L37" s="95"/>
      <c r="M37" s="155"/>
      <c r="N37" s="155"/>
      <c r="O37" s="155"/>
      <c r="P37" s="69">
        <f t="shared" si="0"/>
        <v>37</v>
      </c>
      <c r="AC37" s="62"/>
    </row>
    <row r="38" spans="1:29" s="69" customFormat="1" x14ac:dyDescent="0.3">
      <c r="A38" s="70">
        <f t="shared" si="1"/>
        <v>27</v>
      </c>
      <c r="B38" s="70"/>
      <c r="C38" s="70"/>
      <c r="D38" s="70"/>
      <c r="E38" s="70"/>
      <c r="F38" s="70"/>
      <c r="G38" s="70"/>
      <c r="H38" s="70"/>
      <c r="I38" s="70"/>
      <c r="J38" s="70"/>
      <c r="K38" s="95"/>
      <c r="L38" s="95"/>
      <c r="M38" s="155"/>
      <c r="N38" s="155"/>
      <c r="O38" s="155"/>
      <c r="P38" s="69">
        <f t="shared" si="0"/>
        <v>38</v>
      </c>
      <c r="AC38" s="62"/>
    </row>
    <row r="39" spans="1:29" s="69" customFormat="1" x14ac:dyDescent="0.3">
      <c r="A39" s="70">
        <f t="shared" si="1"/>
        <v>28</v>
      </c>
      <c r="B39" s="70"/>
      <c r="C39" s="70"/>
      <c r="D39" s="70"/>
      <c r="E39" s="70"/>
      <c r="F39" s="70"/>
      <c r="G39" s="70"/>
      <c r="H39" s="70"/>
      <c r="I39" s="70"/>
      <c r="J39" s="70"/>
      <c r="K39" s="95"/>
      <c r="L39" s="95"/>
      <c r="M39" s="155"/>
      <c r="N39" s="155"/>
      <c r="O39" s="155"/>
      <c r="P39" s="69">
        <f t="shared" si="0"/>
        <v>39</v>
      </c>
      <c r="AC39" s="62"/>
    </row>
    <row r="40" spans="1:29" s="69" customFormat="1" x14ac:dyDescent="0.3">
      <c r="A40" s="70">
        <f t="shared" si="1"/>
        <v>29</v>
      </c>
      <c r="B40" s="70"/>
      <c r="C40" s="70"/>
      <c r="D40" s="70"/>
      <c r="E40" s="70"/>
      <c r="F40" s="70"/>
      <c r="G40" s="70"/>
      <c r="H40" s="70"/>
      <c r="I40" s="70"/>
      <c r="J40" s="70"/>
      <c r="K40" s="95"/>
      <c r="L40" s="95"/>
      <c r="M40" s="155"/>
      <c r="N40" s="155"/>
      <c r="O40" s="155"/>
      <c r="P40" s="69">
        <f t="shared" si="0"/>
        <v>40</v>
      </c>
      <c r="AC40" s="62"/>
    </row>
    <row r="41" spans="1:29" s="69" customFormat="1" x14ac:dyDescent="0.3">
      <c r="A41" s="70">
        <f t="shared" si="1"/>
        <v>30</v>
      </c>
      <c r="B41" s="70"/>
      <c r="C41" s="70"/>
      <c r="D41" s="70"/>
      <c r="E41" s="70"/>
      <c r="F41" s="70"/>
      <c r="G41" s="70"/>
      <c r="H41" s="70"/>
      <c r="I41" s="70"/>
      <c r="J41" s="70"/>
      <c r="K41" s="95"/>
      <c r="L41" s="95"/>
      <c r="M41" s="155"/>
      <c r="N41" s="155"/>
      <c r="O41" s="155"/>
      <c r="P41" s="69">
        <f t="shared" si="0"/>
        <v>41</v>
      </c>
      <c r="AC41" s="62"/>
    </row>
    <row r="42" spans="1:29" s="69" customFormat="1" x14ac:dyDescent="0.3">
      <c r="A42" s="70">
        <f t="shared" si="1"/>
        <v>31</v>
      </c>
      <c r="B42" s="70"/>
      <c r="C42" s="70"/>
      <c r="D42" s="70"/>
      <c r="E42" s="70"/>
      <c r="F42" s="70"/>
      <c r="G42" s="70"/>
      <c r="H42" s="70"/>
      <c r="I42" s="70"/>
      <c r="J42" s="70"/>
      <c r="K42" s="95"/>
      <c r="L42" s="95"/>
      <c r="M42" s="155"/>
      <c r="N42" s="155"/>
      <c r="O42" s="155"/>
      <c r="P42" s="69">
        <f t="shared" si="0"/>
        <v>42</v>
      </c>
      <c r="AC42" s="62"/>
    </row>
    <row r="43" spans="1:29" s="69" customFormat="1" x14ac:dyDescent="0.3">
      <c r="A43" s="70">
        <f t="shared" si="1"/>
        <v>32</v>
      </c>
      <c r="B43" s="70"/>
      <c r="C43" s="70"/>
      <c r="D43" s="70"/>
      <c r="E43" s="70"/>
      <c r="F43" s="70"/>
      <c r="G43" s="70"/>
      <c r="H43" s="70"/>
      <c r="I43" s="70"/>
      <c r="J43" s="70"/>
      <c r="K43" s="95"/>
      <c r="L43" s="95"/>
      <c r="M43" s="155"/>
      <c r="N43" s="155"/>
      <c r="O43" s="155"/>
      <c r="P43" s="69">
        <f t="shared" si="0"/>
        <v>43</v>
      </c>
      <c r="AC43" s="62"/>
    </row>
    <row r="44" spans="1:29" s="69" customFormat="1" x14ac:dyDescent="0.3">
      <c r="A44" s="70">
        <f t="shared" si="1"/>
        <v>33</v>
      </c>
      <c r="B44" s="70"/>
      <c r="C44" s="70"/>
      <c r="D44" s="70"/>
      <c r="E44" s="70"/>
      <c r="F44" s="70"/>
      <c r="G44" s="70"/>
      <c r="H44" s="70"/>
      <c r="I44" s="70"/>
      <c r="J44" s="70"/>
      <c r="K44" s="95"/>
      <c r="L44" s="95"/>
      <c r="M44" s="155"/>
      <c r="N44" s="155"/>
      <c r="O44" s="155"/>
      <c r="P44" s="69">
        <f t="shared" si="0"/>
        <v>44</v>
      </c>
      <c r="AC44" s="62"/>
    </row>
    <row r="45" spans="1:29" s="69" customFormat="1" x14ac:dyDescent="0.3">
      <c r="A45" s="70">
        <f t="shared" si="1"/>
        <v>34</v>
      </c>
      <c r="B45" s="70"/>
      <c r="C45" s="70"/>
      <c r="D45" s="70"/>
      <c r="E45" s="70"/>
      <c r="F45" s="70"/>
      <c r="G45" s="70"/>
      <c r="H45" s="70"/>
      <c r="I45" s="70"/>
      <c r="J45" s="70"/>
      <c r="K45" s="95"/>
      <c r="L45" s="95"/>
      <c r="M45" s="155"/>
      <c r="N45" s="155"/>
      <c r="O45" s="155"/>
      <c r="P45" s="69">
        <f t="shared" si="0"/>
        <v>45</v>
      </c>
      <c r="AC45" s="62"/>
    </row>
    <row r="46" spans="1:29" s="69" customFormat="1" x14ac:dyDescent="0.3">
      <c r="A46" s="70">
        <f t="shared" si="1"/>
        <v>35</v>
      </c>
      <c r="B46" s="70"/>
      <c r="C46" s="70"/>
      <c r="D46" s="70"/>
      <c r="E46" s="70"/>
      <c r="F46" s="70"/>
      <c r="G46" s="70"/>
      <c r="H46" s="70"/>
      <c r="I46" s="70"/>
      <c r="J46" s="70"/>
      <c r="K46" s="95"/>
      <c r="L46" s="95"/>
      <c r="M46" s="155"/>
      <c r="N46" s="155"/>
      <c r="O46" s="155"/>
      <c r="P46" s="69">
        <f t="shared" si="0"/>
        <v>46</v>
      </c>
      <c r="AC46" s="62"/>
    </row>
    <row r="47" spans="1:29" s="69" customFormat="1" x14ac:dyDescent="0.3">
      <c r="A47" s="70">
        <f t="shared" si="1"/>
        <v>36</v>
      </c>
      <c r="B47" s="70"/>
      <c r="C47" s="70"/>
      <c r="D47" s="70"/>
      <c r="E47" s="70"/>
      <c r="F47" s="70"/>
      <c r="G47" s="70"/>
      <c r="H47" s="70"/>
      <c r="I47" s="70"/>
      <c r="J47" s="70"/>
      <c r="K47" s="95"/>
      <c r="L47" s="95"/>
      <c r="M47" s="155"/>
      <c r="N47" s="155"/>
      <c r="O47" s="155"/>
      <c r="P47" s="69">
        <f t="shared" si="0"/>
        <v>47</v>
      </c>
      <c r="AC47" s="62"/>
    </row>
    <row r="48" spans="1:29" s="69" customFormat="1" x14ac:dyDescent="0.3">
      <c r="A48" s="70">
        <f t="shared" si="1"/>
        <v>37</v>
      </c>
      <c r="B48" s="70"/>
      <c r="C48" s="70"/>
      <c r="D48" s="70"/>
      <c r="E48" s="70"/>
      <c r="F48" s="70"/>
      <c r="G48" s="70"/>
      <c r="H48" s="70"/>
      <c r="I48" s="70"/>
      <c r="J48" s="70"/>
      <c r="K48" s="95"/>
      <c r="L48" s="95"/>
      <c r="M48" s="155"/>
      <c r="N48" s="155"/>
      <c r="O48" s="155"/>
      <c r="P48" s="69">
        <f t="shared" si="0"/>
        <v>48</v>
      </c>
      <c r="AC48" s="62"/>
    </row>
    <row r="49" spans="1:29" s="69" customFormat="1" x14ac:dyDescent="0.3">
      <c r="A49" s="70">
        <f t="shared" si="1"/>
        <v>38</v>
      </c>
      <c r="B49" s="70"/>
      <c r="C49" s="70"/>
      <c r="D49" s="70"/>
      <c r="E49" s="70"/>
      <c r="F49" s="70"/>
      <c r="G49" s="70"/>
      <c r="H49" s="70"/>
      <c r="I49" s="70"/>
      <c r="J49" s="70"/>
      <c r="K49" s="95"/>
      <c r="L49" s="95"/>
      <c r="M49" s="155"/>
      <c r="N49" s="155"/>
      <c r="O49" s="155"/>
      <c r="P49" s="69">
        <f t="shared" si="0"/>
        <v>49</v>
      </c>
      <c r="AC49" s="62"/>
    </row>
    <row r="50" spans="1:29" s="69" customFormat="1" x14ac:dyDescent="0.25">
      <c r="A50" s="70">
        <f t="shared" si="1"/>
        <v>39</v>
      </c>
      <c r="B50" s="70"/>
      <c r="C50" s="70"/>
      <c r="D50" s="70"/>
      <c r="E50" s="70"/>
      <c r="F50" s="70"/>
      <c r="G50" s="70"/>
      <c r="H50" s="70"/>
      <c r="I50" s="70"/>
      <c r="J50" s="70"/>
      <c r="K50" s="92"/>
      <c r="L50" s="92"/>
      <c r="M50" s="92"/>
      <c r="N50" s="92"/>
      <c r="O50" s="135"/>
      <c r="P50" s="69">
        <f t="shared" si="0"/>
        <v>50</v>
      </c>
    </row>
    <row r="51" spans="1:29" s="69" customFormat="1" x14ac:dyDescent="0.25">
      <c r="A51" s="100" t="s">
        <v>39</v>
      </c>
      <c r="B51" s="74"/>
      <c r="C51" s="74"/>
      <c r="D51" s="74"/>
      <c r="E51" s="74"/>
      <c r="F51" s="101"/>
      <c r="G51" s="101"/>
      <c r="H51" s="101"/>
      <c r="I51" s="101"/>
      <c r="J51" s="101"/>
      <c r="K51" s="101"/>
      <c r="L51" s="101"/>
      <c r="M51" s="101"/>
      <c r="N51" s="101"/>
      <c r="O51" s="136" t="s">
        <v>40</v>
      </c>
      <c r="P51" s="69">
        <f t="shared" si="0"/>
        <v>51</v>
      </c>
    </row>
    <row r="55" spans="1:29" s="69" customFormat="1" x14ac:dyDescent="0.25">
      <c r="A55" s="68" t="s">
        <v>0</v>
      </c>
      <c r="G55" s="70" t="s">
        <v>1</v>
      </c>
      <c r="J55" s="70"/>
      <c r="K55" s="70"/>
      <c r="L55" s="70"/>
      <c r="M55" s="70"/>
      <c r="N55" s="70"/>
      <c r="O55" s="71" t="s">
        <v>41</v>
      </c>
      <c r="P55" s="69">
        <v>1</v>
      </c>
    </row>
    <row r="56" spans="1:29" s="69" customFormat="1" x14ac:dyDescent="0.25">
      <c r="A56" s="68"/>
      <c r="O56" s="131"/>
      <c r="P56" s="69">
        <f>P55+1</f>
        <v>2</v>
      </c>
    </row>
    <row r="57" spans="1:29" s="69" customFormat="1" x14ac:dyDescent="0.3">
      <c r="A57" s="72" t="s">
        <v>3</v>
      </c>
      <c r="B57" s="73"/>
      <c r="C57" s="73"/>
      <c r="D57" s="74"/>
      <c r="E57" s="75" t="s">
        <v>4</v>
      </c>
      <c r="F57" s="76" t="s">
        <v>5</v>
      </c>
      <c r="G57" s="73"/>
      <c r="H57" s="73"/>
      <c r="I57" s="73"/>
      <c r="J57" s="77"/>
      <c r="K57" s="77"/>
      <c r="L57" s="77"/>
      <c r="M57" s="77"/>
      <c r="N57" s="172" t="s">
        <v>6</v>
      </c>
      <c r="O57" s="110"/>
      <c r="P57" s="69">
        <f t="shared" ref="P57:P105" si="2">P56+1</f>
        <v>3</v>
      </c>
    </row>
    <row r="58" spans="1:29" s="69" customFormat="1" x14ac:dyDescent="0.3">
      <c r="A58" s="62"/>
      <c r="B58" s="62"/>
      <c r="C58" s="62"/>
      <c r="D58" s="62"/>
      <c r="E58" s="62"/>
      <c r="F58" s="78" t="s">
        <v>7</v>
      </c>
      <c r="G58" s="62"/>
      <c r="H58" s="79"/>
      <c r="I58" s="79"/>
      <c r="J58" s="79"/>
      <c r="K58" s="79"/>
      <c r="L58" s="79"/>
      <c r="M58" s="129" t="s">
        <v>8</v>
      </c>
      <c r="N58" s="174" t="s">
        <v>9</v>
      </c>
      <c r="O58" s="132">
        <v>46752</v>
      </c>
      <c r="P58" s="69">
        <f t="shared" si="2"/>
        <v>4</v>
      </c>
    </row>
    <row r="59" spans="1:29" s="69" customFormat="1" x14ac:dyDescent="0.3">
      <c r="A59" s="80" t="s">
        <v>10</v>
      </c>
      <c r="B59" s="81"/>
      <c r="C59" s="62"/>
      <c r="D59" s="62"/>
      <c r="E59" s="62"/>
      <c r="F59" s="82" t="s">
        <v>11</v>
      </c>
      <c r="G59" s="62"/>
      <c r="H59" s="79"/>
      <c r="I59" s="79"/>
      <c r="J59" s="79"/>
      <c r="K59" s="79"/>
      <c r="L59" s="79"/>
      <c r="M59" s="129" t="s">
        <v>8</v>
      </c>
      <c r="N59" s="174" t="s">
        <v>12</v>
      </c>
      <c r="O59" s="132">
        <v>46387</v>
      </c>
      <c r="P59" s="69">
        <f t="shared" si="2"/>
        <v>5</v>
      </c>
    </row>
    <row r="60" spans="1:29" s="69" customFormat="1" x14ac:dyDescent="0.3">
      <c r="A60" s="81"/>
      <c r="B60" s="81"/>
      <c r="C60" s="62"/>
      <c r="D60" s="62"/>
      <c r="E60" s="62"/>
      <c r="F60" s="78" t="s">
        <v>13</v>
      </c>
      <c r="G60" s="62"/>
      <c r="H60" s="79"/>
      <c r="I60" s="79"/>
      <c r="J60" s="79"/>
      <c r="K60" s="79"/>
      <c r="L60" s="79"/>
      <c r="M60" s="129" t="s">
        <v>8</v>
      </c>
      <c r="N60" s="174" t="s">
        <v>14</v>
      </c>
      <c r="O60" s="132">
        <v>46022</v>
      </c>
      <c r="P60" s="69">
        <f t="shared" si="2"/>
        <v>6</v>
      </c>
    </row>
    <row r="61" spans="1:29" s="69" customFormat="1" x14ac:dyDescent="0.3">
      <c r="A61" s="80" t="s">
        <v>15</v>
      </c>
      <c r="B61" s="62"/>
      <c r="C61" s="83"/>
      <c r="D61" s="78"/>
      <c r="E61" s="78"/>
      <c r="F61" s="62" t="s">
        <v>16</v>
      </c>
      <c r="G61" s="62"/>
      <c r="H61" s="79"/>
      <c r="I61" s="79"/>
      <c r="J61" s="79"/>
      <c r="K61" s="79"/>
      <c r="L61" s="79"/>
      <c r="M61" s="129"/>
      <c r="N61" s="129"/>
      <c r="O61" s="132"/>
      <c r="P61" s="69">
        <f t="shared" si="2"/>
        <v>7</v>
      </c>
    </row>
    <row r="62" spans="1:29" s="69" customFormat="1" x14ac:dyDescent="0.3">
      <c r="A62" s="80"/>
      <c r="B62" s="62"/>
      <c r="C62" s="83"/>
      <c r="D62" s="78"/>
      <c r="E62" s="78"/>
      <c r="F62" s="62"/>
      <c r="G62" s="62"/>
      <c r="H62" s="79"/>
      <c r="I62" s="79"/>
      <c r="J62" s="79"/>
      <c r="K62" s="79"/>
      <c r="L62" s="79"/>
      <c r="M62" s="129"/>
      <c r="N62" s="80" t="s">
        <v>17</v>
      </c>
      <c r="O62" s="132"/>
      <c r="P62" s="69">
        <f t="shared" si="2"/>
        <v>8</v>
      </c>
    </row>
    <row r="63" spans="1:29" s="69" customFormat="1" x14ac:dyDescent="0.25">
      <c r="B63" s="84"/>
      <c r="C63" s="84"/>
      <c r="D63" s="84"/>
      <c r="E63" s="84"/>
      <c r="F63" s="84"/>
      <c r="G63" s="85"/>
      <c r="H63" s="84"/>
      <c r="I63" s="84"/>
      <c r="J63" s="85"/>
      <c r="K63" s="85"/>
      <c r="L63" s="85"/>
      <c r="M63" s="85"/>
      <c r="N63" s="85"/>
      <c r="O63" s="133"/>
      <c r="P63" s="69">
        <f t="shared" si="2"/>
        <v>9</v>
      </c>
    </row>
    <row r="64" spans="1:29" s="69" customFormat="1" x14ac:dyDescent="0.25">
      <c r="A64" s="74"/>
      <c r="C64" s="86">
        <v>-1</v>
      </c>
      <c r="D64" s="86"/>
      <c r="E64" s="86"/>
      <c r="F64" s="86">
        <f>C64-1</f>
        <v>-2</v>
      </c>
      <c r="G64" s="86"/>
      <c r="H64" s="86"/>
      <c r="I64" s="87">
        <f>F64-1</f>
        <v>-3</v>
      </c>
      <c r="J64" s="86"/>
      <c r="K64" s="87">
        <f>I64-1</f>
        <v>-4</v>
      </c>
      <c r="L64" s="86"/>
      <c r="M64" s="88"/>
      <c r="N64" s="87">
        <f>K64-1</f>
        <v>-5</v>
      </c>
      <c r="O64" s="134"/>
      <c r="P64" s="69">
        <f t="shared" si="2"/>
        <v>10</v>
      </c>
    </row>
    <row r="65" spans="1:16" s="69" customFormat="1" x14ac:dyDescent="0.25">
      <c r="A65" s="89" t="s">
        <v>18</v>
      </c>
      <c r="B65" s="84"/>
      <c r="C65" s="84" t="s">
        <v>19</v>
      </c>
      <c r="D65" s="84"/>
      <c r="E65" s="84"/>
      <c r="F65" s="176" t="s">
        <v>20</v>
      </c>
      <c r="G65" s="176"/>
      <c r="H65" s="89"/>
      <c r="I65" s="89" t="s">
        <v>21</v>
      </c>
      <c r="J65" s="90"/>
      <c r="K65" s="154" t="s">
        <v>22</v>
      </c>
      <c r="L65" s="154"/>
      <c r="M65" s="85"/>
      <c r="N65" s="85" t="s">
        <v>23</v>
      </c>
      <c r="O65" s="131"/>
      <c r="P65" s="69">
        <f t="shared" si="2"/>
        <v>11</v>
      </c>
    </row>
    <row r="66" spans="1:16" x14ac:dyDescent="0.3">
      <c r="A66" s="69">
        <v>1</v>
      </c>
      <c r="B66" s="69"/>
      <c r="C66" s="114" t="s">
        <v>42</v>
      </c>
      <c r="D66" s="70"/>
      <c r="E66" s="70"/>
      <c r="F66" s="70"/>
      <c r="G66" s="91"/>
      <c r="H66" s="70"/>
      <c r="I66" s="92"/>
      <c r="J66" s="70"/>
      <c r="K66" s="70"/>
      <c r="L66" s="70"/>
      <c r="M66" s="70"/>
      <c r="N66" s="70"/>
      <c r="O66" s="137"/>
      <c r="P66" s="69">
        <f t="shared" si="2"/>
        <v>12</v>
      </c>
    </row>
    <row r="67" spans="1:16" x14ac:dyDescent="0.3">
      <c r="A67" s="69">
        <f>A66+1</f>
        <v>2</v>
      </c>
      <c r="B67" s="69"/>
      <c r="C67" s="69"/>
      <c r="D67" s="70"/>
      <c r="E67" s="70"/>
      <c r="F67" s="70"/>
      <c r="G67" s="91"/>
      <c r="H67" s="70"/>
      <c r="I67" s="92"/>
      <c r="J67" s="70"/>
      <c r="K67" s="70"/>
      <c r="L67" s="70"/>
      <c r="M67" s="70"/>
      <c r="N67" s="70"/>
      <c r="O67" s="137"/>
      <c r="P67" s="69">
        <f t="shared" si="2"/>
        <v>13</v>
      </c>
    </row>
    <row r="68" spans="1:16" ht="12.75" customHeight="1" x14ac:dyDescent="0.3">
      <c r="A68" s="69">
        <f t="shared" ref="A68:A75" si="3">A67+1</f>
        <v>3</v>
      </c>
      <c r="B68" s="69"/>
      <c r="C68" s="70" t="s">
        <v>25</v>
      </c>
      <c r="D68" s="70"/>
      <c r="E68" s="70"/>
      <c r="F68" s="70" t="s">
        <v>43</v>
      </c>
      <c r="G68" s="91">
        <f>'E-7 Calculation Support'!D20</f>
        <v>0.2</v>
      </c>
      <c r="H68" s="93" t="s">
        <v>27</v>
      </c>
      <c r="I68" s="94">
        <f>'E-7 Calculation Support'!$E$5</f>
        <v>20.38</v>
      </c>
      <c r="J68" s="93" t="s">
        <v>28</v>
      </c>
      <c r="K68" s="95">
        <f>G68*I68</f>
        <v>4.0759999999999996</v>
      </c>
      <c r="L68" s="95"/>
      <c r="M68" s="175" t="s">
        <v>44</v>
      </c>
      <c r="N68" s="175"/>
      <c r="O68" s="175"/>
      <c r="P68" s="69">
        <f t="shared" si="2"/>
        <v>14</v>
      </c>
    </row>
    <row r="69" spans="1:16" x14ac:dyDescent="0.3">
      <c r="A69" s="69">
        <f t="shared" si="3"/>
        <v>4</v>
      </c>
      <c r="B69" s="69"/>
      <c r="C69" s="70"/>
      <c r="D69" s="70"/>
      <c r="E69" s="70"/>
      <c r="F69" s="70"/>
      <c r="G69" s="91"/>
      <c r="H69" s="70"/>
      <c r="I69" s="94"/>
      <c r="J69" s="70"/>
      <c r="K69" s="96"/>
      <c r="L69" s="95"/>
      <c r="M69" s="175"/>
      <c r="N69" s="175"/>
      <c r="O69" s="175"/>
      <c r="P69" s="69">
        <f t="shared" si="2"/>
        <v>15</v>
      </c>
    </row>
    <row r="70" spans="1:16" x14ac:dyDescent="0.3">
      <c r="A70" s="69">
        <f t="shared" si="3"/>
        <v>5</v>
      </c>
      <c r="B70" s="69"/>
      <c r="C70" s="70" t="s">
        <v>31</v>
      </c>
      <c r="D70" s="70"/>
      <c r="E70" s="70"/>
      <c r="F70" s="70"/>
      <c r="G70" s="70"/>
      <c r="H70" s="70"/>
      <c r="I70" s="70"/>
      <c r="J70" s="70"/>
      <c r="K70" s="97">
        <f>K68</f>
        <v>4.0759999999999996</v>
      </c>
      <c r="L70" s="94"/>
      <c r="M70" s="175"/>
      <c r="N70" s="175"/>
      <c r="O70" s="175"/>
      <c r="P70" s="69">
        <f t="shared" si="2"/>
        <v>16</v>
      </c>
    </row>
    <row r="71" spans="1:16" x14ac:dyDescent="0.3">
      <c r="A71" s="69">
        <f t="shared" si="3"/>
        <v>6</v>
      </c>
      <c r="B71" s="69"/>
      <c r="C71" s="70"/>
      <c r="D71" s="70"/>
      <c r="E71" s="70"/>
      <c r="F71" s="70"/>
      <c r="G71" s="70"/>
      <c r="H71" s="70"/>
      <c r="I71" s="70"/>
      <c r="J71" s="70"/>
      <c r="K71" s="96"/>
      <c r="L71" s="96"/>
      <c r="M71" s="175"/>
      <c r="N71" s="175"/>
      <c r="O71" s="175"/>
      <c r="P71" s="69">
        <f t="shared" si="2"/>
        <v>17</v>
      </c>
    </row>
    <row r="72" spans="1:16" x14ac:dyDescent="0.3">
      <c r="A72" s="69">
        <f t="shared" si="3"/>
        <v>7</v>
      </c>
      <c r="B72" s="69"/>
      <c r="C72" s="70" t="s">
        <v>32</v>
      </c>
      <c r="D72" s="70"/>
      <c r="E72" s="70"/>
      <c r="F72" s="70"/>
      <c r="G72" s="70"/>
      <c r="H72" s="70"/>
      <c r="I72" s="98">
        <f>'E-7 Calculation Support'!$E$35</f>
        <v>0.48630000000000001</v>
      </c>
      <c r="J72" s="70"/>
      <c r="K72" s="94">
        <f>K70*I72</f>
        <v>1.9821587999999999</v>
      </c>
      <c r="L72" s="94"/>
      <c r="M72" s="175"/>
      <c r="N72" s="175"/>
      <c r="O72" s="175"/>
      <c r="P72" s="69">
        <f t="shared" si="2"/>
        <v>18</v>
      </c>
    </row>
    <row r="73" spans="1:16" x14ac:dyDescent="0.3">
      <c r="A73" s="69">
        <f t="shared" si="3"/>
        <v>8</v>
      </c>
      <c r="B73" s="69"/>
      <c r="C73" s="70"/>
      <c r="D73" s="70"/>
      <c r="E73" s="70"/>
      <c r="F73" s="70"/>
      <c r="G73" s="70"/>
      <c r="H73" s="70"/>
      <c r="I73" s="98"/>
      <c r="J73" s="70"/>
      <c r="K73" s="94"/>
      <c r="L73" s="94"/>
      <c r="M73" s="175"/>
      <c r="N73" s="175"/>
      <c r="O73" s="175"/>
      <c r="P73" s="69">
        <f t="shared" si="2"/>
        <v>19</v>
      </c>
    </row>
    <row r="74" spans="1:16" x14ac:dyDescent="0.3">
      <c r="A74" s="69">
        <f t="shared" si="3"/>
        <v>9</v>
      </c>
      <c r="B74" s="69"/>
      <c r="C74" s="70" t="s">
        <v>33</v>
      </c>
      <c r="D74" s="70"/>
      <c r="E74" s="70"/>
      <c r="F74" s="70"/>
      <c r="G74" s="70"/>
      <c r="H74" s="70"/>
      <c r="I74" s="70"/>
      <c r="J74" s="70"/>
      <c r="K74" s="97">
        <f>SUM(K70:K73)</f>
        <v>6.0581587999999993</v>
      </c>
      <c r="L74" s="94"/>
      <c r="M74" s="175"/>
      <c r="N74" s="175"/>
      <c r="O74" s="175"/>
      <c r="P74" s="69">
        <f t="shared" si="2"/>
        <v>20</v>
      </c>
    </row>
    <row r="75" spans="1:16" x14ac:dyDescent="0.3">
      <c r="A75" s="69">
        <f t="shared" si="3"/>
        <v>10</v>
      </c>
      <c r="B75" s="69"/>
      <c r="C75" s="70"/>
      <c r="D75" s="70"/>
      <c r="E75" s="70"/>
      <c r="F75" s="70"/>
      <c r="G75" s="70"/>
      <c r="H75" s="70"/>
      <c r="I75" s="70"/>
      <c r="J75" s="70"/>
      <c r="K75" s="95"/>
      <c r="L75" s="95"/>
      <c r="M75" s="175"/>
      <c r="N75" s="175"/>
      <c r="O75" s="175"/>
      <c r="P75" s="69">
        <f t="shared" si="2"/>
        <v>21</v>
      </c>
    </row>
    <row r="76" spans="1:16" x14ac:dyDescent="0.3">
      <c r="A76" s="69">
        <f>A75+1</f>
        <v>11</v>
      </c>
      <c r="B76" s="69"/>
      <c r="C76" s="70" t="s">
        <v>38</v>
      </c>
      <c r="D76" s="70"/>
      <c r="E76" s="70"/>
      <c r="F76" s="70"/>
      <c r="G76" s="70"/>
      <c r="H76" s="70"/>
      <c r="I76" s="70"/>
      <c r="J76" s="70"/>
      <c r="K76" s="97">
        <f>SUM(K74:K75)</f>
        <v>6.0581587999999993</v>
      </c>
      <c r="L76" s="94"/>
      <c r="M76" s="175"/>
      <c r="N76" s="175"/>
      <c r="O76" s="175"/>
      <c r="P76" s="69">
        <f t="shared" si="2"/>
        <v>22</v>
      </c>
    </row>
    <row r="77" spans="1:16" x14ac:dyDescent="0.3">
      <c r="A77" s="69">
        <f t="shared" ref="A77:A104" si="4">A76+1</f>
        <v>12</v>
      </c>
      <c r="B77" s="69"/>
      <c r="C77" s="70"/>
      <c r="D77" s="70"/>
      <c r="E77" s="70"/>
      <c r="F77" s="70"/>
      <c r="G77" s="70"/>
      <c r="H77" s="70"/>
      <c r="I77" s="70"/>
      <c r="J77" s="70"/>
      <c r="K77" s="95"/>
      <c r="L77" s="95"/>
      <c r="M77" s="175"/>
      <c r="N77" s="175"/>
      <c r="O77" s="175"/>
      <c r="P77" s="69">
        <f t="shared" si="2"/>
        <v>23</v>
      </c>
    </row>
    <row r="78" spans="1:16" x14ac:dyDescent="0.3">
      <c r="A78" s="69">
        <f t="shared" si="4"/>
        <v>13</v>
      </c>
      <c r="B78" s="70"/>
      <c r="C78" s="70"/>
      <c r="D78" s="70"/>
      <c r="E78" s="70"/>
      <c r="F78" s="70"/>
      <c r="G78" s="70"/>
      <c r="H78" s="70"/>
      <c r="I78" s="70"/>
      <c r="J78" s="70"/>
      <c r="K78" s="92"/>
      <c r="L78" s="92"/>
      <c r="M78" s="175"/>
      <c r="N78" s="175"/>
      <c r="O78" s="175"/>
      <c r="P78" s="69">
        <f t="shared" si="2"/>
        <v>24</v>
      </c>
    </row>
    <row r="79" spans="1:16" x14ac:dyDescent="0.3">
      <c r="A79" s="69">
        <f t="shared" si="4"/>
        <v>14</v>
      </c>
      <c r="B79" s="70"/>
      <c r="C79" s="70"/>
      <c r="D79" s="70"/>
      <c r="E79" s="70"/>
      <c r="F79" s="70"/>
      <c r="G79" s="70"/>
      <c r="H79" s="70"/>
      <c r="I79" s="70"/>
      <c r="J79" s="70"/>
      <c r="K79" s="92"/>
      <c r="L79" s="92"/>
      <c r="M79" s="175"/>
      <c r="N79" s="175"/>
      <c r="O79" s="175"/>
      <c r="P79" s="69">
        <f t="shared" si="2"/>
        <v>25</v>
      </c>
    </row>
    <row r="80" spans="1:16" x14ac:dyDescent="0.3">
      <c r="A80" s="69">
        <f t="shared" si="4"/>
        <v>15</v>
      </c>
      <c r="B80" s="70"/>
      <c r="C80" s="70"/>
      <c r="D80" s="70"/>
      <c r="E80" s="70"/>
      <c r="F80" s="70"/>
      <c r="G80" s="70"/>
      <c r="H80" s="70"/>
      <c r="I80" s="70"/>
      <c r="J80" s="70"/>
      <c r="K80" s="92"/>
      <c r="L80" s="92"/>
      <c r="M80" s="175"/>
      <c r="N80" s="175"/>
      <c r="O80" s="175"/>
      <c r="P80" s="69">
        <f t="shared" si="2"/>
        <v>26</v>
      </c>
    </row>
    <row r="81" spans="1:16" x14ac:dyDescent="0.3">
      <c r="A81" s="69">
        <f t="shared" si="4"/>
        <v>16</v>
      </c>
      <c r="B81" s="70"/>
      <c r="C81" s="70"/>
      <c r="D81" s="70"/>
      <c r="E81" s="70"/>
      <c r="F81" s="70"/>
      <c r="G81" s="70"/>
      <c r="H81" s="70"/>
      <c r="I81" s="70"/>
      <c r="J81" s="70"/>
      <c r="K81" s="92"/>
      <c r="L81" s="92"/>
      <c r="M81" s="175"/>
      <c r="N81" s="175"/>
      <c r="O81" s="175"/>
      <c r="P81" s="69">
        <f t="shared" si="2"/>
        <v>27</v>
      </c>
    </row>
    <row r="82" spans="1:16" x14ac:dyDescent="0.3">
      <c r="A82" s="69">
        <f t="shared" si="4"/>
        <v>17</v>
      </c>
      <c r="B82" s="70"/>
      <c r="C82" s="70"/>
      <c r="D82" s="70"/>
      <c r="E82" s="70"/>
      <c r="F82" s="70"/>
      <c r="G82" s="70"/>
      <c r="H82" s="70"/>
      <c r="I82" s="70"/>
      <c r="J82" s="70"/>
      <c r="K82" s="92"/>
      <c r="L82" s="92"/>
      <c r="M82" s="175"/>
      <c r="N82" s="175"/>
      <c r="O82" s="175"/>
      <c r="P82" s="69">
        <f t="shared" si="2"/>
        <v>28</v>
      </c>
    </row>
    <row r="83" spans="1:16" x14ac:dyDescent="0.3">
      <c r="A83" s="69">
        <f t="shared" si="4"/>
        <v>18</v>
      </c>
      <c r="B83" s="70"/>
      <c r="C83" s="70"/>
      <c r="D83" s="70"/>
      <c r="E83" s="70"/>
      <c r="F83" s="70"/>
      <c r="G83" s="70"/>
      <c r="H83" s="70"/>
      <c r="I83" s="70"/>
      <c r="J83" s="70"/>
      <c r="K83" s="92"/>
      <c r="L83" s="92"/>
      <c r="M83" s="175"/>
      <c r="N83" s="175"/>
      <c r="O83" s="175"/>
      <c r="P83" s="69">
        <f t="shared" si="2"/>
        <v>29</v>
      </c>
    </row>
    <row r="84" spans="1:16" x14ac:dyDescent="0.3">
      <c r="A84" s="69">
        <f t="shared" si="4"/>
        <v>19</v>
      </c>
      <c r="B84" s="70"/>
      <c r="C84" s="70"/>
      <c r="D84" s="70"/>
      <c r="E84" s="70"/>
      <c r="F84" s="70"/>
      <c r="G84" s="70"/>
      <c r="H84" s="70"/>
      <c r="I84" s="70"/>
      <c r="J84" s="70"/>
      <c r="K84" s="92"/>
      <c r="L84" s="92"/>
      <c r="M84" s="175"/>
      <c r="N84" s="175"/>
      <c r="O84" s="175"/>
      <c r="P84" s="69">
        <f t="shared" si="2"/>
        <v>30</v>
      </c>
    </row>
    <row r="85" spans="1:16" x14ac:dyDescent="0.3">
      <c r="A85" s="69">
        <f t="shared" si="4"/>
        <v>20</v>
      </c>
      <c r="B85" s="70"/>
      <c r="C85" s="70"/>
      <c r="D85" s="70"/>
      <c r="E85" s="70"/>
      <c r="F85" s="70"/>
      <c r="G85" s="70"/>
      <c r="H85" s="70"/>
      <c r="I85" s="70"/>
      <c r="J85" s="70"/>
      <c r="K85" s="92"/>
      <c r="L85" s="92"/>
      <c r="M85" s="175"/>
      <c r="N85" s="175"/>
      <c r="O85" s="175"/>
      <c r="P85" s="69">
        <f t="shared" si="2"/>
        <v>31</v>
      </c>
    </row>
    <row r="86" spans="1:16" x14ac:dyDescent="0.3">
      <c r="A86" s="69">
        <f t="shared" si="4"/>
        <v>21</v>
      </c>
      <c r="B86" s="70"/>
      <c r="C86" s="70"/>
      <c r="D86" s="70"/>
      <c r="E86" s="70"/>
      <c r="F86" s="70"/>
      <c r="G86" s="70"/>
      <c r="H86" s="70"/>
      <c r="I86" s="70"/>
      <c r="J86" s="70"/>
      <c r="K86" s="92"/>
      <c r="L86" s="92"/>
      <c r="M86" s="175"/>
      <c r="N86" s="175"/>
      <c r="O86" s="175"/>
      <c r="P86" s="69">
        <f t="shared" si="2"/>
        <v>32</v>
      </c>
    </row>
    <row r="87" spans="1:16" x14ac:dyDescent="0.3">
      <c r="A87" s="69">
        <f t="shared" si="4"/>
        <v>22</v>
      </c>
      <c r="B87" s="70"/>
      <c r="C87" s="70"/>
      <c r="D87" s="70"/>
      <c r="E87" s="70"/>
      <c r="F87" s="70"/>
      <c r="G87" s="70"/>
      <c r="H87" s="70"/>
      <c r="I87" s="70"/>
      <c r="J87" s="70"/>
      <c r="K87" s="92"/>
      <c r="L87" s="92"/>
      <c r="M87" s="175"/>
      <c r="N87" s="175"/>
      <c r="O87" s="175"/>
      <c r="P87" s="69">
        <f t="shared" si="2"/>
        <v>33</v>
      </c>
    </row>
    <row r="88" spans="1:16" x14ac:dyDescent="0.3">
      <c r="A88" s="69">
        <f t="shared" si="4"/>
        <v>23</v>
      </c>
      <c r="B88" s="70"/>
      <c r="C88" s="70"/>
      <c r="D88" s="70"/>
      <c r="E88" s="70"/>
      <c r="F88" s="70"/>
      <c r="G88" s="70"/>
      <c r="H88" s="70"/>
      <c r="I88" s="70"/>
      <c r="J88" s="70"/>
      <c r="K88" s="92"/>
      <c r="L88" s="92"/>
      <c r="M88" s="175"/>
      <c r="N88" s="175"/>
      <c r="O88" s="175"/>
      <c r="P88" s="69">
        <f t="shared" si="2"/>
        <v>34</v>
      </c>
    </row>
    <row r="89" spans="1:16" x14ac:dyDescent="0.3">
      <c r="A89" s="69">
        <f t="shared" si="4"/>
        <v>24</v>
      </c>
      <c r="B89" s="70"/>
      <c r="C89" s="70"/>
      <c r="D89" s="70"/>
      <c r="E89" s="70"/>
      <c r="F89" s="70"/>
      <c r="G89" s="70"/>
      <c r="H89" s="70"/>
      <c r="I89" s="70"/>
      <c r="J89" s="70"/>
      <c r="K89" s="92"/>
      <c r="L89" s="92"/>
      <c r="M89" s="175"/>
      <c r="N89" s="175"/>
      <c r="O89" s="175"/>
      <c r="P89" s="69">
        <f t="shared" si="2"/>
        <v>35</v>
      </c>
    </row>
    <row r="90" spans="1:16" x14ac:dyDescent="0.3">
      <c r="A90" s="69">
        <f t="shared" si="4"/>
        <v>25</v>
      </c>
      <c r="B90" s="70"/>
      <c r="C90" s="70"/>
      <c r="D90" s="70"/>
      <c r="E90" s="70"/>
      <c r="F90" s="70"/>
      <c r="G90" s="70"/>
      <c r="H90" s="70"/>
      <c r="I90" s="70"/>
      <c r="J90" s="70"/>
      <c r="K90" s="92"/>
      <c r="L90" s="92"/>
      <c r="M90" s="175"/>
      <c r="N90" s="175"/>
      <c r="O90" s="175"/>
      <c r="P90" s="69">
        <f t="shared" si="2"/>
        <v>36</v>
      </c>
    </row>
    <row r="91" spans="1:16" x14ac:dyDescent="0.3">
      <c r="A91" s="69">
        <f t="shared" si="4"/>
        <v>26</v>
      </c>
      <c r="B91" s="70"/>
      <c r="C91" s="70"/>
      <c r="D91" s="70"/>
      <c r="E91" s="70"/>
      <c r="F91" s="70"/>
      <c r="G91" s="70"/>
      <c r="H91" s="70"/>
      <c r="I91" s="70"/>
      <c r="J91" s="70"/>
      <c r="K91" s="92"/>
      <c r="L91" s="92"/>
      <c r="M91" s="175"/>
      <c r="N91" s="175"/>
      <c r="O91" s="175"/>
      <c r="P91" s="69">
        <f t="shared" si="2"/>
        <v>37</v>
      </c>
    </row>
    <row r="92" spans="1:16" x14ac:dyDescent="0.3">
      <c r="A92" s="69">
        <f t="shared" si="4"/>
        <v>27</v>
      </c>
      <c r="B92" s="70"/>
      <c r="C92" s="70"/>
      <c r="D92" s="70"/>
      <c r="E92" s="70"/>
      <c r="F92" s="70"/>
      <c r="G92" s="70"/>
      <c r="H92" s="70"/>
      <c r="I92" s="70"/>
      <c r="J92" s="70"/>
      <c r="K92" s="92"/>
      <c r="L92" s="92"/>
      <c r="M92" s="175"/>
      <c r="N92" s="175"/>
      <c r="O92" s="175"/>
      <c r="P92" s="69">
        <f t="shared" si="2"/>
        <v>38</v>
      </c>
    </row>
    <row r="93" spans="1:16" x14ac:dyDescent="0.3">
      <c r="A93" s="69">
        <f t="shared" si="4"/>
        <v>28</v>
      </c>
      <c r="B93" s="70"/>
      <c r="C93" s="70"/>
      <c r="D93" s="70"/>
      <c r="E93" s="70"/>
      <c r="F93" s="70"/>
      <c r="G93" s="70"/>
      <c r="H93" s="70"/>
      <c r="I93" s="70"/>
      <c r="J93" s="70"/>
      <c r="K93" s="92"/>
      <c r="L93" s="92"/>
      <c r="M93" s="175"/>
      <c r="N93" s="175"/>
      <c r="O93" s="175"/>
      <c r="P93" s="69">
        <f t="shared" si="2"/>
        <v>39</v>
      </c>
    </row>
    <row r="94" spans="1:16" x14ac:dyDescent="0.3">
      <c r="A94" s="69">
        <f t="shared" si="4"/>
        <v>29</v>
      </c>
      <c r="B94" s="70"/>
      <c r="C94" s="70"/>
      <c r="D94" s="70"/>
      <c r="E94" s="70"/>
      <c r="F94" s="70"/>
      <c r="G94" s="70"/>
      <c r="H94" s="70"/>
      <c r="I94" s="70"/>
      <c r="J94" s="70"/>
      <c r="K94" s="92"/>
      <c r="L94" s="92"/>
      <c r="M94" s="175"/>
      <c r="N94" s="175"/>
      <c r="O94" s="175"/>
      <c r="P94" s="69">
        <f t="shared" si="2"/>
        <v>40</v>
      </c>
    </row>
    <row r="95" spans="1:16" x14ac:dyDescent="0.3">
      <c r="A95" s="69">
        <f t="shared" si="4"/>
        <v>30</v>
      </c>
      <c r="B95" s="70"/>
      <c r="C95" s="70"/>
      <c r="D95" s="70"/>
      <c r="E95" s="70"/>
      <c r="F95" s="70"/>
      <c r="G95" s="70"/>
      <c r="H95" s="70"/>
      <c r="I95" s="70"/>
      <c r="J95" s="70"/>
      <c r="K95" s="92"/>
      <c r="L95" s="92"/>
      <c r="M95" s="175"/>
      <c r="N95" s="175"/>
      <c r="O95" s="175"/>
      <c r="P95" s="69">
        <f t="shared" si="2"/>
        <v>41</v>
      </c>
    </row>
    <row r="96" spans="1:16" x14ac:dyDescent="0.3">
      <c r="A96" s="69">
        <f t="shared" si="4"/>
        <v>31</v>
      </c>
      <c r="B96" s="70"/>
      <c r="C96" s="70"/>
      <c r="D96" s="70"/>
      <c r="E96" s="70"/>
      <c r="F96" s="70"/>
      <c r="G96" s="70"/>
      <c r="H96" s="70"/>
      <c r="I96" s="70"/>
      <c r="J96" s="70"/>
      <c r="K96" s="92"/>
      <c r="L96" s="92"/>
      <c r="M96" s="175"/>
      <c r="N96" s="175"/>
      <c r="O96" s="175"/>
      <c r="P96" s="69">
        <f t="shared" si="2"/>
        <v>42</v>
      </c>
    </row>
    <row r="97" spans="1:16" x14ac:dyDescent="0.3">
      <c r="A97" s="69">
        <f t="shared" si="4"/>
        <v>32</v>
      </c>
      <c r="B97" s="70"/>
      <c r="C97" s="70"/>
      <c r="D97" s="70"/>
      <c r="E97" s="70"/>
      <c r="F97" s="70"/>
      <c r="G97" s="70"/>
      <c r="H97" s="70"/>
      <c r="I97" s="70"/>
      <c r="J97" s="70"/>
      <c r="K97" s="92"/>
      <c r="L97" s="92"/>
      <c r="M97" s="175"/>
      <c r="N97" s="175"/>
      <c r="O97" s="175"/>
      <c r="P97" s="69">
        <f t="shared" si="2"/>
        <v>43</v>
      </c>
    </row>
    <row r="98" spans="1:16" x14ac:dyDescent="0.3">
      <c r="A98" s="69">
        <f t="shared" si="4"/>
        <v>33</v>
      </c>
      <c r="B98" s="70"/>
      <c r="C98" s="70"/>
      <c r="D98" s="70"/>
      <c r="E98" s="70"/>
      <c r="F98" s="70"/>
      <c r="G98" s="70"/>
      <c r="H98" s="70"/>
      <c r="I98" s="70"/>
      <c r="J98" s="70"/>
      <c r="K98" s="92"/>
      <c r="L98" s="92"/>
      <c r="M98" s="175"/>
      <c r="N98" s="175"/>
      <c r="O98" s="175"/>
      <c r="P98" s="69">
        <f t="shared" si="2"/>
        <v>44</v>
      </c>
    </row>
    <row r="99" spans="1:16" x14ac:dyDescent="0.3">
      <c r="A99" s="69">
        <f t="shared" si="4"/>
        <v>34</v>
      </c>
      <c r="B99" s="70"/>
      <c r="C99" s="70"/>
      <c r="D99" s="70"/>
      <c r="E99" s="70"/>
      <c r="F99" s="70"/>
      <c r="G99" s="70"/>
      <c r="H99" s="70"/>
      <c r="I99" s="70"/>
      <c r="J99" s="70"/>
      <c r="K99" s="92"/>
      <c r="L99" s="92"/>
      <c r="M99" s="175"/>
      <c r="N99" s="175"/>
      <c r="O99" s="175"/>
      <c r="P99" s="69">
        <f t="shared" si="2"/>
        <v>45</v>
      </c>
    </row>
    <row r="100" spans="1:16" x14ac:dyDescent="0.3">
      <c r="A100" s="69">
        <f t="shared" si="4"/>
        <v>35</v>
      </c>
      <c r="B100" s="70"/>
      <c r="C100" s="70"/>
      <c r="D100" s="70"/>
      <c r="E100" s="70"/>
      <c r="F100" s="70"/>
      <c r="G100" s="70"/>
      <c r="H100" s="70"/>
      <c r="I100" s="70"/>
      <c r="J100" s="70"/>
      <c r="K100" s="92"/>
      <c r="L100" s="92"/>
      <c r="M100" s="175"/>
      <c r="N100" s="175"/>
      <c r="O100" s="175"/>
      <c r="P100" s="69">
        <f t="shared" si="2"/>
        <v>46</v>
      </c>
    </row>
    <row r="101" spans="1:16" x14ac:dyDescent="0.3">
      <c r="A101" s="69">
        <f t="shared" si="4"/>
        <v>36</v>
      </c>
      <c r="B101" s="70"/>
      <c r="C101" s="70"/>
      <c r="D101" s="70"/>
      <c r="E101" s="70"/>
      <c r="F101" s="70"/>
      <c r="G101" s="70"/>
      <c r="H101" s="70"/>
      <c r="I101" s="70"/>
      <c r="J101" s="70"/>
      <c r="K101" s="92"/>
      <c r="L101" s="92"/>
      <c r="M101" s="175"/>
      <c r="N101" s="175"/>
      <c r="O101" s="175"/>
      <c r="P101" s="69">
        <f t="shared" si="2"/>
        <v>47</v>
      </c>
    </row>
    <row r="102" spans="1:16" x14ac:dyDescent="0.3">
      <c r="A102" s="69">
        <f t="shared" si="4"/>
        <v>37</v>
      </c>
      <c r="B102" s="70"/>
      <c r="C102" s="70"/>
      <c r="D102" s="70"/>
      <c r="E102" s="70"/>
      <c r="F102" s="70"/>
      <c r="G102" s="70"/>
      <c r="H102" s="70"/>
      <c r="I102" s="70"/>
      <c r="J102" s="70"/>
      <c r="K102" s="92"/>
      <c r="L102" s="92"/>
      <c r="M102" s="175"/>
      <c r="N102" s="175"/>
      <c r="O102" s="175"/>
      <c r="P102" s="69">
        <f t="shared" si="2"/>
        <v>48</v>
      </c>
    </row>
    <row r="103" spans="1:16" x14ac:dyDescent="0.3">
      <c r="A103" s="69">
        <f t="shared" si="4"/>
        <v>38</v>
      </c>
      <c r="B103" s="70"/>
      <c r="C103" s="70"/>
      <c r="D103" s="70"/>
      <c r="E103" s="70"/>
      <c r="F103" s="70"/>
      <c r="G103" s="70"/>
      <c r="H103" s="70"/>
      <c r="I103" s="70"/>
      <c r="J103" s="70"/>
      <c r="K103" s="92"/>
      <c r="L103" s="92"/>
      <c r="M103" s="175"/>
      <c r="N103" s="175"/>
      <c r="O103" s="175"/>
      <c r="P103" s="69">
        <f t="shared" si="2"/>
        <v>49</v>
      </c>
    </row>
    <row r="104" spans="1:16" x14ac:dyDescent="0.3">
      <c r="A104" s="69">
        <f t="shared" si="4"/>
        <v>39</v>
      </c>
      <c r="B104" s="70"/>
      <c r="C104" s="70"/>
      <c r="D104" s="70"/>
      <c r="E104" s="70"/>
      <c r="F104" s="70"/>
      <c r="G104" s="70"/>
      <c r="H104" s="70"/>
      <c r="I104" s="70"/>
      <c r="J104" s="70"/>
      <c r="K104" s="92"/>
      <c r="L104" s="92"/>
      <c r="M104" s="92"/>
      <c r="N104" s="92"/>
      <c r="O104" s="135"/>
      <c r="P104" s="69">
        <f t="shared" si="2"/>
        <v>50</v>
      </c>
    </row>
    <row r="105" spans="1:16" x14ac:dyDescent="0.3">
      <c r="A105" s="100" t="s">
        <v>39</v>
      </c>
      <c r="B105" s="74"/>
      <c r="C105" s="74"/>
      <c r="D105" s="74"/>
      <c r="E105" s="74"/>
      <c r="F105" s="101"/>
      <c r="G105" s="101"/>
      <c r="H105" s="101"/>
      <c r="I105" s="101"/>
      <c r="J105" s="101"/>
      <c r="K105" s="101"/>
      <c r="L105" s="101"/>
      <c r="M105" s="101"/>
      <c r="N105" s="101"/>
      <c r="O105" s="136" t="s">
        <v>40</v>
      </c>
      <c r="P105" s="69">
        <f t="shared" si="2"/>
        <v>51</v>
      </c>
    </row>
    <row r="106" spans="1:16" x14ac:dyDescent="0.3">
      <c r="A106" s="69"/>
      <c r="B106" s="69"/>
      <c r="C106" s="69"/>
      <c r="D106" s="69"/>
      <c r="E106" s="69"/>
      <c r="F106" s="69"/>
      <c r="G106" s="69"/>
      <c r="H106" s="69"/>
      <c r="I106" s="69"/>
      <c r="J106" s="69"/>
      <c r="K106" s="69"/>
      <c r="L106" s="69"/>
      <c r="M106" s="69"/>
      <c r="N106" s="69"/>
      <c r="O106" s="71"/>
    </row>
    <row r="109" spans="1:16" s="69" customFormat="1" x14ac:dyDescent="0.25">
      <c r="A109" s="68" t="s">
        <v>0</v>
      </c>
      <c r="G109" s="70" t="s">
        <v>1</v>
      </c>
      <c r="J109" s="70"/>
      <c r="K109" s="70"/>
      <c r="L109" s="70"/>
      <c r="M109" s="70"/>
      <c r="N109" s="70"/>
      <c r="O109" s="71" t="s">
        <v>45</v>
      </c>
      <c r="P109" s="69">
        <v>1</v>
      </c>
    </row>
    <row r="110" spans="1:16" s="69" customFormat="1" x14ac:dyDescent="0.25">
      <c r="A110" s="68"/>
      <c r="O110" s="131"/>
      <c r="P110" s="69">
        <f>P109+1</f>
        <v>2</v>
      </c>
    </row>
    <row r="111" spans="1:16" s="69" customFormat="1" x14ac:dyDescent="0.3">
      <c r="A111" s="72" t="s">
        <v>3</v>
      </c>
      <c r="B111" s="73"/>
      <c r="C111" s="73"/>
      <c r="D111" s="74"/>
      <c r="E111" s="75" t="s">
        <v>4</v>
      </c>
      <c r="F111" s="76" t="s">
        <v>5</v>
      </c>
      <c r="G111" s="73"/>
      <c r="H111" s="73"/>
      <c r="I111" s="73"/>
      <c r="J111" s="77"/>
      <c r="K111" s="77"/>
      <c r="L111" s="77"/>
      <c r="M111" s="77"/>
      <c r="N111" s="172" t="s">
        <v>6</v>
      </c>
      <c r="O111" s="110"/>
      <c r="P111" s="69">
        <f t="shared" ref="P111:P159" si="5">P110+1</f>
        <v>3</v>
      </c>
    </row>
    <row r="112" spans="1:16" s="69" customFormat="1" x14ac:dyDescent="0.3">
      <c r="A112" s="62"/>
      <c r="B112" s="62"/>
      <c r="C112" s="62"/>
      <c r="D112" s="62"/>
      <c r="E112" s="62"/>
      <c r="F112" s="78" t="s">
        <v>7</v>
      </c>
      <c r="G112" s="62"/>
      <c r="H112" s="79"/>
      <c r="I112" s="79"/>
      <c r="J112" s="79"/>
      <c r="K112" s="79"/>
      <c r="L112" s="79"/>
      <c r="M112" s="129" t="s">
        <v>8</v>
      </c>
      <c r="N112" s="174" t="s">
        <v>9</v>
      </c>
      <c r="O112" s="132">
        <v>46752</v>
      </c>
      <c r="P112" s="69">
        <f t="shared" si="5"/>
        <v>4</v>
      </c>
    </row>
    <row r="113" spans="1:16" s="69" customFormat="1" x14ac:dyDescent="0.3">
      <c r="A113" s="80" t="s">
        <v>10</v>
      </c>
      <c r="B113" s="81"/>
      <c r="C113" s="62"/>
      <c r="D113" s="62"/>
      <c r="E113" s="62"/>
      <c r="F113" s="82" t="s">
        <v>11</v>
      </c>
      <c r="G113" s="62"/>
      <c r="H113" s="79"/>
      <c r="I113" s="79"/>
      <c r="J113" s="79"/>
      <c r="K113" s="79"/>
      <c r="L113" s="79"/>
      <c r="M113" s="129" t="s">
        <v>8</v>
      </c>
      <c r="N113" s="174" t="s">
        <v>12</v>
      </c>
      <c r="O113" s="132">
        <v>46387</v>
      </c>
      <c r="P113" s="69">
        <f t="shared" si="5"/>
        <v>5</v>
      </c>
    </row>
    <row r="114" spans="1:16" s="69" customFormat="1" x14ac:dyDescent="0.3">
      <c r="A114" s="81"/>
      <c r="B114" s="81"/>
      <c r="C114" s="62"/>
      <c r="D114" s="62"/>
      <c r="E114" s="62"/>
      <c r="F114" s="78" t="s">
        <v>13</v>
      </c>
      <c r="G114" s="62"/>
      <c r="H114" s="79"/>
      <c r="I114" s="79"/>
      <c r="J114" s="79"/>
      <c r="K114" s="79"/>
      <c r="L114" s="79"/>
      <c r="M114" s="129" t="s">
        <v>8</v>
      </c>
      <c r="N114" s="174" t="s">
        <v>14</v>
      </c>
      <c r="O114" s="132">
        <v>46022</v>
      </c>
      <c r="P114" s="69">
        <f t="shared" si="5"/>
        <v>6</v>
      </c>
    </row>
    <row r="115" spans="1:16" s="69" customFormat="1" x14ac:dyDescent="0.3">
      <c r="A115" s="80" t="s">
        <v>15</v>
      </c>
      <c r="B115" s="62"/>
      <c r="C115" s="83"/>
      <c r="D115" s="78"/>
      <c r="E115" s="78"/>
      <c r="F115" s="62" t="s">
        <v>16</v>
      </c>
      <c r="G115" s="62"/>
      <c r="H115" s="79"/>
      <c r="I115" s="79"/>
      <c r="J115" s="79"/>
      <c r="K115" s="79"/>
      <c r="L115" s="79"/>
      <c r="M115" s="129"/>
      <c r="N115" s="129"/>
      <c r="O115" s="132"/>
      <c r="P115" s="69">
        <f t="shared" si="5"/>
        <v>7</v>
      </c>
    </row>
    <row r="116" spans="1:16" s="69" customFormat="1" x14ac:dyDescent="0.3">
      <c r="A116" s="80"/>
      <c r="B116" s="62"/>
      <c r="C116" s="83"/>
      <c r="D116" s="78"/>
      <c r="E116" s="78"/>
      <c r="F116" s="62"/>
      <c r="G116" s="62"/>
      <c r="H116" s="79"/>
      <c r="I116" s="79"/>
      <c r="J116" s="79"/>
      <c r="K116" s="79"/>
      <c r="L116" s="79"/>
      <c r="M116" s="129"/>
      <c r="N116" s="80" t="s">
        <v>17</v>
      </c>
      <c r="O116" s="132"/>
      <c r="P116" s="69">
        <f t="shared" si="5"/>
        <v>8</v>
      </c>
    </row>
    <row r="117" spans="1:16" s="69" customFormat="1" x14ac:dyDescent="0.25">
      <c r="B117" s="84"/>
      <c r="C117" s="84"/>
      <c r="D117" s="84"/>
      <c r="E117" s="84"/>
      <c r="F117" s="84"/>
      <c r="G117" s="85"/>
      <c r="H117" s="84"/>
      <c r="I117" s="84"/>
      <c r="J117" s="85"/>
      <c r="K117" s="85"/>
      <c r="L117" s="85"/>
      <c r="M117" s="85"/>
      <c r="N117" s="85"/>
      <c r="O117" s="133"/>
      <c r="P117" s="69">
        <f t="shared" si="5"/>
        <v>9</v>
      </c>
    </row>
    <row r="118" spans="1:16" s="69" customFormat="1" x14ac:dyDescent="0.25">
      <c r="A118" s="74"/>
      <c r="C118" s="86">
        <v>-1</v>
      </c>
      <c r="D118" s="86"/>
      <c r="E118" s="86"/>
      <c r="F118" s="86">
        <f>C118-1</f>
        <v>-2</v>
      </c>
      <c r="G118" s="86"/>
      <c r="H118" s="86"/>
      <c r="I118" s="87">
        <f>F118-1</f>
        <v>-3</v>
      </c>
      <c r="J118" s="86"/>
      <c r="K118" s="87">
        <f>I118-1</f>
        <v>-4</v>
      </c>
      <c r="L118" s="86"/>
      <c r="M118" s="88"/>
      <c r="N118" s="87">
        <f>K118-1</f>
        <v>-5</v>
      </c>
      <c r="O118" s="134"/>
      <c r="P118" s="69">
        <f t="shared" si="5"/>
        <v>10</v>
      </c>
    </row>
    <row r="119" spans="1:16" s="69" customFormat="1" x14ac:dyDescent="0.25">
      <c r="A119" s="89" t="s">
        <v>18</v>
      </c>
      <c r="B119" s="84"/>
      <c r="C119" s="84" t="s">
        <v>19</v>
      </c>
      <c r="D119" s="84"/>
      <c r="E119" s="84"/>
      <c r="F119" s="176" t="s">
        <v>20</v>
      </c>
      <c r="G119" s="176"/>
      <c r="H119" s="89"/>
      <c r="I119" s="89" t="s">
        <v>21</v>
      </c>
      <c r="J119" s="90"/>
      <c r="K119" s="154" t="s">
        <v>22</v>
      </c>
      <c r="L119" s="154"/>
      <c r="M119" s="85"/>
      <c r="N119" s="85" t="s">
        <v>23</v>
      </c>
      <c r="O119" s="131"/>
      <c r="P119" s="69">
        <f t="shared" si="5"/>
        <v>11</v>
      </c>
    </row>
    <row r="120" spans="1:16" x14ac:dyDescent="0.3">
      <c r="A120" s="69">
        <v>1</v>
      </c>
      <c r="B120" s="69"/>
      <c r="C120" s="114" t="s">
        <v>46</v>
      </c>
      <c r="D120" s="70"/>
      <c r="E120" s="70"/>
      <c r="F120" s="70"/>
      <c r="G120" s="91"/>
      <c r="H120" s="70"/>
      <c r="I120" s="92"/>
      <c r="J120" s="70"/>
      <c r="K120" s="70"/>
      <c r="L120" s="70"/>
      <c r="M120" s="70"/>
      <c r="N120" s="70"/>
      <c r="O120" s="137"/>
      <c r="P120" s="69">
        <f t="shared" si="5"/>
        <v>12</v>
      </c>
    </row>
    <row r="121" spans="1:16" x14ac:dyDescent="0.3">
      <c r="A121" s="69">
        <f>A120+1</f>
        <v>2</v>
      </c>
      <c r="B121" s="69"/>
      <c r="C121" s="114"/>
      <c r="D121" s="70"/>
      <c r="E121" s="70"/>
      <c r="F121" s="70"/>
      <c r="G121" s="91"/>
      <c r="H121" s="70"/>
      <c r="I121" s="92"/>
      <c r="J121" s="70"/>
      <c r="K121" s="70"/>
      <c r="L121" s="70"/>
      <c r="M121" s="70"/>
      <c r="N121" s="70"/>
      <c r="O121" s="137"/>
      <c r="P121" s="69">
        <f t="shared" si="5"/>
        <v>13</v>
      </c>
    </row>
    <row r="122" spans="1:16" x14ac:dyDescent="0.3">
      <c r="A122" s="69">
        <f t="shared" ref="A122:A158" si="6">A121+1</f>
        <v>3</v>
      </c>
      <c r="B122" s="70"/>
      <c r="C122" s="70" t="s">
        <v>25</v>
      </c>
      <c r="D122" s="70"/>
      <c r="E122" s="70"/>
      <c r="F122" s="70" t="s">
        <v>43</v>
      </c>
      <c r="G122" s="91">
        <f>'E-7 Calculation Support'!D23</f>
        <v>0.1</v>
      </c>
      <c r="H122" s="93" t="s">
        <v>27</v>
      </c>
      <c r="I122" s="94">
        <f>'E-7 Calculation Support'!$E$6</f>
        <v>25.53</v>
      </c>
      <c r="J122" s="93" t="s">
        <v>28</v>
      </c>
      <c r="K122" s="95">
        <f>G122*I122</f>
        <v>2.5530000000000004</v>
      </c>
      <c r="L122" s="95"/>
      <c r="M122" s="175" t="s">
        <v>47</v>
      </c>
      <c r="N122" s="175"/>
      <c r="O122" s="175"/>
      <c r="P122" s="69">
        <f t="shared" si="5"/>
        <v>14</v>
      </c>
    </row>
    <row r="123" spans="1:16" x14ac:dyDescent="0.3">
      <c r="A123" s="69">
        <f t="shared" si="6"/>
        <v>4</v>
      </c>
      <c r="B123" s="70"/>
      <c r="C123" s="70"/>
      <c r="D123" s="70"/>
      <c r="E123" s="70"/>
      <c r="F123" s="70"/>
      <c r="G123" s="91"/>
      <c r="H123" s="70"/>
      <c r="I123" s="102"/>
      <c r="J123" s="70"/>
      <c r="K123" s="96"/>
      <c r="L123" s="95"/>
      <c r="M123" s="175"/>
      <c r="N123" s="175"/>
      <c r="O123" s="175"/>
      <c r="P123" s="69">
        <f t="shared" si="5"/>
        <v>15</v>
      </c>
    </row>
    <row r="124" spans="1:16" x14ac:dyDescent="0.3">
      <c r="A124" s="69">
        <f t="shared" si="6"/>
        <v>5</v>
      </c>
      <c r="B124" s="70"/>
      <c r="C124" s="70" t="s">
        <v>31</v>
      </c>
      <c r="D124" s="70"/>
      <c r="E124" s="70"/>
      <c r="F124" s="70"/>
      <c r="G124" s="70"/>
      <c r="H124" s="70"/>
      <c r="I124" s="70"/>
      <c r="J124" s="70"/>
      <c r="K124" s="97">
        <f>K122</f>
        <v>2.5530000000000004</v>
      </c>
      <c r="L124" s="94"/>
      <c r="M124" s="175"/>
      <c r="N124" s="175"/>
      <c r="O124" s="175"/>
      <c r="P124" s="69">
        <f t="shared" si="5"/>
        <v>16</v>
      </c>
    </row>
    <row r="125" spans="1:16" x14ac:dyDescent="0.3">
      <c r="A125" s="69">
        <f t="shared" si="6"/>
        <v>6</v>
      </c>
      <c r="B125" s="70"/>
      <c r="C125" s="70"/>
      <c r="D125" s="70"/>
      <c r="E125" s="70"/>
      <c r="F125" s="70"/>
      <c r="G125" s="70"/>
      <c r="H125" s="70"/>
      <c r="I125" s="70"/>
      <c r="J125" s="70"/>
      <c r="K125" s="96"/>
      <c r="L125" s="96"/>
      <c r="M125" s="175"/>
      <c r="N125" s="175"/>
      <c r="O125" s="175"/>
      <c r="P125" s="69">
        <f t="shared" si="5"/>
        <v>17</v>
      </c>
    </row>
    <row r="126" spans="1:16" x14ac:dyDescent="0.3">
      <c r="A126" s="69">
        <f t="shared" si="6"/>
        <v>7</v>
      </c>
      <c r="B126" s="70"/>
      <c r="C126" s="70" t="s">
        <v>32</v>
      </c>
      <c r="D126" s="70"/>
      <c r="E126" s="70"/>
      <c r="F126" s="70"/>
      <c r="G126" s="70"/>
      <c r="H126" s="70"/>
      <c r="I126" s="98">
        <f>'E-7 Calculation Support'!$E$35</f>
        <v>0.48630000000000001</v>
      </c>
      <c r="J126" s="70"/>
      <c r="K126" s="94">
        <f>K124*I126</f>
        <v>1.2415239000000002</v>
      </c>
      <c r="L126" s="94"/>
      <c r="M126" s="175"/>
      <c r="N126" s="175"/>
      <c r="O126" s="175"/>
      <c r="P126" s="69">
        <f t="shared" si="5"/>
        <v>18</v>
      </c>
    </row>
    <row r="127" spans="1:16" x14ac:dyDescent="0.3">
      <c r="A127" s="69">
        <f t="shared" si="6"/>
        <v>8</v>
      </c>
      <c r="B127" s="70"/>
      <c r="C127" s="70"/>
      <c r="D127" s="70"/>
      <c r="E127" s="70"/>
      <c r="F127" s="70"/>
      <c r="G127" s="70"/>
      <c r="H127" s="70"/>
      <c r="I127" s="98"/>
      <c r="J127" s="70"/>
      <c r="K127" s="94"/>
      <c r="L127" s="94"/>
      <c r="M127" s="175"/>
      <c r="N127" s="175"/>
      <c r="O127" s="175"/>
      <c r="P127" s="69">
        <f t="shared" si="5"/>
        <v>19</v>
      </c>
    </row>
    <row r="128" spans="1:16" x14ac:dyDescent="0.3">
      <c r="A128" s="69">
        <f t="shared" si="6"/>
        <v>9</v>
      </c>
      <c r="B128" s="70"/>
      <c r="C128" s="70" t="s">
        <v>33</v>
      </c>
      <c r="D128" s="70"/>
      <c r="E128" s="70"/>
      <c r="F128" s="70"/>
      <c r="G128" s="70"/>
      <c r="H128" s="70"/>
      <c r="I128" s="70"/>
      <c r="J128" s="70"/>
      <c r="K128" s="97">
        <f>SUM(K124:K127)</f>
        <v>3.7945239000000006</v>
      </c>
      <c r="L128" s="94"/>
      <c r="M128" s="175"/>
      <c r="N128" s="175"/>
      <c r="O128" s="175"/>
      <c r="P128" s="69">
        <f t="shared" si="5"/>
        <v>20</v>
      </c>
    </row>
    <row r="129" spans="1:16" x14ac:dyDescent="0.3">
      <c r="A129" s="69">
        <f t="shared" si="6"/>
        <v>10</v>
      </c>
      <c r="B129" s="70"/>
      <c r="C129" s="70"/>
      <c r="D129" s="70"/>
      <c r="E129" s="70"/>
      <c r="F129" s="70"/>
      <c r="G129" s="70"/>
      <c r="H129" s="70"/>
      <c r="I129" s="70"/>
      <c r="J129" s="70"/>
      <c r="K129" s="95"/>
      <c r="L129" s="95"/>
      <c r="M129" s="175"/>
      <c r="N129" s="175"/>
      <c r="O129" s="175"/>
      <c r="P129" s="69">
        <f t="shared" si="5"/>
        <v>21</v>
      </c>
    </row>
    <row r="130" spans="1:16" x14ac:dyDescent="0.3">
      <c r="A130" s="69">
        <f t="shared" si="6"/>
        <v>11</v>
      </c>
      <c r="B130" s="70"/>
      <c r="C130" s="70" t="s">
        <v>38</v>
      </c>
      <c r="D130" s="70"/>
      <c r="E130" s="70"/>
      <c r="F130" s="70"/>
      <c r="G130" s="70"/>
      <c r="H130" s="70"/>
      <c r="I130" s="70"/>
      <c r="J130" s="70"/>
      <c r="K130" s="97">
        <f>SUM(K128:K129)</f>
        <v>3.7945239000000006</v>
      </c>
      <c r="L130" s="94"/>
      <c r="M130" s="175"/>
      <c r="N130" s="175"/>
      <c r="O130" s="175"/>
      <c r="P130" s="69">
        <f t="shared" si="5"/>
        <v>22</v>
      </c>
    </row>
    <row r="131" spans="1:16" x14ac:dyDescent="0.3">
      <c r="A131" s="69">
        <f t="shared" si="6"/>
        <v>12</v>
      </c>
      <c r="B131" s="70"/>
      <c r="C131" s="70"/>
      <c r="D131" s="70"/>
      <c r="E131" s="70"/>
      <c r="F131" s="70"/>
      <c r="G131" s="70"/>
      <c r="H131" s="70"/>
      <c r="I131" s="70"/>
      <c r="J131" s="70"/>
      <c r="K131" s="95"/>
      <c r="L131" s="95"/>
      <c r="M131" s="175"/>
      <c r="N131" s="175"/>
      <c r="O131" s="175"/>
      <c r="P131" s="69">
        <f t="shared" si="5"/>
        <v>23</v>
      </c>
    </row>
    <row r="132" spans="1:16" x14ac:dyDescent="0.3">
      <c r="A132" s="69">
        <f t="shared" si="6"/>
        <v>13</v>
      </c>
      <c r="B132" s="70"/>
      <c r="C132" s="70"/>
      <c r="D132" s="70"/>
      <c r="E132" s="70"/>
      <c r="F132" s="70"/>
      <c r="G132" s="70"/>
      <c r="H132" s="70"/>
      <c r="I132" s="70"/>
      <c r="J132" s="70"/>
      <c r="K132" s="95"/>
      <c r="L132" s="95"/>
      <c r="M132" s="155"/>
      <c r="N132" s="155"/>
      <c r="O132" s="155"/>
      <c r="P132" s="69">
        <f t="shared" si="5"/>
        <v>24</v>
      </c>
    </row>
    <row r="133" spans="1:16" x14ac:dyDescent="0.3">
      <c r="A133" s="69">
        <f t="shared" si="6"/>
        <v>14</v>
      </c>
      <c r="B133" s="70"/>
      <c r="C133" s="70"/>
      <c r="D133" s="70"/>
      <c r="E133" s="70"/>
      <c r="F133" s="70"/>
      <c r="G133" s="70"/>
      <c r="H133" s="70"/>
      <c r="I133" s="70"/>
      <c r="J133" s="70"/>
      <c r="K133" s="95"/>
      <c r="L133" s="95"/>
      <c r="M133" s="155"/>
      <c r="N133" s="155"/>
      <c r="O133" s="155"/>
      <c r="P133" s="69">
        <f t="shared" si="5"/>
        <v>25</v>
      </c>
    </row>
    <row r="134" spans="1:16" x14ac:dyDescent="0.3">
      <c r="A134" s="69">
        <f t="shared" si="6"/>
        <v>15</v>
      </c>
      <c r="B134" s="70"/>
      <c r="C134" s="70"/>
      <c r="D134" s="70"/>
      <c r="E134" s="70"/>
      <c r="F134" s="70"/>
      <c r="G134" s="70"/>
      <c r="H134" s="70"/>
      <c r="I134" s="70"/>
      <c r="J134" s="70"/>
      <c r="K134" s="95"/>
      <c r="L134" s="95"/>
      <c r="M134" s="155"/>
      <c r="N134" s="155"/>
      <c r="O134" s="155"/>
      <c r="P134" s="69">
        <f t="shared" si="5"/>
        <v>26</v>
      </c>
    </row>
    <row r="135" spans="1:16" x14ac:dyDescent="0.3">
      <c r="A135" s="69">
        <f t="shared" si="6"/>
        <v>16</v>
      </c>
      <c r="B135" s="70"/>
      <c r="C135" s="70"/>
      <c r="D135" s="70"/>
      <c r="E135" s="70"/>
      <c r="F135" s="70"/>
      <c r="G135" s="70"/>
      <c r="H135" s="70"/>
      <c r="I135" s="70"/>
      <c r="J135" s="70"/>
      <c r="K135" s="95"/>
      <c r="L135" s="95"/>
      <c r="M135" s="155"/>
      <c r="N135" s="155"/>
      <c r="O135" s="155"/>
      <c r="P135" s="69">
        <f t="shared" si="5"/>
        <v>27</v>
      </c>
    </row>
    <row r="136" spans="1:16" x14ac:dyDescent="0.3">
      <c r="A136" s="69">
        <f t="shared" si="6"/>
        <v>17</v>
      </c>
      <c r="B136" s="70"/>
      <c r="C136" s="70"/>
      <c r="D136" s="70"/>
      <c r="E136" s="70"/>
      <c r="F136" s="70"/>
      <c r="G136" s="70"/>
      <c r="H136" s="70"/>
      <c r="I136" s="70"/>
      <c r="J136" s="70"/>
      <c r="K136" s="95"/>
      <c r="L136" s="95"/>
      <c r="M136" s="155"/>
      <c r="N136" s="155"/>
      <c r="O136" s="155"/>
      <c r="P136" s="69">
        <f t="shared" si="5"/>
        <v>28</v>
      </c>
    </row>
    <row r="137" spans="1:16" x14ac:dyDescent="0.3">
      <c r="A137" s="69">
        <f t="shared" si="6"/>
        <v>18</v>
      </c>
      <c r="B137" s="70"/>
      <c r="C137" s="70"/>
      <c r="D137" s="70"/>
      <c r="E137" s="70"/>
      <c r="F137" s="70"/>
      <c r="G137" s="70"/>
      <c r="H137" s="70"/>
      <c r="I137" s="70"/>
      <c r="J137" s="70"/>
      <c r="K137" s="95"/>
      <c r="L137" s="95"/>
      <c r="M137" s="155"/>
      <c r="N137" s="155"/>
      <c r="O137" s="155"/>
      <c r="P137" s="69">
        <f t="shared" si="5"/>
        <v>29</v>
      </c>
    </row>
    <row r="138" spans="1:16" x14ac:dyDescent="0.3">
      <c r="A138" s="69">
        <f t="shared" si="6"/>
        <v>19</v>
      </c>
      <c r="B138" s="70"/>
      <c r="C138" s="70"/>
      <c r="D138" s="70"/>
      <c r="E138" s="70"/>
      <c r="F138" s="70"/>
      <c r="G138" s="70"/>
      <c r="H138" s="70"/>
      <c r="I138" s="70"/>
      <c r="J138" s="70"/>
      <c r="K138" s="95"/>
      <c r="L138" s="95"/>
      <c r="M138" s="155"/>
      <c r="N138" s="155"/>
      <c r="O138" s="155"/>
      <c r="P138" s="69">
        <f t="shared" si="5"/>
        <v>30</v>
      </c>
    </row>
    <row r="139" spans="1:16" x14ac:dyDescent="0.3">
      <c r="A139" s="69">
        <f t="shared" si="6"/>
        <v>20</v>
      </c>
      <c r="B139" s="70"/>
      <c r="C139" s="70"/>
      <c r="D139" s="70"/>
      <c r="E139" s="70"/>
      <c r="F139" s="70"/>
      <c r="G139" s="70"/>
      <c r="H139" s="70"/>
      <c r="I139" s="70"/>
      <c r="J139" s="70"/>
      <c r="K139" s="95"/>
      <c r="L139" s="95"/>
      <c r="M139" s="155"/>
      <c r="N139" s="155"/>
      <c r="O139" s="155"/>
      <c r="P139" s="69">
        <f t="shared" si="5"/>
        <v>31</v>
      </c>
    </row>
    <row r="140" spans="1:16" x14ac:dyDescent="0.3">
      <c r="A140" s="69">
        <f t="shared" si="6"/>
        <v>21</v>
      </c>
      <c r="B140" s="70"/>
      <c r="C140" s="70"/>
      <c r="D140" s="70"/>
      <c r="E140" s="70"/>
      <c r="F140" s="70"/>
      <c r="G140" s="70"/>
      <c r="H140" s="70"/>
      <c r="I140" s="70"/>
      <c r="J140" s="70"/>
      <c r="K140" s="95"/>
      <c r="L140" s="95"/>
      <c r="M140" s="155"/>
      <c r="N140" s="155"/>
      <c r="O140" s="155"/>
      <c r="P140" s="69">
        <f t="shared" si="5"/>
        <v>32</v>
      </c>
    </row>
    <row r="141" spans="1:16" x14ac:dyDescent="0.3">
      <c r="A141" s="69">
        <f t="shared" si="6"/>
        <v>22</v>
      </c>
      <c r="B141" s="70"/>
      <c r="C141" s="70"/>
      <c r="D141" s="70"/>
      <c r="E141" s="70"/>
      <c r="F141" s="70"/>
      <c r="G141" s="70"/>
      <c r="H141" s="70"/>
      <c r="I141" s="70"/>
      <c r="J141" s="70"/>
      <c r="K141" s="95"/>
      <c r="L141" s="95"/>
      <c r="M141" s="155"/>
      <c r="N141" s="155"/>
      <c r="O141" s="155"/>
      <c r="P141" s="69">
        <f t="shared" si="5"/>
        <v>33</v>
      </c>
    </row>
    <row r="142" spans="1:16" x14ac:dyDescent="0.3">
      <c r="A142" s="69">
        <f t="shared" si="6"/>
        <v>23</v>
      </c>
      <c r="B142" s="70"/>
      <c r="C142" s="70"/>
      <c r="D142" s="70"/>
      <c r="E142" s="70"/>
      <c r="F142" s="70"/>
      <c r="G142" s="70"/>
      <c r="H142" s="70"/>
      <c r="I142" s="70"/>
      <c r="J142" s="70"/>
      <c r="K142" s="95"/>
      <c r="L142" s="95"/>
      <c r="M142" s="155"/>
      <c r="N142" s="155"/>
      <c r="O142" s="155"/>
      <c r="P142" s="69">
        <f t="shared" si="5"/>
        <v>34</v>
      </c>
    </row>
    <row r="143" spans="1:16" x14ac:dyDescent="0.3">
      <c r="A143" s="69">
        <f t="shared" si="6"/>
        <v>24</v>
      </c>
      <c r="B143" s="70"/>
      <c r="C143" s="70"/>
      <c r="D143" s="70"/>
      <c r="E143" s="70"/>
      <c r="F143" s="70"/>
      <c r="G143" s="70"/>
      <c r="H143" s="70"/>
      <c r="I143" s="70"/>
      <c r="J143" s="70"/>
      <c r="K143" s="95"/>
      <c r="L143" s="95"/>
      <c r="M143" s="155"/>
      <c r="N143" s="155"/>
      <c r="O143" s="155"/>
      <c r="P143" s="69">
        <f t="shared" si="5"/>
        <v>35</v>
      </c>
    </row>
    <row r="144" spans="1:16" x14ac:dyDescent="0.3">
      <c r="A144" s="69">
        <f t="shared" si="6"/>
        <v>25</v>
      </c>
      <c r="B144" s="70"/>
      <c r="C144" s="70"/>
      <c r="D144" s="70"/>
      <c r="E144" s="70"/>
      <c r="F144" s="70"/>
      <c r="G144" s="70"/>
      <c r="H144" s="70"/>
      <c r="I144" s="70"/>
      <c r="J144" s="70"/>
      <c r="K144" s="95"/>
      <c r="L144" s="95"/>
      <c r="M144" s="155"/>
      <c r="N144" s="155"/>
      <c r="O144" s="155"/>
      <c r="P144" s="69">
        <f t="shared" si="5"/>
        <v>36</v>
      </c>
    </row>
    <row r="145" spans="1:16" x14ac:dyDescent="0.3">
      <c r="A145" s="69">
        <f t="shared" si="6"/>
        <v>26</v>
      </c>
      <c r="B145" s="70"/>
      <c r="C145" s="70"/>
      <c r="D145" s="70"/>
      <c r="E145" s="70"/>
      <c r="F145" s="70"/>
      <c r="G145" s="70"/>
      <c r="H145" s="70"/>
      <c r="I145" s="70"/>
      <c r="J145" s="70"/>
      <c r="K145" s="95"/>
      <c r="L145" s="95"/>
      <c r="M145" s="155"/>
      <c r="N145" s="155"/>
      <c r="O145" s="155"/>
      <c r="P145" s="69">
        <f t="shared" si="5"/>
        <v>37</v>
      </c>
    </row>
    <row r="146" spans="1:16" x14ac:dyDescent="0.3">
      <c r="A146" s="69">
        <f t="shared" si="6"/>
        <v>27</v>
      </c>
      <c r="B146" s="70"/>
      <c r="C146" s="70"/>
      <c r="D146" s="70"/>
      <c r="E146" s="70"/>
      <c r="F146" s="70"/>
      <c r="G146" s="70"/>
      <c r="H146" s="70"/>
      <c r="I146" s="70"/>
      <c r="J146" s="70"/>
      <c r="K146" s="95"/>
      <c r="L146" s="95"/>
      <c r="M146" s="155"/>
      <c r="N146" s="155"/>
      <c r="O146" s="155"/>
      <c r="P146" s="69">
        <f t="shared" si="5"/>
        <v>38</v>
      </c>
    </row>
    <row r="147" spans="1:16" x14ac:dyDescent="0.3">
      <c r="A147" s="69">
        <f t="shared" si="6"/>
        <v>28</v>
      </c>
      <c r="B147" s="70"/>
      <c r="C147" s="70"/>
      <c r="D147" s="70"/>
      <c r="E147" s="70"/>
      <c r="F147" s="70"/>
      <c r="G147" s="70"/>
      <c r="H147" s="70"/>
      <c r="I147" s="70"/>
      <c r="J147" s="70"/>
      <c r="K147" s="95"/>
      <c r="L147" s="95"/>
      <c r="M147" s="155"/>
      <c r="N147" s="155"/>
      <c r="O147" s="155"/>
      <c r="P147" s="69">
        <f t="shared" si="5"/>
        <v>39</v>
      </c>
    </row>
    <row r="148" spans="1:16" x14ac:dyDescent="0.3">
      <c r="A148" s="69">
        <f t="shared" si="6"/>
        <v>29</v>
      </c>
      <c r="B148" s="70"/>
      <c r="C148" s="70"/>
      <c r="D148" s="70"/>
      <c r="E148" s="70"/>
      <c r="F148" s="70"/>
      <c r="G148" s="70"/>
      <c r="H148" s="70"/>
      <c r="I148" s="70"/>
      <c r="J148" s="70"/>
      <c r="K148" s="95"/>
      <c r="L148" s="95"/>
      <c r="M148" s="155"/>
      <c r="N148" s="155"/>
      <c r="O148" s="155"/>
      <c r="P148" s="69">
        <f t="shared" si="5"/>
        <v>40</v>
      </c>
    </row>
    <row r="149" spans="1:16" x14ac:dyDescent="0.3">
      <c r="A149" s="69">
        <f t="shared" si="6"/>
        <v>30</v>
      </c>
      <c r="B149" s="70"/>
      <c r="C149" s="70"/>
      <c r="D149" s="70"/>
      <c r="E149" s="70"/>
      <c r="F149" s="70"/>
      <c r="G149" s="70"/>
      <c r="H149" s="70"/>
      <c r="I149" s="70"/>
      <c r="J149" s="70"/>
      <c r="K149" s="95"/>
      <c r="L149" s="95"/>
      <c r="M149" s="155"/>
      <c r="N149" s="155"/>
      <c r="O149" s="155"/>
      <c r="P149" s="69">
        <f t="shared" si="5"/>
        <v>41</v>
      </c>
    </row>
    <row r="150" spans="1:16" x14ac:dyDescent="0.3">
      <c r="A150" s="69">
        <f t="shared" si="6"/>
        <v>31</v>
      </c>
      <c r="B150" s="70"/>
      <c r="C150" s="70"/>
      <c r="D150" s="70"/>
      <c r="E150" s="70"/>
      <c r="F150" s="70"/>
      <c r="G150" s="70"/>
      <c r="H150" s="70"/>
      <c r="I150" s="70"/>
      <c r="J150" s="70"/>
      <c r="K150" s="95"/>
      <c r="L150" s="95"/>
      <c r="M150" s="155"/>
      <c r="N150" s="155"/>
      <c r="O150" s="155"/>
      <c r="P150" s="69">
        <f t="shared" si="5"/>
        <v>42</v>
      </c>
    </row>
    <row r="151" spans="1:16" x14ac:dyDescent="0.3">
      <c r="A151" s="69">
        <f t="shared" si="6"/>
        <v>32</v>
      </c>
      <c r="B151" s="70"/>
      <c r="C151" s="70"/>
      <c r="D151" s="70"/>
      <c r="E151" s="70"/>
      <c r="F151" s="70"/>
      <c r="G151" s="70"/>
      <c r="H151" s="70"/>
      <c r="I151" s="70"/>
      <c r="J151" s="70"/>
      <c r="K151" s="95"/>
      <c r="L151" s="95"/>
      <c r="M151" s="155"/>
      <c r="N151" s="155"/>
      <c r="O151" s="155"/>
      <c r="P151" s="69">
        <f t="shared" si="5"/>
        <v>43</v>
      </c>
    </row>
    <row r="152" spans="1:16" x14ac:dyDescent="0.3">
      <c r="A152" s="69">
        <f t="shared" si="6"/>
        <v>33</v>
      </c>
      <c r="B152" s="70"/>
      <c r="C152" s="70"/>
      <c r="D152" s="70"/>
      <c r="E152" s="70"/>
      <c r="F152" s="70"/>
      <c r="G152" s="70"/>
      <c r="H152" s="70"/>
      <c r="I152" s="70"/>
      <c r="J152" s="70"/>
      <c r="K152" s="95"/>
      <c r="L152" s="95"/>
      <c r="M152" s="155"/>
      <c r="N152" s="155"/>
      <c r="O152" s="155"/>
      <c r="P152" s="69">
        <f t="shared" si="5"/>
        <v>44</v>
      </c>
    </row>
    <row r="153" spans="1:16" x14ac:dyDescent="0.3">
      <c r="A153" s="69">
        <f t="shared" si="6"/>
        <v>34</v>
      </c>
      <c r="B153" s="70"/>
      <c r="C153" s="70"/>
      <c r="D153" s="70"/>
      <c r="E153" s="70"/>
      <c r="F153" s="70"/>
      <c r="G153" s="70"/>
      <c r="H153" s="70"/>
      <c r="I153" s="70"/>
      <c r="J153" s="70"/>
      <c r="K153" s="95"/>
      <c r="L153" s="95"/>
      <c r="M153" s="155"/>
      <c r="N153" s="155"/>
      <c r="O153" s="155"/>
      <c r="P153" s="69">
        <f t="shared" si="5"/>
        <v>45</v>
      </c>
    </row>
    <row r="154" spans="1:16" x14ac:dyDescent="0.3">
      <c r="A154" s="69">
        <f t="shared" si="6"/>
        <v>35</v>
      </c>
      <c r="B154" s="70"/>
      <c r="C154" s="70"/>
      <c r="D154" s="70"/>
      <c r="E154" s="70"/>
      <c r="F154" s="70"/>
      <c r="G154" s="70"/>
      <c r="H154" s="70"/>
      <c r="I154" s="70"/>
      <c r="J154" s="70"/>
      <c r="K154" s="95"/>
      <c r="L154" s="95"/>
      <c r="M154" s="155"/>
      <c r="N154" s="155"/>
      <c r="O154" s="155"/>
      <c r="P154" s="69">
        <f t="shared" si="5"/>
        <v>46</v>
      </c>
    </row>
    <row r="155" spans="1:16" x14ac:dyDescent="0.3">
      <c r="A155" s="69">
        <f t="shared" si="6"/>
        <v>36</v>
      </c>
      <c r="B155" s="70"/>
      <c r="C155" s="70"/>
      <c r="D155" s="70"/>
      <c r="E155" s="70"/>
      <c r="F155" s="70"/>
      <c r="G155" s="70"/>
      <c r="H155" s="70"/>
      <c r="I155" s="70"/>
      <c r="J155" s="70"/>
      <c r="K155" s="95"/>
      <c r="L155" s="95"/>
      <c r="M155" s="155"/>
      <c r="N155" s="155"/>
      <c r="O155" s="155"/>
      <c r="P155" s="69">
        <f t="shared" si="5"/>
        <v>47</v>
      </c>
    </row>
    <row r="156" spans="1:16" x14ac:dyDescent="0.3">
      <c r="A156" s="69">
        <f t="shared" si="6"/>
        <v>37</v>
      </c>
      <c r="B156" s="70"/>
      <c r="C156" s="70"/>
      <c r="D156" s="70"/>
      <c r="E156" s="70"/>
      <c r="F156" s="70"/>
      <c r="G156" s="70"/>
      <c r="H156" s="70"/>
      <c r="I156" s="70"/>
      <c r="J156" s="70"/>
      <c r="K156" s="95"/>
      <c r="L156" s="95"/>
      <c r="M156" s="155"/>
      <c r="N156" s="155"/>
      <c r="O156" s="155"/>
      <c r="P156" s="69">
        <f t="shared" si="5"/>
        <v>48</v>
      </c>
    </row>
    <row r="157" spans="1:16" x14ac:dyDescent="0.3">
      <c r="A157" s="69">
        <f t="shared" si="6"/>
        <v>38</v>
      </c>
      <c r="B157" s="70"/>
      <c r="C157" s="70"/>
      <c r="D157" s="70"/>
      <c r="E157" s="70"/>
      <c r="F157" s="70"/>
      <c r="G157" s="70"/>
      <c r="H157" s="70"/>
      <c r="I157" s="70"/>
      <c r="J157" s="70"/>
      <c r="K157" s="95"/>
      <c r="L157" s="95"/>
      <c r="M157" s="155"/>
      <c r="N157" s="155"/>
      <c r="O157" s="155"/>
      <c r="P157" s="69">
        <f t="shared" si="5"/>
        <v>49</v>
      </c>
    </row>
    <row r="158" spans="1:16" x14ac:dyDescent="0.3">
      <c r="A158" s="69">
        <f t="shared" si="6"/>
        <v>39</v>
      </c>
      <c r="B158" s="70"/>
      <c r="C158" s="70"/>
      <c r="D158" s="70"/>
      <c r="E158" s="70"/>
      <c r="F158" s="70"/>
      <c r="G158" s="70"/>
      <c r="H158" s="70"/>
      <c r="I158" s="70"/>
      <c r="J158" s="70"/>
      <c r="K158" s="92"/>
      <c r="L158" s="92"/>
      <c r="M158" s="92"/>
      <c r="N158" s="92"/>
      <c r="O158" s="135"/>
      <c r="P158" s="69">
        <f t="shared" si="5"/>
        <v>50</v>
      </c>
    </row>
    <row r="159" spans="1:16" x14ac:dyDescent="0.3">
      <c r="A159" s="100" t="s">
        <v>39</v>
      </c>
      <c r="B159" s="74"/>
      <c r="C159" s="74"/>
      <c r="D159" s="74"/>
      <c r="E159" s="74"/>
      <c r="F159" s="101"/>
      <c r="G159" s="101"/>
      <c r="H159" s="101"/>
      <c r="I159" s="101"/>
      <c r="J159" s="101"/>
      <c r="K159" s="101"/>
      <c r="L159" s="101"/>
      <c r="M159" s="101"/>
      <c r="N159" s="101"/>
      <c r="O159" s="136" t="s">
        <v>40</v>
      </c>
      <c r="P159" s="69">
        <f t="shared" si="5"/>
        <v>51</v>
      </c>
    </row>
    <row r="160" spans="1:16" x14ac:dyDescent="0.3">
      <c r="P160" s="69"/>
    </row>
    <row r="161" spans="1:16" x14ac:dyDescent="0.3">
      <c r="P161" s="69"/>
    </row>
    <row r="162" spans="1:16" x14ac:dyDescent="0.3">
      <c r="P162" s="69"/>
    </row>
    <row r="163" spans="1:16" x14ac:dyDescent="0.3">
      <c r="P163" s="69"/>
    </row>
    <row r="164" spans="1:16" s="69" customFormat="1" x14ac:dyDescent="0.25">
      <c r="A164" s="68" t="s">
        <v>0</v>
      </c>
      <c r="G164" s="70" t="s">
        <v>1</v>
      </c>
      <c r="J164" s="70"/>
      <c r="K164" s="70"/>
      <c r="L164" s="70"/>
      <c r="M164" s="70"/>
      <c r="N164" s="70"/>
      <c r="O164" s="71" t="s">
        <v>48</v>
      </c>
      <c r="P164" s="69">
        <v>1</v>
      </c>
    </row>
    <row r="165" spans="1:16" s="69" customFormat="1" x14ac:dyDescent="0.25">
      <c r="A165" s="68"/>
      <c r="O165" s="131"/>
      <c r="P165" s="69">
        <f>P164+1</f>
        <v>2</v>
      </c>
    </row>
    <row r="166" spans="1:16" s="69" customFormat="1" x14ac:dyDescent="0.3">
      <c r="A166" s="72" t="s">
        <v>3</v>
      </c>
      <c r="B166" s="73"/>
      <c r="C166" s="73"/>
      <c r="D166" s="74"/>
      <c r="E166" s="75" t="s">
        <v>4</v>
      </c>
      <c r="F166" s="76" t="s">
        <v>5</v>
      </c>
      <c r="G166" s="73"/>
      <c r="H166" s="73"/>
      <c r="I166" s="73"/>
      <c r="J166" s="77"/>
      <c r="K166" s="77"/>
      <c r="L166" s="77"/>
      <c r="M166" s="77"/>
      <c r="N166" s="172" t="s">
        <v>6</v>
      </c>
      <c r="O166" s="110"/>
      <c r="P166" s="69">
        <f t="shared" ref="P166:P214" si="7">P165+1</f>
        <v>3</v>
      </c>
    </row>
    <row r="167" spans="1:16" s="69" customFormat="1" x14ac:dyDescent="0.3">
      <c r="A167" s="62"/>
      <c r="B167" s="62"/>
      <c r="C167" s="62"/>
      <c r="D167" s="62"/>
      <c r="E167" s="62"/>
      <c r="F167" s="78" t="s">
        <v>7</v>
      </c>
      <c r="G167" s="62"/>
      <c r="H167" s="79"/>
      <c r="I167" s="79"/>
      <c r="J167" s="79"/>
      <c r="K167" s="79"/>
      <c r="L167" s="79"/>
      <c r="M167" s="129" t="s">
        <v>8</v>
      </c>
      <c r="N167" s="174" t="s">
        <v>9</v>
      </c>
      <c r="O167" s="132">
        <v>46752</v>
      </c>
      <c r="P167" s="69">
        <f t="shared" si="7"/>
        <v>4</v>
      </c>
    </row>
    <row r="168" spans="1:16" s="69" customFormat="1" x14ac:dyDescent="0.3">
      <c r="A168" s="80" t="s">
        <v>10</v>
      </c>
      <c r="B168" s="81"/>
      <c r="C168" s="62"/>
      <c r="D168" s="62"/>
      <c r="E168" s="62"/>
      <c r="F168" s="82" t="s">
        <v>11</v>
      </c>
      <c r="G168" s="62"/>
      <c r="H168" s="79"/>
      <c r="I168" s="79"/>
      <c r="J168" s="79"/>
      <c r="K168" s="79"/>
      <c r="L168" s="79"/>
      <c r="M168" s="129" t="s">
        <v>8</v>
      </c>
      <c r="N168" s="174" t="s">
        <v>12</v>
      </c>
      <c r="O168" s="132">
        <v>46387</v>
      </c>
      <c r="P168" s="69">
        <f t="shared" si="7"/>
        <v>5</v>
      </c>
    </row>
    <row r="169" spans="1:16" s="69" customFormat="1" x14ac:dyDescent="0.3">
      <c r="A169" s="81"/>
      <c r="B169" s="81"/>
      <c r="C169" s="62"/>
      <c r="D169" s="62"/>
      <c r="E169" s="62"/>
      <c r="F169" s="78" t="s">
        <v>13</v>
      </c>
      <c r="G169" s="62"/>
      <c r="H169" s="79"/>
      <c r="I169" s="79"/>
      <c r="J169" s="79"/>
      <c r="K169" s="79"/>
      <c r="L169" s="79"/>
      <c r="M169" s="129" t="s">
        <v>8</v>
      </c>
      <c r="N169" s="174" t="s">
        <v>14</v>
      </c>
      <c r="O169" s="132">
        <v>46022</v>
      </c>
      <c r="P169" s="69">
        <f t="shared" si="7"/>
        <v>6</v>
      </c>
    </row>
    <row r="170" spans="1:16" s="69" customFormat="1" x14ac:dyDescent="0.3">
      <c r="A170" s="80" t="s">
        <v>15</v>
      </c>
      <c r="B170" s="62"/>
      <c r="C170" s="83"/>
      <c r="D170" s="78"/>
      <c r="E170" s="78"/>
      <c r="F170" s="62" t="s">
        <v>16</v>
      </c>
      <c r="G170" s="62"/>
      <c r="H170" s="79"/>
      <c r="I170" s="79"/>
      <c r="J170" s="79"/>
      <c r="K170" s="79"/>
      <c r="L170" s="79"/>
      <c r="M170" s="129"/>
      <c r="N170" s="129"/>
      <c r="O170" s="132"/>
      <c r="P170" s="69">
        <f t="shared" si="7"/>
        <v>7</v>
      </c>
    </row>
    <row r="171" spans="1:16" s="69" customFormat="1" x14ac:dyDescent="0.3">
      <c r="A171" s="80"/>
      <c r="B171" s="62"/>
      <c r="C171" s="83"/>
      <c r="D171" s="78"/>
      <c r="E171" s="78"/>
      <c r="F171" s="62"/>
      <c r="G171" s="62"/>
      <c r="H171" s="79"/>
      <c r="I171" s="79"/>
      <c r="J171" s="79"/>
      <c r="K171" s="79"/>
      <c r="L171" s="79"/>
      <c r="M171" s="129"/>
      <c r="N171" s="80" t="s">
        <v>17</v>
      </c>
      <c r="O171" s="132"/>
      <c r="P171" s="69">
        <f t="shared" si="7"/>
        <v>8</v>
      </c>
    </row>
    <row r="172" spans="1:16" s="69" customFormat="1" x14ac:dyDescent="0.25">
      <c r="B172" s="84"/>
      <c r="C172" s="84"/>
      <c r="D172" s="84"/>
      <c r="E172" s="84"/>
      <c r="F172" s="84"/>
      <c r="G172" s="85"/>
      <c r="H172" s="84"/>
      <c r="I172" s="84"/>
      <c r="J172" s="85"/>
      <c r="K172" s="85"/>
      <c r="L172" s="85"/>
      <c r="M172" s="85"/>
      <c r="N172" s="85"/>
      <c r="O172" s="133"/>
      <c r="P172" s="69">
        <f t="shared" si="7"/>
        <v>9</v>
      </c>
    </row>
    <row r="173" spans="1:16" s="69" customFormat="1" x14ac:dyDescent="0.25">
      <c r="A173" s="74"/>
      <c r="C173" s="86">
        <v>-1</v>
      </c>
      <c r="D173" s="86"/>
      <c r="E173" s="86"/>
      <c r="F173" s="86">
        <f>C173-1</f>
        <v>-2</v>
      </c>
      <c r="G173" s="86"/>
      <c r="H173" s="86"/>
      <c r="I173" s="87">
        <f>F173-1</f>
        <v>-3</v>
      </c>
      <c r="J173" s="86"/>
      <c r="K173" s="87">
        <f>I173-1</f>
        <v>-4</v>
      </c>
      <c r="L173" s="86"/>
      <c r="M173" s="88"/>
      <c r="N173" s="87">
        <f>K173-1</f>
        <v>-5</v>
      </c>
      <c r="O173" s="134"/>
      <c r="P173" s="69">
        <f t="shared" si="7"/>
        <v>10</v>
      </c>
    </row>
    <row r="174" spans="1:16" s="69" customFormat="1" x14ac:dyDescent="0.25">
      <c r="A174" s="89" t="s">
        <v>18</v>
      </c>
      <c r="B174" s="84"/>
      <c r="C174" s="84" t="s">
        <v>19</v>
      </c>
      <c r="D174" s="84"/>
      <c r="E174" s="84"/>
      <c r="F174" s="176" t="s">
        <v>20</v>
      </c>
      <c r="G174" s="176"/>
      <c r="H174" s="89"/>
      <c r="I174" s="89" t="s">
        <v>21</v>
      </c>
      <c r="J174" s="90"/>
      <c r="K174" s="154" t="s">
        <v>22</v>
      </c>
      <c r="L174" s="154"/>
      <c r="M174" s="85"/>
      <c r="N174" s="85" t="s">
        <v>23</v>
      </c>
      <c r="O174" s="131"/>
      <c r="P174" s="69">
        <f t="shared" si="7"/>
        <v>11</v>
      </c>
    </row>
    <row r="175" spans="1:16" s="69" customFormat="1" x14ac:dyDescent="0.3">
      <c r="A175" s="62">
        <v>1</v>
      </c>
      <c r="B175" s="169"/>
      <c r="C175" s="171" t="s">
        <v>49</v>
      </c>
      <c r="D175" s="169"/>
      <c r="E175" s="169"/>
      <c r="F175" s="93"/>
      <c r="G175" s="93"/>
      <c r="H175" s="168"/>
      <c r="I175" s="168"/>
      <c r="J175" s="70"/>
      <c r="K175" s="93"/>
      <c r="L175" s="93"/>
      <c r="M175" s="170"/>
      <c r="N175" s="170"/>
      <c r="O175" s="71"/>
      <c r="P175" s="69">
        <f t="shared" si="7"/>
        <v>12</v>
      </c>
    </row>
    <row r="176" spans="1:16" x14ac:dyDescent="0.3">
      <c r="A176" s="69">
        <f>A175+1</f>
        <v>2</v>
      </c>
      <c r="B176" s="69"/>
      <c r="C176" s="69"/>
      <c r="D176" s="70"/>
      <c r="E176" s="70"/>
      <c r="F176" s="70"/>
      <c r="G176" s="91"/>
      <c r="H176" s="70"/>
      <c r="I176" s="92"/>
      <c r="J176" s="70"/>
      <c r="K176" s="70"/>
      <c r="L176" s="70"/>
      <c r="M176" s="70"/>
      <c r="N176" s="70"/>
      <c r="O176" s="137"/>
      <c r="P176" s="69">
        <f t="shared" si="7"/>
        <v>13</v>
      </c>
    </row>
    <row r="177" spans="1:16" x14ac:dyDescent="0.3">
      <c r="A177" s="69">
        <f t="shared" ref="A177:A213" si="8">A176+1</f>
        <v>3</v>
      </c>
      <c r="B177" s="70"/>
      <c r="C177" s="70" t="s">
        <v>25</v>
      </c>
      <c r="D177" s="70"/>
      <c r="E177" s="70"/>
      <c r="F177" s="70" t="s">
        <v>43</v>
      </c>
      <c r="G177" s="91">
        <f>'E-7 Calculation Support'!D26</f>
        <v>0.5</v>
      </c>
      <c r="H177" s="93" t="s">
        <v>27</v>
      </c>
      <c r="I177" s="94">
        <f>'E-7 Calculation Support'!$E$8</f>
        <v>21.45</v>
      </c>
      <c r="J177" s="93" t="s">
        <v>28</v>
      </c>
      <c r="K177" s="95">
        <f>G177*I177</f>
        <v>10.725</v>
      </c>
      <c r="L177" s="95"/>
      <c r="M177" s="175" t="s">
        <v>50</v>
      </c>
      <c r="N177" s="175"/>
      <c r="O177" s="175"/>
      <c r="P177" s="69">
        <f t="shared" si="7"/>
        <v>14</v>
      </c>
    </row>
    <row r="178" spans="1:16" x14ac:dyDescent="0.3">
      <c r="A178" s="69">
        <f t="shared" si="8"/>
        <v>4</v>
      </c>
      <c r="B178" s="70"/>
      <c r="C178" s="70"/>
      <c r="D178" s="70"/>
      <c r="E178" s="70"/>
      <c r="F178" s="70"/>
      <c r="G178" s="91"/>
      <c r="H178" s="70"/>
      <c r="I178" s="94"/>
      <c r="J178" s="70"/>
      <c r="K178" s="96"/>
      <c r="L178" s="96"/>
      <c r="M178" s="175"/>
      <c r="N178" s="175"/>
      <c r="O178" s="175"/>
      <c r="P178" s="69">
        <f t="shared" si="7"/>
        <v>15</v>
      </c>
    </row>
    <row r="179" spans="1:16" x14ac:dyDescent="0.3">
      <c r="A179" s="69">
        <f t="shared" si="8"/>
        <v>5</v>
      </c>
      <c r="B179" s="70"/>
      <c r="C179" s="70" t="s">
        <v>30</v>
      </c>
      <c r="D179" s="70"/>
      <c r="E179" s="70"/>
      <c r="F179" s="70" t="s">
        <v>43</v>
      </c>
      <c r="G179" s="91">
        <f>'E-7 Calculation Support'!D27</f>
        <v>2.35</v>
      </c>
      <c r="H179" s="93" t="s">
        <v>27</v>
      </c>
      <c r="I179" s="92">
        <f>'E-7 Calculation Support'!$E$11</f>
        <v>47.96</v>
      </c>
      <c r="J179" s="93" t="s">
        <v>28</v>
      </c>
      <c r="K179" s="95">
        <f>G179*I179</f>
        <v>112.706</v>
      </c>
      <c r="L179" s="95"/>
      <c r="M179" s="175"/>
      <c r="N179" s="175"/>
      <c r="O179" s="175"/>
      <c r="P179" s="69">
        <f t="shared" si="7"/>
        <v>16</v>
      </c>
    </row>
    <row r="180" spans="1:16" x14ac:dyDescent="0.3">
      <c r="A180" s="69">
        <f t="shared" si="8"/>
        <v>6</v>
      </c>
      <c r="B180" s="70"/>
      <c r="C180" s="70"/>
      <c r="D180" s="70"/>
      <c r="E180" s="70"/>
      <c r="F180" s="70"/>
      <c r="G180" s="91"/>
      <c r="H180" s="70"/>
      <c r="I180" s="70"/>
      <c r="J180" s="70"/>
      <c r="K180" s="96"/>
      <c r="L180" s="96"/>
      <c r="M180" s="175"/>
      <c r="N180" s="175"/>
      <c r="O180" s="175"/>
      <c r="P180" s="69">
        <f t="shared" si="7"/>
        <v>17</v>
      </c>
    </row>
    <row r="181" spans="1:16" x14ac:dyDescent="0.3">
      <c r="A181" s="69">
        <f t="shared" si="8"/>
        <v>7</v>
      </c>
      <c r="B181" s="70"/>
      <c r="C181" s="70" t="s">
        <v>31</v>
      </c>
      <c r="D181" s="70"/>
      <c r="E181" s="70"/>
      <c r="F181" s="70"/>
      <c r="G181" s="70"/>
      <c r="H181" s="70"/>
      <c r="I181" s="70"/>
      <c r="J181" s="70"/>
      <c r="K181" s="97">
        <f>K177+K179</f>
        <v>123.431</v>
      </c>
      <c r="L181" s="94"/>
      <c r="M181" s="175"/>
      <c r="N181" s="175"/>
      <c r="O181" s="175"/>
      <c r="P181" s="69">
        <f t="shared" si="7"/>
        <v>18</v>
      </c>
    </row>
    <row r="182" spans="1:16" x14ac:dyDescent="0.3">
      <c r="A182" s="69">
        <f t="shared" si="8"/>
        <v>8</v>
      </c>
      <c r="B182" s="70"/>
      <c r="C182" s="70"/>
      <c r="D182" s="70"/>
      <c r="E182" s="70"/>
      <c r="F182" s="70"/>
      <c r="G182" s="70"/>
      <c r="H182" s="70"/>
      <c r="I182" s="70"/>
      <c r="J182" s="70"/>
      <c r="K182" s="96"/>
      <c r="L182" s="96"/>
      <c r="M182" s="175"/>
      <c r="N182" s="175"/>
      <c r="O182" s="175"/>
      <c r="P182" s="69">
        <f t="shared" si="7"/>
        <v>19</v>
      </c>
    </row>
    <row r="183" spans="1:16" x14ac:dyDescent="0.3">
      <c r="A183" s="69">
        <f t="shared" si="8"/>
        <v>9</v>
      </c>
      <c r="B183" s="70"/>
      <c r="C183" s="70" t="s">
        <v>32</v>
      </c>
      <c r="D183" s="70"/>
      <c r="E183" s="70"/>
      <c r="F183" s="70"/>
      <c r="G183" s="70"/>
      <c r="H183" s="70"/>
      <c r="I183" s="98">
        <f>'E-7 Calculation Support'!$E$35</f>
        <v>0.48630000000000001</v>
      </c>
      <c r="J183" s="70"/>
      <c r="K183" s="94">
        <f>K181*I183</f>
        <v>60.024495299999998</v>
      </c>
      <c r="L183" s="94"/>
      <c r="M183" s="175"/>
      <c r="N183" s="175"/>
      <c r="O183" s="175"/>
      <c r="P183" s="69">
        <f t="shared" si="7"/>
        <v>20</v>
      </c>
    </row>
    <row r="184" spans="1:16" x14ac:dyDescent="0.3">
      <c r="A184" s="69">
        <f t="shared" si="8"/>
        <v>10</v>
      </c>
      <c r="B184" s="70"/>
      <c r="C184" s="70"/>
      <c r="D184" s="70"/>
      <c r="E184" s="70"/>
      <c r="F184" s="70"/>
      <c r="G184" s="70"/>
      <c r="H184" s="70"/>
      <c r="I184" s="98"/>
      <c r="J184" s="70"/>
      <c r="K184" s="94"/>
      <c r="L184" s="94"/>
      <c r="M184" s="175"/>
      <c r="N184" s="175"/>
      <c r="O184" s="175"/>
      <c r="P184" s="69">
        <f t="shared" si="7"/>
        <v>21</v>
      </c>
    </row>
    <row r="185" spans="1:16" x14ac:dyDescent="0.3">
      <c r="A185" s="69">
        <f t="shared" si="8"/>
        <v>11</v>
      </c>
      <c r="B185" s="70"/>
      <c r="C185" s="70" t="s">
        <v>33</v>
      </c>
      <c r="D185" s="70"/>
      <c r="E185" s="70"/>
      <c r="F185" s="70"/>
      <c r="G185" s="70"/>
      <c r="H185" s="70"/>
      <c r="I185" s="70"/>
      <c r="J185" s="70"/>
      <c r="K185" s="97">
        <f>SUM(K181:K184)</f>
        <v>183.4554953</v>
      </c>
      <c r="L185" s="94"/>
      <c r="M185" s="175"/>
      <c r="N185" s="175"/>
      <c r="O185" s="175"/>
      <c r="P185" s="69">
        <f t="shared" si="7"/>
        <v>22</v>
      </c>
    </row>
    <row r="186" spans="1:16" x14ac:dyDescent="0.3">
      <c r="A186" s="69">
        <f t="shared" si="8"/>
        <v>12</v>
      </c>
      <c r="B186" s="70"/>
      <c r="C186" s="70"/>
      <c r="D186" s="70"/>
      <c r="E186" s="70"/>
      <c r="F186" s="70"/>
      <c r="G186" s="70"/>
      <c r="H186" s="70"/>
      <c r="I186" s="70"/>
      <c r="J186" s="70"/>
      <c r="K186" s="95"/>
      <c r="L186" s="95"/>
      <c r="M186" s="175"/>
      <c r="N186" s="175"/>
      <c r="O186" s="175"/>
      <c r="P186" s="69">
        <f t="shared" si="7"/>
        <v>23</v>
      </c>
    </row>
    <row r="187" spans="1:16" x14ac:dyDescent="0.3">
      <c r="A187" s="69">
        <f t="shared" si="8"/>
        <v>13</v>
      </c>
      <c r="B187" s="70"/>
      <c r="C187" s="70" t="s">
        <v>34</v>
      </c>
      <c r="D187" s="70"/>
      <c r="E187" s="70"/>
      <c r="F187" s="70" t="s">
        <v>51</v>
      </c>
      <c r="G187" s="91">
        <f>'E-7 Calculation Support'!D28</f>
        <v>1.5</v>
      </c>
      <c r="H187" s="70"/>
      <c r="I187" s="92">
        <f>'E-7 Calculation Support'!$G$41</f>
        <v>30.41</v>
      </c>
      <c r="J187" s="70"/>
      <c r="K187" s="95">
        <f>G187*I187</f>
        <v>45.615000000000002</v>
      </c>
      <c r="L187" s="95"/>
      <c r="M187" s="175"/>
      <c r="N187" s="175"/>
      <c r="O187" s="175"/>
      <c r="P187" s="69">
        <f t="shared" si="7"/>
        <v>24</v>
      </c>
    </row>
    <row r="188" spans="1:16" x14ac:dyDescent="0.3">
      <c r="A188" s="69">
        <f t="shared" si="8"/>
        <v>14</v>
      </c>
      <c r="B188" s="70"/>
      <c r="C188" s="70"/>
      <c r="D188" s="70"/>
      <c r="E188" s="70"/>
      <c r="F188" s="70"/>
      <c r="G188" s="70"/>
      <c r="H188" s="70"/>
      <c r="I188" s="70"/>
      <c r="J188" s="70"/>
      <c r="K188" s="95"/>
      <c r="L188" s="95"/>
      <c r="M188" s="175"/>
      <c r="N188" s="175"/>
      <c r="O188" s="175"/>
      <c r="P188" s="69">
        <f t="shared" si="7"/>
        <v>25</v>
      </c>
    </row>
    <row r="189" spans="1:16" x14ac:dyDescent="0.3">
      <c r="A189" s="69">
        <f t="shared" si="8"/>
        <v>15</v>
      </c>
      <c r="B189" s="95"/>
      <c r="C189" s="145" t="s">
        <v>36</v>
      </c>
      <c r="D189" s="92">
        <f>'E-7 Calculation Support'!G50</f>
        <v>34</v>
      </c>
      <c r="E189" s="95"/>
      <c r="F189" s="137" t="s">
        <v>37</v>
      </c>
      <c r="G189" s="141">
        <f>'E-7 Calculation Support'!E48</f>
        <v>0.09</v>
      </c>
      <c r="H189" s="70"/>
      <c r="I189" s="142">
        <f>G189*D189</f>
        <v>3.06</v>
      </c>
      <c r="J189" s="70"/>
      <c r="K189" s="92">
        <f>I189+D189</f>
        <v>37.06</v>
      </c>
      <c r="L189" s="94"/>
      <c r="M189" s="175"/>
      <c r="N189" s="175"/>
      <c r="O189" s="175"/>
      <c r="P189" s="69">
        <f t="shared" si="7"/>
        <v>26</v>
      </c>
    </row>
    <row r="190" spans="1:16" x14ac:dyDescent="0.3">
      <c r="A190" s="69">
        <f t="shared" si="8"/>
        <v>16</v>
      </c>
      <c r="B190" s="70"/>
      <c r="C190" s="70"/>
      <c r="D190" s="70"/>
      <c r="E190" s="70"/>
      <c r="F190" s="70"/>
      <c r="G190" s="70"/>
      <c r="H190" s="70"/>
      <c r="I190" s="70"/>
      <c r="J190" s="70"/>
      <c r="K190" s="95"/>
      <c r="L190" s="95"/>
      <c r="M190" s="175"/>
      <c r="N190" s="175"/>
      <c r="O190" s="175"/>
      <c r="P190" s="69">
        <f t="shared" si="7"/>
        <v>27</v>
      </c>
    </row>
    <row r="191" spans="1:16" x14ac:dyDescent="0.3">
      <c r="A191" s="69">
        <f t="shared" si="8"/>
        <v>17</v>
      </c>
      <c r="B191" s="70"/>
      <c r="C191" s="70" t="s">
        <v>38</v>
      </c>
      <c r="D191" s="70"/>
      <c r="E191" s="70"/>
      <c r="F191" s="70"/>
      <c r="G191" s="70"/>
      <c r="H191" s="70"/>
      <c r="I191" s="70"/>
      <c r="J191" s="70"/>
      <c r="K191" s="97">
        <f>SUM(K185:K189)</f>
        <v>266.13049530000001</v>
      </c>
      <c r="L191" s="94"/>
      <c r="M191" s="175"/>
      <c r="N191" s="175"/>
      <c r="O191" s="175"/>
      <c r="P191" s="69">
        <f t="shared" si="7"/>
        <v>28</v>
      </c>
    </row>
    <row r="192" spans="1:16" x14ac:dyDescent="0.3">
      <c r="A192" s="69">
        <f t="shared" si="8"/>
        <v>18</v>
      </c>
      <c r="B192" s="70"/>
      <c r="C192" s="70"/>
      <c r="D192" s="70"/>
      <c r="E192" s="70"/>
      <c r="F192" s="70"/>
      <c r="G192" s="70"/>
      <c r="H192" s="70"/>
      <c r="I192" s="70"/>
      <c r="J192" s="70"/>
      <c r="K192" s="173"/>
      <c r="L192" s="94"/>
      <c r="M192" s="175"/>
      <c r="N192" s="175"/>
      <c r="O192" s="175"/>
      <c r="P192" s="69">
        <f t="shared" si="7"/>
        <v>29</v>
      </c>
    </row>
    <row r="193" spans="1:16" x14ac:dyDescent="0.3">
      <c r="A193" s="69">
        <f t="shared" si="8"/>
        <v>19</v>
      </c>
      <c r="B193" s="70"/>
      <c r="C193" s="70"/>
      <c r="D193" s="70"/>
      <c r="E193" s="70"/>
      <c r="F193" s="70"/>
      <c r="G193" s="70"/>
      <c r="H193" s="70"/>
      <c r="I193" s="70"/>
      <c r="J193" s="70"/>
      <c r="K193" s="173"/>
      <c r="L193" s="94"/>
      <c r="M193" s="175"/>
      <c r="N193" s="175"/>
      <c r="O193" s="175"/>
      <c r="P193" s="69">
        <f t="shared" si="7"/>
        <v>30</v>
      </c>
    </row>
    <row r="194" spans="1:16" x14ac:dyDescent="0.3">
      <c r="A194" s="69">
        <f t="shared" si="8"/>
        <v>20</v>
      </c>
      <c r="B194" s="70"/>
      <c r="C194" s="70"/>
      <c r="D194" s="70"/>
      <c r="E194" s="70"/>
      <c r="F194" s="70"/>
      <c r="G194" s="70"/>
      <c r="H194" s="70"/>
      <c r="I194" s="70"/>
      <c r="J194" s="70"/>
      <c r="K194" s="173"/>
      <c r="L194" s="94"/>
      <c r="M194" s="175"/>
      <c r="N194" s="175"/>
      <c r="O194" s="175"/>
      <c r="P194" s="69">
        <f t="shared" si="7"/>
        <v>31</v>
      </c>
    </row>
    <row r="195" spans="1:16" x14ac:dyDescent="0.3">
      <c r="A195" s="69">
        <f t="shared" si="8"/>
        <v>21</v>
      </c>
      <c r="B195" s="70"/>
      <c r="C195" s="70"/>
      <c r="D195" s="70"/>
      <c r="E195" s="70"/>
      <c r="F195" s="70"/>
      <c r="G195" s="70"/>
      <c r="H195" s="70"/>
      <c r="I195" s="70"/>
      <c r="J195" s="70"/>
      <c r="K195" s="173"/>
      <c r="L195" s="94"/>
      <c r="M195" s="175"/>
      <c r="N195" s="175"/>
      <c r="O195" s="175"/>
      <c r="P195" s="69">
        <f t="shared" si="7"/>
        <v>32</v>
      </c>
    </row>
    <row r="196" spans="1:16" x14ac:dyDescent="0.3">
      <c r="A196" s="69">
        <f t="shared" si="8"/>
        <v>22</v>
      </c>
      <c r="B196" s="70"/>
      <c r="C196" s="70"/>
      <c r="D196" s="70"/>
      <c r="E196" s="70"/>
      <c r="F196" s="70"/>
      <c r="G196" s="70"/>
      <c r="H196" s="70"/>
      <c r="I196" s="70"/>
      <c r="J196" s="70"/>
      <c r="K196" s="173"/>
      <c r="L196" s="94"/>
      <c r="M196" s="175"/>
      <c r="N196" s="175"/>
      <c r="O196" s="175"/>
      <c r="P196" s="69">
        <f t="shared" si="7"/>
        <v>33</v>
      </c>
    </row>
    <row r="197" spans="1:16" x14ac:dyDescent="0.3">
      <c r="A197" s="69">
        <f t="shared" si="8"/>
        <v>23</v>
      </c>
      <c r="B197" s="70"/>
      <c r="C197" s="70"/>
      <c r="D197" s="70"/>
      <c r="E197" s="70"/>
      <c r="F197" s="70"/>
      <c r="G197" s="70"/>
      <c r="H197" s="70"/>
      <c r="I197" s="70"/>
      <c r="J197" s="70"/>
      <c r="K197" s="173"/>
      <c r="L197" s="94"/>
      <c r="M197" s="175"/>
      <c r="N197" s="175"/>
      <c r="O197" s="175"/>
      <c r="P197" s="69">
        <f t="shared" si="7"/>
        <v>34</v>
      </c>
    </row>
    <row r="198" spans="1:16" x14ac:dyDescent="0.3">
      <c r="A198" s="69">
        <f t="shared" si="8"/>
        <v>24</v>
      </c>
      <c r="B198" s="70"/>
      <c r="C198" s="70"/>
      <c r="D198" s="70"/>
      <c r="E198" s="70"/>
      <c r="F198" s="70"/>
      <c r="G198" s="70"/>
      <c r="H198" s="70"/>
      <c r="I198" s="70"/>
      <c r="J198" s="70"/>
      <c r="K198" s="173"/>
      <c r="L198" s="94"/>
      <c r="M198" s="175"/>
      <c r="N198" s="175"/>
      <c r="O198" s="175"/>
      <c r="P198" s="69">
        <f t="shared" si="7"/>
        <v>35</v>
      </c>
    </row>
    <row r="199" spans="1:16" x14ac:dyDescent="0.3">
      <c r="A199" s="69">
        <f t="shared" si="8"/>
        <v>25</v>
      </c>
      <c r="B199" s="70"/>
      <c r="C199" s="70"/>
      <c r="D199" s="70"/>
      <c r="E199" s="70"/>
      <c r="F199" s="70"/>
      <c r="G199" s="70"/>
      <c r="H199" s="70"/>
      <c r="I199" s="70"/>
      <c r="J199" s="70"/>
      <c r="K199" s="173"/>
      <c r="L199" s="94"/>
      <c r="M199" s="175"/>
      <c r="N199" s="175"/>
      <c r="O199" s="175"/>
      <c r="P199" s="69">
        <f t="shared" si="7"/>
        <v>36</v>
      </c>
    </row>
    <row r="200" spans="1:16" x14ac:dyDescent="0.3">
      <c r="A200" s="69">
        <f t="shared" si="8"/>
        <v>26</v>
      </c>
      <c r="B200" s="70"/>
      <c r="C200" s="70"/>
      <c r="D200" s="70"/>
      <c r="E200" s="70"/>
      <c r="F200" s="70"/>
      <c r="G200" s="70"/>
      <c r="H200" s="70"/>
      <c r="I200" s="70"/>
      <c r="J200" s="70"/>
      <c r="K200" s="173"/>
      <c r="L200" s="94"/>
      <c r="M200" s="175"/>
      <c r="N200" s="175"/>
      <c r="O200" s="175"/>
      <c r="P200" s="69">
        <f t="shared" si="7"/>
        <v>37</v>
      </c>
    </row>
    <row r="201" spans="1:16" x14ac:dyDescent="0.3">
      <c r="A201" s="69">
        <f t="shared" si="8"/>
        <v>27</v>
      </c>
      <c r="B201" s="70"/>
      <c r="C201" s="70"/>
      <c r="D201" s="70"/>
      <c r="E201" s="70"/>
      <c r="F201" s="70"/>
      <c r="G201" s="70"/>
      <c r="H201" s="70"/>
      <c r="I201" s="70"/>
      <c r="J201" s="70"/>
      <c r="K201" s="173"/>
      <c r="L201" s="94"/>
      <c r="M201" s="175"/>
      <c r="N201" s="175"/>
      <c r="O201" s="175"/>
      <c r="P201" s="69">
        <f t="shared" si="7"/>
        <v>38</v>
      </c>
    </row>
    <row r="202" spans="1:16" x14ac:dyDescent="0.3">
      <c r="A202" s="69">
        <f t="shared" si="8"/>
        <v>28</v>
      </c>
      <c r="B202" s="70"/>
      <c r="C202" s="70"/>
      <c r="D202" s="70"/>
      <c r="E202" s="70"/>
      <c r="F202" s="70"/>
      <c r="G202" s="70"/>
      <c r="H202" s="70"/>
      <c r="I202" s="70"/>
      <c r="J202" s="70"/>
      <c r="K202" s="173"/>
      <c r="L202" s="94"/>
      <c r="M202" s="175"/>
      <c r="N202" s="175"/>
      <c r="O202" s="175"/>
      <c r="P202" s="69">
        <f t="shared" si="7"/>
        <v>39</v>
      </c>
    </row>
    <row r="203" spans="1:16" x14ac:dyDescent="0.3">
      <c r="A203" s="69">
        <f t="shared" si="8"/>
        <v>29</v>
      </c>
      <c r="B203" s="70"/>
      <c r="C203" s="70"/>
      <c r="D203" s="70"/>
      <c r="E203" s="70"/>
      <c r="F203" s="70"/>
      <c r="G203" s="70"/>
      <c r="H203" s="70"/>
      <c r="I203" s="70"/>
      <c r="J203" s="70"/>
      <c r="K203" s="173"/>
      <c r="L203" s="94"/>
      <c r="M203" s="175"/>
      <c r="N203" s="175"/>
      <c r="O203" s="175"/>
      <c r="P203" s="69">
        <f t="shared" si="7"/>
        <v>40</v>
      </c>
    </row>
    <row r="204" spans="1:16" x14ac:dyDescent="0.3">
      <c r="A204" s="69">
        <f t="shared" si="8"/>
        <v>30</v>
      </c>
      <c r="B204" s="70"/>
      <c r="C204" s="70"/>
      <c r="D204" s="70"/>
      <c r="E204" s="70"/>
      <c r="F204" s="70"/>
      <c r="G204" s="70"/>
      <c r="H204" s="70"/>
      <c r="I204" s="70"/>
      <c r="J204" s="70"/>
      <c r="K204" s="173"/>
      <c r="L204" s="94"/>
      <c r="M204" s="175"/>
      <c r="N204" s="175"/>
      <c r="O204" s="175"/>
      <c r="P204" s="69">
        <f t="shared" si="7"/>
        <v>41</v>
      </c>
    </row>
    <row r="205" spans="1:16" x14ac:dyDescent="0.3">
      <c r="A205" s="69">
        <f t="shared" si="8"/>
        <v>31</v>
      </c>
      <c r="B205" s="70"/>
      <c r="C205" s="70"/>
      <c r="D205" s="70"/>
      <c r="E205" s="70"/>
      <c r="F205" s="70"/>
      <c r="G205" s="70"/>
      <c r="H205" s="70"/>
      <c r="I205" s="70"/>
      <c r="J205" s="70"/>
      <c r="K205" s="173"/>
      <c r="L205" s="94"/>
      <c r="M205" s="175"/>
      <c r="N205" s="175"/>
      <c r="O205" s="175"/>
      <c r="P205" s="69">
        <f t="shared" si="7"/>
        <v>42</v>
      </c>
    </row>
    <row r="206" spans="1:16" x14ac:dyDescent="0.3">
      <c r="A206" s="69">
        <f t="shared" si="8"/>
        <v>32</v>
      </c>
      <c r="B206" s="70"/>
      <c r="C206" s="70"/>
      <c r="D206" s="70"/>
      <c r="E206" s="70"/>
      <c r="F206" s="70"/>
      <c r="G206" s="70"/>
      <c r="H206" s="70"/>
      <c r="I206" s="70"/>
      <c r="J206" s="70"/>
      <c r="K206" s="173"/>
      <c r="L206" s="94"/>
      <c r="M206" s="175"/>
      <c r="N206" s="175"/>
      <c r="O206" s="175"/>
      <c r="P206" s="69">
        <f t="shared" si="7"/>
        <v>43</v>
      </c>
    </row>
    <row r="207" spans="1:16" x14ac:dyDescent="0.3">
      <c r="A207" s="69">
        <f t="shared" si="8"/>
        <v>33</v>
      </c>
      <c r="B207" s="70"/>
      <c r="C207" s="70"/>
      <c r="D207" s="70"/>
      <c r="E207" s="70"/>
      <c r="F207" s="70"/>
      <c r="G207" s="70"/>
      <c r="H207" s="70"/>
      <c r="I207" s="70"/>
      <c r="J207" s="70"/>
      <c r="K207" s="173"/>
      <c r="L207" s="94"/>
      <c r="M207" s="175"/>
      <c r="N207" s="175"/>
      <c r="O207" s="175"/>
      <c r="P207" s="69">
        <f t="shared" si="7"/>
        <v>44</v>
      </c>
    </row>
    <row r="208" spans="1:16" x14ac:dyDescent="0.3">
      <c r="A208" s="69">
        <f t="shared" si="8"/>
        <v>34</v>
      </c>
      <c r="B208" s="70"/>
      <c r="C208" s="70"/>
      <c r="D208" s="70"/>
      <c r="E208" s="70"/>
      <c r="F208" s="70"/>
      <c r="G208" s="70"/>
      <c r="H208" s="70"/>
      <c r="I208" s="70"/>
      <c r="J208" s="70"/>
      <c r="K208" s="173"/>
      <c r="L208" s="94"/>
      <c r="M208" s="175"/>
      <c r="N208" s="175"/>
      <c r="O208" s="175"/>
      <c r="P208" s="69">
        <f t="shared" si="7"/>
        <v>45</v>
      </c>
    </row>
    <row r="209" spans="1:16" x14ac:dyDescent="0.3">
      <c r="A209" s="69">
        <f t="shared" si="8"/>
        <v>35</v>
      </c>
      <c r="B209" s="70"/>
      <c r="C209" s="70"/>
      <c r="D209" s="70"/>
      <c r="E209" s="70"/>
      <c r="F209" s="70"/>
      <c r="G209" s="70"/>
      <c r="H209" s="70"/>
      <c r="I209" s="70"/>
      <c r="J209" s="70"/>
      <c r="K209" s="173"/>
      <c r="L209" s="94"/>
      <c r="M209" s="175"/>
      <c r="N209" s="175"/>
      <c r="O209" s="175"/>
      <c r="P209" s="69">
        <f t="shared" si="7"/>
        <v>46</v>
      </c>
    </row>
    <row r="210" spans="1:16" x14ac:dyDescent="0.3">
      <c r="A210" s="69">
        <f t="shared" si="8"/>
        <v>36</v>
      </c>
      <c r="B210" s="70"/>
      <c r="C210" s="70"/>
      <c r="D210" s="70"/>
      <c r="E210" s="70"/>
      <c r="F210" s="70"/>
      <c r="G210" s="70"/>
      <c r="H210" s="70"/>
      <c r="I210" s="70"/>
      <c r="J210" s="70"/>
      <c r="K210" s="173"/>
      <c r="L210" s="94"/>
      <c r="M210" s="175"/>
      <c r="N210" s="175"/>
      <c r="O210" s="175"/>
      <c r="P210" s="69">
        <f t="shared" si="7"/>
        <v>47</v>
      </c>
    </row>
    <row r="211" spans="1:16" x14ac:dyDescent="0.3">
      <c r="A211" s="69">
        <f t="shared" si="8"/>
        <v>37</v>
      </c>
      <c r="B211" s="70"/>
      <c r="C211" s="70"/>
      <c r="D211" s="70"/>
      <c r="E211" s="70"/>
      <c r="F211" s="70"/>
      <c r="G211" s="70"/>
      <c r="H211" s="70"/>
      <c r="I211" s="70"/>
      <c r="J211" s="70"/>
      <c r="K211" s="95"/>
      <c r="L211" s="95"/>
      <c r="M211" s="175"/>
      <c r="N211" s="175"/>
      <c r="O211" s="175"/>
      <c r="P211" s="69">
        <f t="shared" si="7"/>
        <v>48</v>
      </c>
    </row>
    <row r="212" spans="1:16" x14ac:dyDescent="0.3">
      <c r="A212" s="69">
        <f t="shared" si="8"/>
        <v>38</v>
      </c>
      <c r="B212" s="70"/>
      <c r="C212" s="70"/>
      <c r="D212" s="70"/>
      <c r="E212" s="70"/>
      <c r="F212" s="70"/>
      <c r="G212" s="70"/>
      <c r="H212" s="70"/>
      <c r="I212" s="70"/>
      <c r="J212" s="70"/>
      <c r="K212" s="92"/>
      <c r="L212" s="92"/>
      <c r="M212" s="92"/>
      <c r="N212" s="92"/>
      <c r="O212" s="135"/>
      <c r="P212" s="69">
        <f t="shared" si="7"/>
        <v>49</v>
      </c>
    </row>
    <row r="213" spans="1:16" x14ac:dyDescent="0.3">
      <c r="A213" s="69">
        <f t="shared" si="8"/>
        <v>39</v>
      </c>
      <c r="B213" s="70"/>
      <c r="C213" s="70"/>
      <c r="D213" s="70"/>
      <c r="E213" s="70"/>
      <c r="F213" s="70"/>
      <c r="G213" s="70"/>
      <c r="H213" s="70"/>
      <c r="I213" s="70"/>
      <c r="J213" s="70"/>
      <c r="K213" s="92"/>
      <c r="L213" s="92"/>
      <c r="M213" s="92"/>
      <c r="N213" s="92"/>
      <c r="O213" s="135"/>
      <c r="P213" s="69">
        <f t="shared" si="7"/>
        <v>50</v>
      </c>
    </row>
    <row r="214" spans="1:16" x14ac:dyDescent="0.3">
      <c r="A214" s="100" t="s">
        <v>39</v>
      </c>
      <c r="B214" s="74"/>
      <c r="C214" s="74"/>
      <c r="D214" s="74"/>
      <c r="E214" s="74"/>
      <c r="F214" s="101"/>
      <c r="G214" s="101"/>
      <c r="H214" s="101"/>
      <c r="I214" s="101"/>
      <c r="J214" s="101"/>
      <c r="K214" s="101"/>
      <c r="L214" s="101"/>
      <c r="M214" s="101"/>
      <c r="N214" s="101"/>
      <c r="O214" s="136" t="s">
        <v>40</v>
      </c>
      <c r="P214" s="69">
        <f t="shared" si="7"/>
        <v>51</v>
      </c>
    </row>
    <row r="219" spans="1:16" s="69" customFormat="1" x14ac:dyDescent="0.25">
      <c r="A219" s="68" t="s">
        <v>0</v>
      </c>
      <c r="G219" s="70" t="s">
        <v>1</v>
      </c>
      <c r="J219" s="70"/>
      <c r="K219" s="70"/>
      <c r="L219" s="70"/>
      <c r="M219" s="70"/>
      <c r="N219" s="70"/>
      <c r="O219" s="71" t="s">
        <v>52</v>
      </c>
      <c r="P219" s="69">
        <v>1</v>
      </c>
    </row>
    <row r="220" spans="1:16" s="69" customFormat="1" x14ac:dyDescent="0.25">
      <c r="A220" s="68"/>
      <c r="O220" s="131"/>
      <c r="P220" s="69">
        <f>P219+1</f>
        <v>2</v>
      </c>
    </row>
    <row r="221" spans="1:16" s="69" customFormat="1" x14ac:dyDescent="0.3">
      <c r="A221" s="72" t="s">
        <v>3</v>
      </c>
      <c r="B221" s="73"/>
      <c r="C221" s="73"/>
      <c r="D221" s="74"/>
      <c r="E221" s="75" t="s">
        <v>4</v>
      </c>
      <c r="F221" s="76" t="s">
        <v>5</v>
      </c>
      <c r="G221" s="73"/>
      <c r="H221" s="73"/>
      <c r="I221" s="73"/>
      <c r="J221" s="77"/>
      <c r="K221" s="77"/>
      <c r="L221" s="77"/>
      <c r="M221" s="77"/>
      <c r="N221" s="172" t="s">
        <v>6</v>
      </c>
      <c r="O221" s="110"/>
      <c r="P221" s="69">
        <f t="shared" ref="P221:P269" si="9">P220+1</f>
        <v>3</v>
      </c>
    </row>
    <row r="222" spans="1:16" s="69" customFormat="1" x14ac:dyDescent="0.3">
      <c r="A222" s="62"/>
      <c r="B222" s="62"/>
      <c r="C222" s="62"/>
      <c r="D222" s="62"/>
      <c r="E222" s="62"/>
      <c r="F222" s="78" t="s">
        <v>7</v>
      </c>
      <c r="G222" s="62"/>
      <c r="H222" s="79"/>
      <c r="I222" s="79"/>
      <c r="J222" s="79"/>
      <c r="K222" s="79"/>
      <c r="L222" s="79"/>
      <c r="M222" s="129" t="s">
        <v>8</v>
      </c>
      <c r="N222" s="174" t="s">
        <v>9</v>
      </c>
      <c r="O222" s="132">
        <v>46752</v>
      </c>
      <c r="P222" s="69">
        <f t="shared" si="9"/>
        <v>4</v>
      </c>
    </row>
    <row r="223" spans="1:16" s="69" customFormat="1" x14ac:dyDescent="0.3">
      <c r="A223" s="80" t="s">
        <v>10</v>
      </c>
      <c r="B223" s="81"/>
      <c r="C223" s="62"/>
      <c r="D223" s="62"/>
      <c r="E223" s="62"/>
      <c r="F223" s="82" t="s">
        <v>11</v>
      </c>
      <c r="G223" s="62"/>
      <c r="H223" s="79"/>
      <c r="I223" s="79"/>
      <c r="J223" s="79"/>
      <c r="K223" s="79"/>
      <c r="L223" s="79"/>
      <c r="M223" s="129" t="s">
        <v>8</v>
      </c>
      <c r="N223" s="174" t="s">
        <v>12</v>
      </c>
      <c r="O223" s="132">
        <v>46387</v>
      </c>
      <c r="P223" s="69">
        <f t="shared" si="9"/>
        <v>5</v>
      </c>
    </row>
    <row r="224" spans="1:16" s="69" customFormat="1" x14ac:dyDescent="0.3">
      <c r="A224" s="81"/>
      <c r="B224" s="81"/>
      <c r="C224" s="62"/>
      <c r="D224" s="62"/>
      <c r="E224" s="62"/>
      <c r="F224" s="78" t="s">
        <v>13</v>
      </c>
      <c r="G224" s="62"/>
      <c r="H224" s="79"/>
      <c r="I224" s="79"/>
      <c r="J224" s="79"/>
      <c r="K224" s="79"/>
      <c r="L224" s="79"/>
      <c r="M224" s="129" t="s">
        <v>8</v>
      </c>
      <c r="N224" s="174" t="s">
        <v>14</v>
      </c>
      <c r="O224" s="132">
        <v>46022</v>
      </c>
      <c r="P224" s="69">
        <f t="shared" si="9"/>
        <v>6</v>
      </c>
    </row>
    <row r="225" spans="1:16" s="69" customFormat="1" x14ac:dyDescent="0.3">
      <c r="A225" s="80" t="s">
        <v>15</v>
      </c>
      <c r="B225" s="62"/>
      <c r="C225" s="83"/>
      <c r="D225" s="78"/>
      <c r="E225" s="78"/>
      <c r="F225" s="62" t="s">
        <v>16</v>
      </c>
      <c r="G225" s="62"/>
      <c r="H225" s="79"/>
      <c r="I225" s="79"/>
      <c r="J225" s="79"/>
      <c r="K225" s="79"/>
      <c r="L225" s="79"/>
      <c r="M225" s="129"/>
      <c r="N225" s="129"/>
      <c r="O225" s="132"/>
      <c r="P225" s="69">
        <f t="shared" si="9"/>
        <v>7</v>
      </c>
    </row>
    <row r="226" spans="1:16" s="69" customFormat="1" x14ac:dyDescent="0.3">
      <c r="A226" s="80"/>
      <c r="B226" s="62"/>
      <c r="C226" s="83"/>
      <c r="D226" s="78"/>
      <c r="E226" s="78"/>
      <c r="F226" s="62"/>
      <c r="G226" s="62"/>
      <c r="H226" s="79"/>
      <c r="I226" s="79"/>
      <c r="J226" s="79"/>
      <c r="K226" s="79"/>
      <c r="L226" s="79"/>
      <c r="M226" s="129"/>
      <c r="N226" s="80" t="s">
        <v>17</v>
      </c>
      <c r="O226" s="132"/>
      <c r="P226" s="69">
        <f t="shared" si="9"/>
        <v>8</v>
      </c>
    </row>
    <row r="227" spans="1:16" s="69" customFormat="1" x14ac:dyDescent="0.25">
      <c r="B227" s="84"/>
      <c r="C227" s="84"/>
      <c r="D227" s="84"/>
      <c r="E227" s="84"/>
      <c r="F227" s="84"/>
      <c r="G227" s="85"/>
      <c r="H227" s="84"/>
      <c r="I227" s="84"/>
      <c r="J227" s="85"/>
      <c r="K227" s="85"/>
      <c r="L227" s="85"/>
      <c r="M227" s="85"/>
      <c r="N227" s="85"/>
      <c r="O227" s="133"/>
      <c r="P227" s="69">
        <f t="shared" si="9"/>
        <v>9</v>
      </c>
    </row>
    <row r="228" spans="1:16" s="69" customFormat="1" x14ac:dyDescent="0.25">
      <c r="A228" s="74"/>
      <c r="C228" s="86">
        <v>-1</v>
      </c>
      <c r="D228" s="86"/>
      <c r="E228" s="86"/>
      <c r="F228" s="86">
        <f>C228-1</f>
        <v>-2</v>
      </c>
      <c r="G228" s="86"/>
      <c r="H228" s="86"/>
      <c r="I228" s="87">
        <f>F228-1</f>
        <v>-3</v>
      </c>
      <c r="J228" s="86"/>
      <c r="K228" s="87">
        <f>I228-1</f>
        <v>-4</v>
      </c>
      <c r="L228" s="86"/>
      <c r="M228" s="88"/>
      <c r="N228" s="87">
        <f>K228-1</f>
        <v>-5</v>
      </c>
      <c r="O228" s="134"/>
      <c r="P228" s="69">
        <f t="shared" si="9"/>
        <v>10</v>
      </c>
    </row>
    <row r="229" spans="1:16" s="69" customFormat="1" x14ac:dyDescent="0.25">
      <c r="A229" s="89" t="s">
        <v>18</v>
      </c>
      <c r="B229" s="84"/>
      <c r="C229" s="84" t="s">
        <v>19</v>
      </c>
      <c r="D229" s="84"/>
      <c r="E229" s="84"/>
      <c r="F229" s="176" t="s">
        <v>20</v>
      </c>
      <c r="G229" s="176"/>
      <c r="H229" s="89"/>
      <c r="I229" s="89" t="s">
        <v>21</v>
      </c>
      <c r="J229" s="90"/>
      <c r="K229" s="154" t="s">
        <v>22</v>
      </c>
      <c r="L229" s="154"/>
      <c r="M229" s="85"/>
      <c r="N229" s="85" t="s">
        <v>23</v>
      </c>
      <c r="O229" s="131"/>
      <c r="P229" s="69">
        <f t="shared" si="9"/>
        <v>11</v>
      </c>
    </row>
    <row r="230" spans="1:16" ht="12.75" customHeight="1" x14ac:dyDescent="0.3">
      <c r="A230" s="69">
        <v>1</v>
      </c>
      <c r="B230" s="69"/>
      <c r="C230" s="114" t="s">
        <v>53</v>
      </c>
      <c r="D230" s="70"/>
      <c r="E230" s="70"/>
      <c r="F230" s="70"/>
      <c r="G230" s="91"/>
      <c r="H230" s="70"/>
      <c r="I230" s="92"/>
      <c r="J230" s="70"/>
      <c r="K230" s="70"/>
      <c r="L230" s="70"/>
      <c r="M230" s="70"/>
      <c r="N230" s="70"/>
      <c r="O230" s="137"/>
      <c r="P230" s="69">
        <f t="shared" si="9"/>
        <v>12</v>
      </c>
    </row>
    <row r="231" spans="1:16" ht="12.75" customHeight="1" x14ac:dyDescent="0.3">
      <c r="A231" s="69">
        <f>A230+1</f>
        <v>2</v>
      </c>
      <c r="B231" s="69"/>
      <c r="C231" s="69"/>
      <c r="D231" s="70"/>
      <c r="E231" s="70"/>
      <c r="F231" s="70"/>
      <c r="G231" s="91"/>
      <c r="H231" s="70"/>
      <c r="I231" s="92"/>
      <c r="J231" s="70"/>
      <c r="K231" s="70"/>
      <c r="L231" s="70"/>
      <c r="M231" s="70"/>
      <c r="N231" s="70"/>
      <c r="O231" s="137"/>
      <c r="P231" s="69">
        <f t="shared" si="9"/>
        <v>13</v>
      </c>
    </row>
    <row r="232" spans="1:16" ht="12.75" customHeight="1" x14ac:dyDescent="0.3">
      <c r="A232" s="69">
        <f t="shared" ref="A232:A268" si="10">A231+1</f>
        <v>3</v>
      </c>
      <c r="B232" s="70"/>
      <c r="C232" s="70" t="s">
        <v>25</v>
      </c>
      <c r="D232" s="70"/>
      <c r="E232" s="70"/>
      <c r="F232" s="70" t="s">
        <v>43</v>
      </c>
      <c r="G232" s="91">
        <f>'E-7 Calculation Support'!D31</f>
        <v>0.6</v>
      </c>
      <c r="H232" s="93" t="s">
        <v>27</v>
      </c>
      <c r="I232" s="94">
        <f>'E-7 Calculation Support'!$E$7</f>
        <v>24</v>
      </c>
      <c r="J232" s="93" t="s">
        <v>28</v>
      </c>
      <c r="K232" s="95">
        <f>G232*I232</f>
        <v>14.399999999999999</v>
      </c>
      <c r="L232" s="95"/>
      <c r="M232" s="175" t="s">
        <v>54</v>
      </c>
      <c r="N232" s="175"/>
      <c r="O232" s="175"/>
      <c r="P232" s="69">
        <f t="shared" si="9"/>
        <v>14</v>
      </c>
    </row>
    <row r="233" spans="1:16" x14ac:dyDescent="0.3">
      <c r="A233" s="69">
        <f t="shared" si="10"/>
        <v>4</v>
      </c>
      <c r="B233" s="70"/>
      <c r="C233" s="70"/>
      <c r="D233" s="70"/>
      <c r="E233" s="70"/>
      <c r="F233" s="70"/>
      <c r="G233" s="91"/>
      <c r="H233" s="70"/>
      <c r="I233" s="94"/>
      <c r="J233" s="70"/>
      <c r="K233" s="96"/>
      <c r="L233" s="96"/>
      <c r="M233" s="175"/>
      <c r="N233" s="175"/>
      <c r="O233" s="175"/>
      <c r="P233" s="69">
        <f t="shared" si="9"/>
        <v>15</v>
      </c>
    </row>
    <row r="234" spans="1:16" x14ac:dyDescent="0.3">
      <c r="A234" s="69">
        <f t="shared" si="10"/>
        <v>5</v>
      </c>
      <c r="B234" s="70"/>
      <c r="C234" s="70" t="s">
        <v>30</v>
      </c>
      <c r="D234" s="70"/>
      <c r="E234" s="70"/>
      <c r="F234" s="70" t="s">
        <v>43</v>
      </c>
      <c r="G234" s="91">
        <f>'E-7 Calculation Support'!D32</f>
        <v>0.8</v>
      </c>
      <c r="H234" s="93" t="s">
        <v>27</v>
      </c>
      <c r="I234" s="94">
        <f>'E-7 Calculation Support'!$E$9</f>
        <v>51.56</v>
      </c>
      <c r="J234" s="93" t="s">
        <v>28</v>
      </c>
      <c r="K234" s="95">
        <f>G234*I234</f>
        <v>41.248000000000005</v>
      </c>
      <c r="L234" s="95"/>
      <c r="M234" s="175"/>
      <c r="N234" s="175"/>
      <c r="O234" s="175"/>
      <c r="P234" s="69">
        <f t="shared" si="9"/>
        <v>16</v>
      </c>
    </row>
    <row r="235" spans="1:16" x14ac:dyDescent="0.3">
      <c r="A235" s="69">
        <f t="shared" si="10"/>
        <v>6</v>
      </c>
      <c r="B235" s="70"/>
      <c r="C235" s="70"/>
      <c r="D235" s="70"/>
      <c r="E235" s="70"/>
      <c r="F235" s="70"/>
      <c r="G235" s="70"/>
      <c r="H235" s="70"/>
      <c r="I235" s="70"/>
      <c r="J235" s="70"/>
      <c r="K235" s="96"/>
      <c r="L235" s="96"/>
      <c r="M235" s="175"/>
      <c r="N235" s="175"/>
      <c r="O235" s="175"/>
      <c r="P235" s="69">
        <f t="shared" si="9"/>
        <v>17</v>
      </c>
    </row>
    <row r="236" spans="1:16" x14ac:dyDescent="0.3">
      <c r="A236" s="69">
        <f t="shared" si="10"/>
        <v>7</v>
      </c>
      <c r="B236" s="70"/>
      <c r="C236" s="70" t="s">
        <v>31</v>
      </c>
      <c r="D236" s="70"/>
      <c r="E236" s="70"/>
      <c r="F236" s="70"/>
      <c r="G236" s="70"/>
      <c r="H236" s="70"/>
      <c r="I236" s="70"/>
      <c r="J236" s="70"/>
      <c r="K236" s="97">
        <f>K232+K234</f>
        <v>55.648000000000003</v>
      </c>
      <c r="L236" s="94"/>
      <c r="M236" s="175"/>
      <c r="N236" s="175"/>
      <c r="O236" s="175"/>
      <c r="P236" s="69">
        <f t="shared" si="9"/>
        <v>18</v>
      </c>
    </row>
    <row r="237" spans="1:16" x14ac:dyDescent="0.3">
      <c r="A237" s="69">
        <f t="shared" si="10"/>
        <v>8</v>
      </c>
      <c r="B237" s="70"/>
      <c r="C237" s="70"/>
      <c r="D237" s="70"/>
      <c r="E237" s="70"/>
      <c r="F237" s="70"/>
      <c r="G237" s="70"/>
      <c r="H237" s="70"/>
      <c r="I237" s="70"/>
      <c r="J237" s="70"/>
      <c r="K237" s="96"/>
      <c r="L237" s="96"/>
      <c r="M237" s="175"/>
      <c r="N237" s="175"/>
      <c r="O237" s="175"/>
      <c r="P237" s="69">
        <f t="shared" si="9"/>
        <v>19</v>
      </c>
    </row>
    <row r="238" spans="1:16" x14ac:dyDescent="0.3">
      <c r="A238" s="69">
        <f t="shared" si="10"/>
        <v>9</v>
      </c>
      <c r="B238" s="70"/>
      <c r="C238" s="70" t="s">
        <v>32</v>
      </c>
      <c r="D238" s="70"/>
      <c r="E238" s="70"/>
      <c r="F238" s="70"/>
      <c r="G238" s="70"/>
      <c r="H238" s="70"/>
      <c r="I238" s="98">
        <f>'E-7 Calculation Support'!$E$35</f>
        <v>0.48630000000000001</v>
      </c>
      <c r="J238" s="70"/>
      <c r="K238" s="94">
        <f>K236*I238</f>
        <v>27.061622400000001</v>
      </c>
      <c r="L238" s="94"/>
      <c r="M238" s="175"/>
      <c r="N238" s="175"/>
      <c r="O238" s="175"/>
      <c r="P238" s="69">
        <f t="shared" si="9"/>
        <v>20</v>
      </c>
    </row>
    <row r="239" spans="1:16" x14ac:dyDescent="0.3">
      <c r="A239" s="69">
        <f t="shared" si="10"/>
        <v>10</v>
      </c>
      <c r="B239" s="70"/>
      <c r="C239" s="70"/>
      <c r="D239" s="70"/>
      <c r="E239" s="70"/>
      <c r="F239" s="70"/>
      <c r="G239" s="70"/>
      <c r="H239" s="70"/>
      <c r="I239" s="98"/>
      <c r="J239" s="70"/>
      <c r="K239" s="94"/>
      <c r="L239" s="94"/>
      <c r="M239" s="175"/>
      <c r="N239" s="175"/>
      <c r="O239" s="175"/>
      <c r="P239" s="69">
        <f t="shared" si="9"/>
        <v>21</v>
      </c>
    </row>
    <row r="240" spans="1:16" x14ac:dyDescent="0.3">
      <c r="A240" s="69">
        <f t="shared" si="10"/>
        <v>11</v>
      </c>
      <c r="B240" s="70"/>
      <c r="C240" s="70" t="s">
        <v>33</v>
      </c>
      <c r="D240" s="70"/>
      <c r="E240" s="70"/>
      <c r="F240" s="70"/>
      <c r="G240" s="70"/>
      <c r="H240" s="70"/>
      <c r="I240" s="70"/>
      <c r="J240" s="70"/>
      <c r="K240" s="97">
        <f>SUM(K236:K239)</f>
        <v>82.709622400000001</v>
      </c>
      <c r="L240" s="94"/>
      <c r="M240" s="175"/>
      <c r="N240" s="175"/>
      <c r="O240" s="175"/>
      <c r="P240" s="69">
        <f t="shared" si="9"/>
        <v>22</v>
      </c>
    </row>
    <row r="241" spans="1:16" x14ac:dyDescent="0.3">
      <c r="A241" s="69">
        <f t="shared" si="10"/>
        <v>12</v>
      </c>
      <c r="B241" s="70"/>
      <c r="C241" s="70"/>
      <c r="D241" s="70"/>
      <c r="E241" s="70"/>
      <c r="F241" s="70"/>
      <c r="G241" s="70"/>
      <c r="H241" s="70"/>
      <c r="I241" s="70"/>
      <c r="J241" s="70"/>
      <c r="K241" s="95"/>
      <c r="L241" s="95"/>
      <c r="M241" s="175"/>
      <c r="N241" s="175"/>
      <c r="O241" s="175"/>
      <c r="P241" s="69">
        <f t="shared" si="9"/>
        <v>23</v>
      </c>
    </row>
    <row r="242" spans="1:16" x14ac:dyDescent="0.3">
      <c r="A242" s="69">
        <f t="shared" si="10"/>
        <v>13</v>
      </c>
      <c r="B242" s="70"/>
      <c r="C242" s="70" t="s">
        <v>55</v>
      </c>
      <c r="D242" s="70"/>
      <c r="E242" s="70"/>
      <c r="F242" s="70" t="s">
        <v>56</v>
      </c>
      <c r="G242" s="103">
        <f>'E-7 Calculation Support'!E42</f>
        <v>18</v>
      </c>
      <c r="H242" s="70"/>
      <c r="I242" s="94">
        <f>'E-7 Calculation Support'!$E$45</f>
        <v>0.9</v>
      </c>
      <c r="J242" s="70"/>
      <c r="K242" s="95">
        <f>G242*I242</f>
        <v>16.2</v>
      </c>
      <c r="L242" s="95"/>
      <c r="M242" s="175"/>
      <c r="N242" s="175"/>
      <c r="O242" s="175"/>
      <c r="P242" s="69">
        <f t="shared" si="9"/>
        <v>24</v>
      </c>
    </row>
    <row r="243" spans="1:16" x14ac:dyDescent="0.3">
      <c r="A243" s="69">
        <f t="shared" si="10"/>
        <v>14</v>
      </c>
      <c r="B243" s="95"/>
      <c r="C243" s="70"/>
      <c r="D243" s="70"/>
      <c r="E243" s="70"/>
      <c r="F243" s="70"/>
      <c r="G243" s="70"/>
      <c r="H243" s="70"/>
      <c r="I243" s="70"/>
      <c r="J243" s="70"/>
      <c r="K243" s="95"/>
      <c r="L243" s="95"/>
      <c r="M243" s="175"/>
      <c r="N243" s="175"/>
      <c r="O243" s="175"/>
      <c r="P243" s="69">
        <f t="shared" si="9"/>
        <v>25</v>
      </c>
    </row>
    <row r="244" spans="1:16" x14ac:dyDescent="0.3">
      <c r="A244" s="69">
        <f t="shared" si="10"/>
        <v>15</v>
      </c>
      <c r="B244" s="70"/>
      <c r="C244" s="70" t="s">
        <v>38</v>
      </c>
      <c r="D244" s="70"/>
      <c r="E244" s="70"/>
      <c r="F244" s="70"/>
      <c r="G244" s="70"/>
      <c r="H244" s="70"/>
      <c r="I244" s="70"/>
      <c r="J244" s="70"/>
      <c r="K244" s="97">
        <f>SUM(K240:K243)</f>
        <v>98.909622400000003</v>
      </c>
      <c r="L244" s="94"/>
      <c r="M244" s="175"/>
      <c r="N244" s="175"/>
      <c r="O244" s="175"/>
      <c r="P244" s="69">
        <f t="shared" si="9"/>
        <v>26</v>
      </c>
    </row>
    <row r="245" spans="1:16" x14ac:dyDescent="0.3">
      <c r="A245" s="69">
        <f t="shared" si="10"/>
        <v>16</v>
      </c>
      <c r="B245" s="70"/>
      <c r="C245" s="70"/>
      <c r="D245" s="70"/>
      <c r="E245" s="70"/>
      <c r="F245" s="70"/>
      <c r="G245" s="70"/>
      <c r="H245" s="70"/>
      <c r="I245" s="70"/>
      <c r="J245" s="70"/>
      <c r="K245" s="95"/>
      <c r="L245" s="95"/>
      <c r="M245" s="175"/>
      <c r="N245" s="175"/>
      <c r="O245" s="175"/>
      <c r="P245" s="69">
        <f t="shared" si="9"/>
        <v>27</v>
      </c>
    </row>
    <row r="246" spans="1:16" x14ac:dyDescent="0.3">
      <c r="A246" s="69">
        <f t="shared" si="10"/>
        <v>17</v>
      </c>
      <c r="B246" s="70"/>
      <c r="C246" s="70"/>
      <c r="D246" s="70"/>
      <c r="E246" s="70"/>
      <c r="F246" s="70"/>
      <c r="G246" s="70"/>
      <c r="H246" s="70"/>
      <c r="I246" s="70"/>
      <c r="J246" s="70"/>
      <c r="K246" s="95"/>
      <c r="L246" s="95"/>
      <c r="M246" s="175"/>
      <c r="N246" s="175"/>
      <c r="O246" s="175"/>
      <c r="P246" s="69">
        <f t="shared" si="9"/>
        <v>28</v>
      </c>
    </row>
    <row r="247" spans="1:16" x14ac:dyDescent="0.3">
      <c r="A247" s="69">
        <f t="shared" si="10"/>
        <v>18</v>
      </c>
      <c r="B247" s="70"/>
      <c r="C247" s="70"/>
      <c r="D247" s="70"/>
      <c r="E247" s="70"/>
      <c r="F247" s="70"/>
      <c r="G247" s="70"/>
      <c r="H247" s="70"/>
      <c r="I247" s="70"/>
      <c r="J247" s="70"/>
      <c r="K247" s="95"/>
      <c r="L247" s="95"/>
      <c r="M247" s="175"/>
      <c r="N247" s="175"/>
      <c r="O247" s="175"/>
      <c r="P247" s="69">
        <f t="shared" si="9"/>
        <v>29</v>
      </c>
    </row>
    <row r="248" spans="1:16" x14ac:dyDescent="0.3">
      <c r="A248" s="69">
        <f t="shared" si="10"/>
        <v>19</v>
      </c>
      <c r="B248" s="70"/>
      <c r="C248" s="70"/>
      <c r="D248" s="70"/>
      <c r="E248" s="70"/>
      <c r="F248" s="70"/>
      <c r="G248" s="70"/>
      <c r="H248" s="70"/>
      <c r="I248" s="70"/>
      <c r="J248" s="70"/>
      <c r="K248" s="95"/>
      <c r="L248" s="95"/>
      <c r="M248" s="175"/>
      <c r="N248" s="175"/>
      <c r="O248" s="175"/>
      <c r="P248" s="69">
        <f t="shared" si="9"/>
        <v>30</v>
      </c>
    </row>
    <row r="249" spans="1:16" x14ac:dyDescent="0.3">
      <c r="A249" s="69">
        <f t="shared" si="10"/>
        <v>20</v>
      </c>
      <c r="B249" s="70"/>
      <c r="C249" s="70"/>
      <c r="D249" s="70"/>
      <c r="E249" s="70"/>
      <c r="F249" s="70"/>
      <c r="G249" s="70"/>
      <c r="H249" s="70"/>
      <c r="I249" s="70"/>
      <c r="J249" s="70"/>
      <c r="K249" s="95"/>
      <c r="L249" s="95"/>
      <c r="M249" s="175"/>
      <c r="N249" s="175"/>
      <c r="O249" s="175"/>
      <c r="P249" s="69">
        <f t="shared" si="9"/>
        <v>31</v>
      </c>
    </row>
    <row r="250" spans="1:16" x14ac:dyDescent="0.3">
      <c r="A250" s="69">
        <f t="shared" si="10"/>
        <v>21</v>
      </c>
      <c r="B250" s="70"/>
      <c r="C250" s="70"/>
      <c r="D250" s="70"/>
      <c r="E250" s="70"/>
      <c r="F250" s="70"/>
      <c r="G250" s="70"/>
      <c r="H250" s="70"/>
      <c r="I250" s="70"/>
      <c r="J250" s="70"/>
      <c r="K250" s="95"/>
      <c r="L250" s="95"/>
      <c r="M250" s="175"/>
      <c r="N250" s="175"/>
      <c r="O250" s="175"/>
      <c r="P250" s="69">
        <f t="shared" si="9"/>
        <v>32</v>
      </c>
    </row>
    <row r="251" spans="1:16" x14ac:dyDescent="0.3">
      <c r="A251" s="69">
        <f t="shared" si="10"/>
        <v>22</v>
      </c>
      <c r="B251" s="70"/>
      <c r="C251" s="70"/>
      <c r="D251" s="70"/>
      <c r="E251" s="70"/>
      <c r="F251" s="70"/>
      <c r="G251" s="70"/>
      <c r="H251" s="70"/>
      <c r="I251" s="70"/>
      <c r="J251" s="70"/>
      <c r="K251" s="95"/>
      <c r="L251" s="95"/>
      <c r="M251" s="175"/>
      <c r="N251" s="175"/>
      <c r="O251" s="175"/>
      <c r="P251" s="69">
        <f t="shared" si="9"/>
        <v>33</v>
      </c>
    </row>
    <row r="252" spans="1:16" x14ac:dyDescent="0.3">
      <c r="A252" s="69">
        <f t="shared" si="10"/>
        <v>23</v>
      </c>
      <c r="B252" s="70"/>
      <c r="C252" s="70"/>
      <c r="D252" s="70"/>
      <c r="E252" s="70"/>
      <c r="F252" s="70"/>
      <c r="G252" s="70"/>
      <c r="H252" s="70"/>
      <c r="I252" s="70"/>
      <c r="J252" s="70"/>
      <c r="K252" s="95"/>
      <c r="L252" s="95"/>
      <c r="M252" s="175"/>
      <c r="N252" s="175"/>
      <c r="O252" s="175"/>
      <c r="P252" s="69">
        <f t="shared" si="9"/>
        <v>34</v>
      </c>
    </row>
    <row r="253" spans="1:16" x14ac:dyDescent="0.3">
      <c r="A253" s="69">
        <f t="shared" si="10"/>
        <v>24</v>
      </c>
      <c r="B253" s="70"/>
      <c r="C253" s="70"/>
      <c r="D253" s="70"/>
      <c r="E253" s="70"/>
      <c r="F253" s="70"/>
      <c r="G253" s="70"/>
      <c r="H253" s="70"/>
      <c r="I253" s="70"/>
      <c r="J253" s="70"/>
      <c r="K253" s="95"/>
      <c r="L253" s="95"/>
      <c r="M253" s="175"/>
      <c r="N253" s="175"/>
      <c r="O253" s="175"/>
      <c r="P253" s="69">
        <f t="shared" si="9"/>
        <v>35</v>
      </c>
    </row>
    <row r="254" spans="1:16" x14ac:dyDescent="0.3">
      <c r="A254" s="69">
        <f t="shared" si="10"/>
        <v>25</v>
      </c>
      <c r="B254" s="70"/>
      <c r="C254" s="70"/>
      <c r="D254" s="70"/>
      <c r="E254" s="70"/>
      <c r="F254" s="70"/>
      <c r="G254" s="70"/>
      <c r="H254" s="70"/>
      <c r="I254" s="70"/>
      <c r="J254" s="70"/>
      <c r="K254" s="95"/>
      <c r="L254" s="95"/>
      <c r="M254" s="175"/>
      <c r="N254" s="175"/>
      <c r="O254" s="175"/>
      <c r="P254" s="69">
        <f t="shared" si="9"/>
        <v>36</v>
      </c>
    </row>
    <row r="255" spans="1:16" x14ac:dyDescent="0.3">
      <c r="A255" s="69">
        <f t="shared" si="10"/>
        <v>26</v>
      </c>
      <c r="B255" s="70"/>
      <c r="C255" s="70"/>
      <c r="D255" s="70"/>
      <c r="E255" s="70"/>
      <c r="F255" s="70"/>
      <c r="G255" s="70"/>
      <c r="H255" s="70"/>
      <c r="I255" s="70"/>
      <c r="J255" s="70"/>
      <c r="K255" s="95"/>
      <c r="L255" s="95"/>
      <c r="M255" s="175"/>
      <c r="N255" s="175"/>
      <c r="O255" s="175"/>
      <c r="P255" s="69">
        <f t="shared" si="9"/>
        <v>37</v>
      </c>
    </row>
    <row r="256" spans="1:16" x14ac:dyDescent="0.3">
      <c r="A256" s="69">
        <f t="shared" si="10"/>
        <v>27</v>
      </c>
      <c r="B256" s="70"/>
      <c r="C256" s="70"/>
      <c r="D256" s="70"/>
      <c r="E256" s="70"/>
      <c r="F256" s="70"/>
      <c r="G256" s="70"/>
      <c r="H256" s="70"/>
      <c r="I256" s="70"/>
      <c r="J256" s="70"/>
      <c r="K256" s="95"/>
      <c r="L256" s="95"/>
      <c r="M256" s="175"/>
      <c r="N256" s="175"/>
      <c r="O256" s="175"/>
      <c r="P256" s="69">
        <f t="shared" si="9"/>
        <v>38</v>
      </c>
    </row>
    <row r="257" spans="1:16" x14ac:dyDescent="0.3">
      <c r="A257" s="69">
        <f t="shared" si="10"/>
        <v>28</v>
      </c>
      <c r="B257" s="70"/>
      <c r="C257" s="70"/>
      <c r="D257" s="70"/>
      <c r="E257" s="70"/>
      <c r="F257" s="70"/>
      <c r="G257" s="70"/>
      <c r="H257" s="70"/>
      <c r="I257" s="70"/>
      <c r="J257" s="70"/>
      <c r="K257" s="95"/>
      <c r="L257" s="95"/>
      <c r="M257" s="175"/>
      <c r="N257" s="175"/>
      <c r="O257" s="175"/>
      <c r="P257" s="69">
        <f t="shared" si="9"/>
        <v>39</v>
      </c>
    </row>
    <row r="258" spans="1:16" x14ac:dyDescent="0.3">
      <c r="A258" s="69">
        <f t="shared" si="10"/>
        <v>29</v>
      </c>
      <c r="B258" s="70"/>
      <c r="C258" s="70"/>
      <c r="D258" s="70"/>
      <c r="E258" s="70"/>
      <c r="F258" s="70"/>
      <c r="G258" s="70"/>
      <c r="H258" s="70"/>
      <c r="I258" s="70"/>
      <c r="J258" s="70"/>
      <c r="K258" s="95"/>
      <c r="L258" s="95"/>
      <c r="M258" s="175"/>
      <c r="N258" s="175"/>
      <c r="O258" s="175"/>
      <c r="P258" s="69">
        <f t="shared" si="9"/>
        <v>40</v>
      </c>
    </row>
    <row r="259" spans="1:16" x14ac:dyDescent="0.3">
      <c r="A259" s="69">
        <f t="shared" si="10"/>
        <v>30</v>
      </c>
      <c r="B259" s="70"/>
      <c r="C259" s="70"/>
      <c r="D259" s="70"/>
      <c r="E259" s="70"/>
      <c r="F259" s="70"/>
      <c r="G259" s="70"/>
      <c r="H259" s="70"/>
      <c r="I259" s="70"/>
      <c r="J259" s="70"/>
      <c r="K259" s="95"/>
      <c r="L259" s="95"/>
      <c r="M259" s="175"/>
      <c r="N259" s="175"/>
      <c r="O259" s="175"/>
      <c r="P259" s="69">
        <f t="shared" si="9"/>
        <v>41</v>
      </c>
    </row>
    <row r="260" spans="1:16" x14ac:dyDescent="0.3">
      <c r="A260" s="69">
        <f t="shared" si="10"/>
        <v>31</v>
      </c>
      <c r="B260" s="70"/>
      <c r="C260" s="70"/>
      <c r="D260" s="70"/>
      <c r="E260" s="70"/>
      <c r="F260" s="70"/>
      <c r="G260" s="70"/>
      <c r="H260" s="70"/>
      <c r="I260" s="70"/>
      <c r="J260" s="70"/>
      <c r="K260" s="95"/>
      <c r="L260" s="95"/>
      <c r="M260" s="175"/>
      <c r="N260" s="175"/>
      <c r="O260" s="175"/>
      <c r="P260" s="69">
        <f t="shared" si="9"/>
        <v>42</v>
      </c>
    </row>
    <row r="261" spans="1:16" x14ac:dyDescent="0.3">
      <c r="A261" s="69">
        <f t="shared" si="10"/>
        <v>32</v>
      </c>
      <c r="B261" s="70"/>
      <c r="C261" s="70"/>
      <c r="D261" s="70"/>
      <c r="E261" s="70"/>
      <c r="F261" s="70"/>
      <c r="G261" s="70"/>
      <c r="H261" s="70"/>
      <c r="I261" s="70"/>
      <c r="J261" s="70"/>
      <c r="K261" s="95"/>
      <c r="L261" s="95"/>
      <c r="M261" s="175"/>
      <c r="N261" s="175"/>
      <c r="O261" s="175"/>
      <c r="P261" s="69">
        <f t="shared" si="9"/>
        <v>43</v>
      </c>
    </row>
    <row r="262" spans="1:16" x14ac:dyDescent="0.3">
      <c r="A262" s="69">
        <f t="shared" si="10"/>
        <v>33</v>
      </c>
      <c r="B262" s="70"/>
      <c r="C262" s="70"/>
      <c r="D262" s="70"/>
      <c r="E262" s="70"/>
      <c r="F262" s="70"/>
      <c r="G262" s="70"/>
      <c r="H262" s="70"/>
      <c r="I262" s="70"/>
      <c r="J262" s="70"/>
      <c r="K262" s="95"/>
      <c r="L262" s="95"/>
      <c r="M262" s="175"/>
      <c r="N262" s="175"/>
      <c r="O262" s="175"/>
      <c r="P262" s="69">
        <f t="shared" si="9"/>
        <v>44</v>
      </c>
    </row>
    <row r="263" spans="1:16" x14ac:dyDescent="0.3">
      <c r="A263" s="69">
        <f t="shared" si="10"/>
        <v>34</v>
      </c>
      <c r="B263" s="70"/>
      <c r="C263" s="70"/>
      <c r="D263" s="70"/>
      <c r="E263" s="70"/>
      <c r="F263" s="70"/>
      <c r="G263" s="70"/>
      <c r="H263" s="70"/>
      <c r="I263" s="70"/>
      <c r="J263" s="70"/>
      <c r="K263" s="95"/>
      <c r="L263" s="95"/>
      <c r="M263" s="175"/>
      <c r="N263" s="175"/>
      <c r="O263" s="175"/>
      <c r="P263" s="69">
        <f t="shared" si="9"/>
        <v>45</v>
      </c>
    </row>
    <row r="264" spans="1:16" x14ac:dyDescent="0.3">
      <c r="A264" s="69">
        <f t="shared" si="10"/>
        <v>35</v>
      </c>
      <c r="B264" s="70"/>
      <c r="C264" s="70"/>
      <c r="D264" s="70"/>
      <c r="E264" s="70"/>
      <c r="F264" s="70"/>
      <c r="G264" s="70"/>
      <c r="H264" s="70"/>
      <c r="I264" s="70"/>
      <c r="J264" s="70"/>
      <c r="K264" s="95"/>
      <c r="L264" s="95"/>
      <c r="M264" s="175"/>
      <c r="N264" s="175"/>
      <c r="O264" s="175"/>
      <c r="P264" s="69">
        <f t="shared" si="9"/>
        <v>46</v>
      </c>
    </row>
    <row r="265" spans="1:16" x14ac:dyDescent="0.3">
      <c r="A265" s="69">
        <f t="shared" si="10"/>
        <v>36</v>
      </c>
      <c r="B265" s="70"/>
      <c r="C265" s="70"/>
      <c r="D265" s="70"/>
      <c r="E265" s="70"/>
      <c r="F265" s="70"/>
      <c r="G265" s="70"/>
      <c r="H265" s="70"/>
      <c r="I265" s="70"/>
      <c r="J265" s="70"/>
      <c r="K265" s="92"/>
      <c r="L265" s="92"/>
      <c r="M265" s="175"/>
      <c r="N265" s="175"/>
      <c r="O265" s="175"/>
      <c r="P265" s="69">
        <f t="shared" si="9"/>
        <v>47</v>
      </c>
    </row>
    <row r="266" spans="1:16" x14ac:dyDescent="0.3">
      <c r="A266" s="69">
        <f t="shared" si="10"/>
        <v>37</v>
      </c>
      <c r="B266" s="70"/>
      <c r="C266" s="70"/>
      <c r="D266" s="70"/>
      <c r="E266" s="70"/>
      <c r="F266" s="70"/>
      <c r="G266" s="70"/>
      <c r="H266" s="70"/>
      <c r="I266" s="70"/>
      <c r="J266" s="70"/>
      <c r="K266" s="92"/>
      <c r="L266" s="92"/>
      <c r="M266" s="175"/>
      <c r="N266" s="175"/>
      <c r="O266" s="175"/>
      <c r="P266" s="69">
        <f t="shared" si="9"/>
        <v>48</v>
      </c>
    </row>
    <row r="267" spans="1:16" x14ac:dyDescent="0.3">
      <c r="A267" s="69">
        <f t="shared" si="10"/>
        <v>38</v>
      </c>
      <c r="B267" s="70"/>
      <c r="C267" s="70"/>
      <c r="D267" s="70"/>
      <c r="E267" s="70"/>
      <c r="F267" s="70"/>
      <c r="G267" s="70"/>
      <c r="H267" s="70"/>
      <c r="I267" s="70"/>
      <c r="J267" s="70"/>
      <c r="K267" s="92"/>
      <c r="L267" s="92"/>
      <c r="M267" s="175"/>
      <c r="N267" s="175"/>
      <c r="O267" s="175"/>
      <c r="P267" s="69">
        <f t="shared" si="9"/>
        <v>49</v>
      </c>
    </row>
    <row r="268" spans="1:16" x14ac:dyDescent="0.3">
      <c r="A268" s="69">
        <f t="shared" si="10"/>
        <v>39</v>
      </c>
      <c r="B268" s="70"/>
      <c r="C268" s="70"/>
      <c r="D268" s="70"/>
      <c r="E268" s="70"/>
      <c r="F268" s="70"/>
      <c r="G268" s="70"/>
      <c r="H268" s="70"/>
      <c r="I268" s="70"/>
      <c r="J268" s="70"/>
      <c r="K268" s="92"/>
      <c r="L268" s="92"/>
      <c r="M268" s="92"/>
      <c r="N268" s="92"/>
      <c r="O268" s="135"/>
      <c r="P268" s="69">
        <f t="shared" si="9"/>
        <v>50</v>
      </c>
    </row>
    <row r="269" spans="1:16" x14ac:dyDescent="0.3">
      <c r="A269" s="100" t="s">
        <v>39</v>
      </c>
      <c r="B269" s="74"/>
      <c r="C269" s="74"/>
      <c r="D269" s="74"/>
      <c r="E269" s="74"/>
      <c r="F269" s="101"/>
      <c r="G269" s="101"/>
      <c r="H269" s="101"/>
      <c r="I269" s="101"/>
      <c r="J269" s="101"/>
      <c r="K269" s="101"/>
      <c r="L269" s="101"/>
      <c r="M269" s="101"/>
      <c r="N269" s="101"/>
      <c r="O269" s="136" t="s">
        <v>40</v>
      </c>
      <c r="P269" s="69">
        <f t="shared" si="9"/>
        <v>51</v>
      </c>
    </row>
    <row r="270" spans="1:16" x14ac:dyDescent="0.3">
      <c r="E270" s="69"/>
    </row>
  </sheetData>
  <mergeCells count="10">
    <mergeCell ref="M232:O267"/>
    <mergeCell ref="F119:G119"/>
    <mergeCell ref="F174:G174"/>
    <mergeCell ref="F229:G229"/>
    <mergeCell ref="F11:G11"/>
    <mergeCell ref="M14:O29"/>
    <mergeCell ref="M122:O131"/>
    <mergeCell ref="F65:G65"/>
    <mergeCell ref="M177:O211"/>
    <mergeCell ref="M68:O103"/>
  </mergeCells>
  <printOptions horizontalCentered="1"/>
  <pageMargins left="0.5" right="0.5" top="0.75" bottom="0.5" header="0" footer="0"/>
  <pageSetup scale="75" orientation="landscape" r:id="rId1"/>
  <headerFooter alignWithMargins="0">
    <oddHeader xml:space="preserve">&amp;RDEF’s Response to OPC POD 1 (1-26)
Q7
Page &amp;P of &amp;N
</oddHeader>
    <oddFooter>&amp;R20240025-OPCPOD1-00004290</oddFooter>
  </headerFooter>
  <rowBreaks count="6" manualBreakCount="6">
    <brk id="54" max="16383" man="1"/>
    <brk id="108" max="16383" man="1"/>
    <brk id="163" max="16383" man="1"/>
    <brk id="218" max="16383" man="1"/>
    <brk id="273" max="16383" man="1"/>
    <brk id="317" max="16383"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229C-6022-4D53-B863-EA9BB8E7968A}">
  <sheetPr syncVertical="1" syncRef="A1" transitionEvaluation="1" transitionEntry="1"/>
  <dimension ref="A1:K173"/>
  <sheetViews>
    <sheetView showGridLines="0" tabSelected="1" view="pageBreakPreview" zoomScale="60" zoomScaleNormal="80" workbookViewId="0">
      <selection activeCell="G35" sqref="G35"/>
    </sheetView>
  </sheetViews>
  <sheetFormatPr defaultColWidth="8.54296875" defaultRowHeight="13.8" x14ac:dyDescent="0.25"/>
  <cols>
    <col min="1" max="1" width="5.36328125" style="22" customWidth="1"/>
    <col min="2" max="2" width="30.54296875" style="22" customWidth="1"/>
    <col min="3" max="3" width="11" style="1" customWidth="1"/>
    <col min="4" max="5" width="9.81640625" style="3" customWidth="1"/>
    <col min="6" max="6" width="9.81640625" style="17" customWidth="1"/>
    <col min="7" max="8" width="12" style="17" customWidth="1"/>
    <col min="9" max="10" width="9.81640625" style="24" customWidth="1"/>
    <col min="11" max="11" width="10" style="25" customWidth="1"/>
    <col min="12" max="792" width="8.54296875" style="22"/>
    <col min="793" max="793" width="1.6328125" style="22" customWidth="1"/>
    <col min="794" max="16384" width="8.54296875" style="22"/>
  </cols>
  <sheetData>
    <row r="1" spans="1:11" x14ac:dyDescent="0.25">
      <c r="A1" s="23" t="s">
        <v>57</v>
      </c>
      <c r="B1" s="23"/>
      <c r="C1" s="55" t="s">
        <v>58</v>
      </c>
      <c r="D1" s="29"/>
      <c r="E1" s="29"/>
      <c r="F1" s="30"/>
      <c r="G1" s="30"/>
      <c r="H1" s="30"/>
      <c r="I1" s="22"/>
      <c r="J1" s="22"/>
      <c r="K1" s="51" t="s">
        <v>59</v>
      </c>
    </row>
    <row r="2" spans="1:11" x14ac:dyDescent="0.25">
      <c r="A2" s="31"/>
      <c r="B2" s="23"/>
      <c r="C2" s="32"/>
      <c r="D2" s="32"/>
      <c r="E2" s="32"/>
      <c r="F2" s="33"/>
      <c r="G2" s="33"/>
      <c r="H2" s="33"/>
      <c r="I2" s="32"/>
      <c r="J2" s="32"/>
      <c r="K2" s="32"/>
    </row>
    <row r="3" spans="1:11" x14ac:dyDescent="0.3">
      <c r="A3" s="18" t="s">
        <v>3</v>
      </c>
      <c r="B3" s="19"/>
      <c r="C3" s="22" t="s">
        <v>60</v>
      </c>
      <c r="D3" s="34" t="s">
        <v>61</v>
      </c>
      <c r="E3" s="22"/>
      <c r="F3" s="22"/>
      <c r="G3" s="22"/>
      <c r="H3" s="77"/>
      <c r="I3" s="172" t="s">
        <v>6</v>
      </c>
      <c r="J3" s="159"/>
      <c r="K3" s="110"/>
    </row>
    <row r="4" spans="1:11" x14ac:dyDescent="0.3">
      <c r="A4" s="11"/>
      <c r="B4" s="11"/>
      <c r="C4" s="22"/>
      <c r="D4" s="52" t="s">
        <v>62</v>
      </c>
      <c r="E4" s="22"/>
      <c r="F4" s="8"/>
      <c r="G4" s="8"/>
      <c r="H4" s="129" t="s">
        <v>8</v>
      </c>
      <c r="I4" s="78" t="s">
        <v>9</v>
      </c>
      <c r="J4" s="129"/>
      <c r="K4" s="132">
        <v>46752</v>
      </c>
    </row>
    <row r="5" spans="1:11" x14ac:dyDescent="0.3">
      <c r="A5" s="13" t="s">
        <v>10</v>
      </c>
      <c r="B5" s="12"/>
      <c r="C5" s="22"/>
      <c r="D5" s="22"/>
      <c r="E5" s="35"/>
      <c r="F5" s="25"/>
      <c r="G5" s="25"/>
      <c r="H5" s="129" t="s">
        <v>8</v>
      </c>
      <c r="I5" s="78" t="s">
        <v>12</v>
      </c>
      <c r="J5" s="129"/>
      <c r="K5" s="132">
        <v>46387</v>
      </c>
    </row>
    <row r="6" spans="1:11" x14ac:dyDescent="0.3">
      <c r="A6" s="12"/>
      <c r="B6" s="12"/>
      <c r="C6" s="56"/>
      <c r="D6" s="24"/>
      <c r="E6" s="24"/>
      <c r="F6" s="8"/>
      <c r="G6" s="8"/>
      <c r="H6" s="129" t="s">
        <v>8</v>
      </c>
      <c r="I6" s="78" t="s">
        <v>14</v>
      </c>
      <c r="J6" s="129"/>
      <c r="K6" s="132">
        <v>46022</v>
      </c>
    </row>
    <row r="7" spans="1:11" x14ac:dyDescent="0.3">
      <c r="A7" s="13" t="s">
        <v>122</v>
      </c>
      <c r="B7" s="2"/>
      <c r="C7" s="53"/>
      <c r="D7" s="44"/>
      <c r="E7" s="44"/>
      <c r="F7" s="10"/>
      <c r="G7" s="10"/>
      <c r="H7" s="129"/>
      <c r="I7" s="78"/>
      <c r="J7" s="129"/>
      <c r="K7" s="132"/>
    </row>
    <row r="8" spans="1:11" x14ac:dyDescent="0.3">
      <c r="A8" s="13"/>
      <c r="B8" s="2"/>
      <c r="C8" s="53"/>
      <c r="D8" s="44"/>
      <c r="E8" s="44"/>
      <c r="F8" s="10"/>
      <c r="G8" s="10"/>
      <c r="H8" s="129"/>
      <c r="I8" s="128" t="s">
        <v>120</v>
      </c>
      <c r="J8" s="129"/>
      <c r="K8" s="132"/>
    </row>
    <row r="9" spans="1:11" x14ac:dyDescent="0.3">
      <c r="A9" s="13"/>
      <c r="B9" s="2"/>
      <c r="C9" s="53"/>
      <c r="D9" s="44"/>
      <c r="E9" s="44"/>
      <c r="F9" s="10"/>
      <c r="G9" s="10"/>
      <c r="H9" s="129"/>
      <c r="I9" s="78"/>
      <c r="J9" s="129"/>
      <c r="K9" s="132"/>
    </row>
    <row r="10" spans="1:11" x14ac:dyDescent="0.25">
      <c r="B10" s="160">
        <v>-1</v>
      </c>
      <c r="D10" s="160">
        <f>B10-1</f>
        <v>-2</v>
      </c>
      <c r="E10" s="160">
        <f t="shared" ref="E10:J10" si="0">D10-1</f>
        <v>-3</v>
      </c>
      <c r="F10" s="160">
        <f t="shared" si="0"/>
        <v>-4</v>
      </c>
      <c r="G10" s="160">
        <f t="shared" si="0"/>
        <v>-5</v>
      </c>
      <c r="H10" s="160">
        <f t="shared" si="0"/>
        <v>-6</v>
      </c>
      <c r="I10" s="160">
        <f t="shared" si="0"/>
        <v>-7</v>
      </c>
      <c r="J10" s="160">
        <f t="shared" si="0"/>
        <v>-8</v>
      </c>
    </row>
    <row r="11" spans="1:11" ht="6" customHeight="1" x14ac:dyDescent="0.25">
      <c r="A11" s="37"/>
      <c r="B11" s="37"/>
      <c r="D11" s="57"/>
      <c r="E11" s="36"/>
      <c r="F11" s="22"/>
      <c r="G11" s="36"/>
      <c r="H11" s="36"/>
      <c r="I11" s="36"/>
      <c r="J11" s="36"/>
      <c r="K11" s="38"/>
    </row>
    <row r="12" spans="1:11" ht="15.6" x14ac:dyDescent="0.25">
      <c r="A12" s="37"/>
      <c r="B12" s="37" t="s">
        <v>63</v>
      </c>
      <c r="D12" s="58" t="s">
        <v>64</v>
      </c>
      <c r="E12" s="39" t="s">
        <v>65</v>
      </c>
      <c r="F12" s="47" t="s">
        <v>66</v>
      </c>
      <c r="G12" s="47" t="s">
        <v>67</v>
      </c>
      <c r="H12" s="47" t="s">
        <v>67</v>
      </c>
      <c r="I12" s="48" t="s">
        <v>68</v>
      </c>
      <c r="J12" s="48"/>
      <c r="K12" s="40"/>
    </row>
    <row r="13" spans="1:11" x14ac:dyDescent="0.25">
      <c r="A13" s="15" t="s">
        <v>69</v>
      </c>
      <c r="B13" s="45" t="s">
        <v>70</v>
      </c>
      <c r="C13" s="161"/>
      <c r="D13" s="59" t="s">
        <v>71</v>
      </c>
      <c r="E13" s="9" t="s">
        <v>72</v>
      </c>
      <c r="F13" s="46" t="s">
        <v>72</v>
      </c>
      <c r="G13" s="42" t="s">
        <v>73</v>
      </c>
      <c r="H13" s="42" t="s">
        <v>74</v>
      </c>
      <c r="I13" s="42" t="s">
        <v>75</v>
      </c>
      <c r="J13" s="42" t="s">
        <v>76</v>
      </c>
      <c r="K13" s="41"/>
    </row>
    <row r="14" spans="1:11" x14ac:dyDescent="0.25">
      <c r="B14" s="23"/>
      <c r="D14" s="7"/>
      <c r="E14" s="4"/>
      <c r="F14" s="6"/>
      <c r="G14" s="16"/>
      <c r="H14" s="22"/>
      <c r="I14" s="6"/>
      <c r="J14" s="16"/>
    </row>
    <row r="15" spans="1:11" x14ac:dyDescent="0.25">
      <c r="A15" s="14">
        <v>1</v>
      </c>
      <c r="B15" s="67" t="s">
        <v>77</v>
      </c>
      <c r="D15" s="7"/>
      <c r="E15" s="4"/>
      <c r="F15" s="6"/>
      <c r="G15" s="16"/>
      <c r="H15" s="22"/>
      <c r="I15" s="6"/>
      <c r="J15" s="16"/>
      <c r="K15" s="8"/>
    </row>
    <row r="16" spans="1:11" x14ac:dyDescent="0.25">
      <c r="A16" s="14">
        <v>2</v>
      </c>
      <c r="B16" s="143" t="s">
        <v>78</v>
      </c>
      <c r="D16" s="1">
        <v>32295</v>
      </c>
      <c r="E16" s="63">
        <v>58</v>
      </c>
      <c r="F16" s="63">
        <f t="shared" ref="F16:F18" si="1">E16</f>
        <v>58</v>
      </c>
      <c r="G16" s="65">
        <f t="shared" ref="G16:G19" si="2">ROUND(D16*E16,0)</f>
        <v>1873110</v>
      </c>
      <c r="H16" s="65">
        <f t="shared" ref="H16:H19" si="3">ROUND(D16*F16,0)</f>
        <v>1873110</v>
      </c>
      <c r="I16" s="65">
        <f t="shared" ref="I16:I19" si="4">H16-G16</f>
        <v>0</v>
      </c>
      <c r="J16" s="43">
        <f t="shared" ref="J16:J19" si="5">I16/G16</f>
        <v>0</v>
      </c>
      <c r="K16" s="4"/>
    </row>
    <row r="17" spans="1:11" x14ac:dyDescent="0.25">
      <c r="A17" s="14">
        <v>3</v>
      </c>
      <c r="B17" s="143" t="s">
        <v>79</v>
      </c>
      <c r="D17" s="1">
        <v>247830</v>
      </c>
      <c r="E17" s="63">
        <v>12</v>
      </c>
      <c r="F17" s="63">
        <f t="shared" si="1"/>
        <v>12</v>
      </c>
      <c r="G17" s="65">
        <f t="shared" si="2"/>
        <v>2973960</v>
      </c>
      <c r="H17" s="65">
        <f t="shared" si="3"/>
        <v>2973960</v>
      </c>
      <c r="I17" s="65">
        <f t="shared" si="4"/>
        <v>0</v>
      </c>
      <c r="J17" s="43">
        <f t="shared" si="5"/>
        <v>0</v>
      </c>
      <c r="K17" s="4"/>
    </row>
    <row r="18" spans="1:11" x14ac:dyDescent="0.25">
      <c r="A18" s="14">
        <v>4</v>
      </c>
      <c r="B18" s="143" t="s">
        <v>46</v>
      </c>
      <c r="D18" s="1">
        <v>3934</v>
      </c>
      <c r="E18" s="63">
        <v>4</v>
      </c>
      <c r="F18" s="63">
        <f t="shared" si="1"/>
        <v>4</v>
      </c>
      <c r="G18" s="65">
        <f t="shared" si="2"/>
        <v>15736</v>
      </c>
      <c r="H18" s="65">
        <f t="shared" si="3"/>
        <v>15736</v>
      </c>
      <c r="I18" s="65">
        <f t="shared" si="4"/>
        <v>0</v>
      </c>
      <c r="J18" s="43">
        <f t="shared" si="5"/>
        <v>0</v>
      </c>
      <c r="K18" s="4"/>
    </row>
    <row r="19" spans="1:11" x14ac:dyDescent="0.25">
      <c r="A19" s="14">
        <v>7</v>
      </c>
      <c r="B19" s="143" t="s">
        <v>80</v>
      </c>
      <c r="C19" s="22"/>
      <c r="D19" s="1">
        <v>56</v>
      </c>
      <c r="E19" s="63">
        <v>200</v>
      </c>
      <c r="F19" s="63">
        <f>E19</f>
        <v>200</v>
      </c>
      <c r="G19" s="65">
        <f t="shared" si="2"/>
        <v>11200</v>
      </c>
      <c r="H19" s="65">
        <f t="shared" si="3"/>
        <v>11200</v>
      </c>
      <c r="I19" s="65">
        <f t="shared" si="4"/>
        <v>0</v>
      </c>
      <c r="J19" s="43">
        <f t="shared" si="5"/>
        <v>0</v>
      </c>
      <c r="K19" s="7"/>
    </row>
    <row r="20" spans="1:11" x14ac:dyDescent="0.25">
      <c r="A20" s="14">
        <v>8</v>
      </c>
      <c r="B20" s="143" t="s">
        <v>81</v>
      </c>
      <c r="D20" s="152">
        <v>378</v>
      </c>
      <c r="E20" s="158" t="s">
        <v>82</v>
      </c>
      <c r="F20" s="158" t="s">
        <v>82</v>
      </c>
      <c r="G20" s="158" t="s">
        <v>82</v>
      </c>
      <c r="H20" s="158" t="s">
        <v>82</v>
      </c>
      <c r="I20" s="158" t="s">
        <v>82</v>
      </c>
      <c r="J20" s="158" t="s">
        <v>82</v>
      </c>
      <c r="K20" s="4"/>
    </row>
    <row r="21" spans="1:11" x14ac:dyDescent="0.25">
      <c r="A21" s="14">
        <v>9</v>
      </c>
      <c r="B21" s="143" t="s">
        <v>83</v>
      </c>
      <c r="D21" s="152">
        <v>2120014</v>
      </c>
      <c r="E21" s="158" t="s">
        <v>82</v>
      </c>
      <c r="F21" s="158" t="s">
        <v>82</v>
      </c>
      <c r="G21" s="158" t="s">
        <v>82</v>
      </c>
      <c r="H21" s="158" t="s">
        <v>82</v>
      </c>
      <c r="I21" s="158" t="s">
        <v>82</v>
      </c>
      <c r="J21" s="158" t="s">
        <v>82</v>
      </c>
      <c r="K21" s="4"/>
    </row>
    <row r="22" spans="1:11" x14ac:dyDescent="0.3">
      <c r="A22" s="14">
        <v>10</v>
      </c>
      <c r="B22" s="21"/>
      <c r="D22" s="156"/>
      <c r="E22" s="153"/>
      <c r="F22" s="61"/>
      <c r="G22" s="65"/>
      <c r="H22" s="64"/>
      <c r="I22" s="65"/>
      <c r="J22" s="43"/>
      <c r="K22" s="4"/>
    </row>
    <row r="23" spans="1:11" x14ac:dyDescent="0.3">
      <c r="A23" s="14">
        <v>11</v>
      </c>
      <c r="B23" s="67" t="s">
        <v>84</v>
      </c>
      <c r="D23" s="156"/>
      <c r="E23" s="153"/>
      <c r="F23" s="61"/>
      <c r="G23" s="65"/>
      <c r="H23" s="64"/>
      <c r="I23" s="65"/>
      <c r="J23" s="43"/>
      <c r="K23" s="4"/>
    </row>
    <row r="24" spans="1:11" x14ac:dyDescent="0.25">
      <c r="A24" s="14">
        <v>12</v>
      </c>
      <c r="B24" s="143" t="s">
        <v>85</v>
      </c>
      <c r="D24" s="1">
        <v>1682</v>
      </c>
      <c r="E24" s="63">
        <v>310</v>
      </c>
      <c r="F24" s="63">
        <f>E24</f>
        <v>310</v>
      </c>
      <c r="G24" s="65">
        <f>ROUND(D24*E24,0)</f>
        <v>521420</v>
      </c>
      <c r="H24" s="65">
        <f>ROUND(D24*F24,0)</f>
        <v>521420</v>
      </c>
      <c r="I24" s="65">
        <f>H24-G24</f>
        <v>0</v>
      </c>
      <c r="J24" s="43">
        <f>I24/G24</f>
        <v>0</v>
      </c>
      <c r="K24" s="4"/>
    </row>
    <row r="25" spans="1:11" x14ac:dyDescent="0.25">
      <c r="A25" s="14">
        <v>13</v>
      </c>
      <c r="B25" s="21"/>
      <c r="D25" s="1"/>
      <c r="E25" s="50"/>
      <c r="F25" s="54"/>
      <c r="G25" s="65"/>
      <c r="H25" s="64"/>
      <c r="I25" s="65"/>
      <c r="J25" s="43"/>
      <c r="K25" s="4"/>
    </row>
    <row r="26" spans="1:11" x14ac:dyDescent="0.25">
      <c r="A26" s="14">
        <v>17</v>
      </c>
      <c r="B26" s="21"/>
      <c r="D26" s="1"/>
      <c r="E26" s="49"/>
      <c r="F26" s="64"/>
      <c r="G26" s="65"/>
      <c r="H26" s="65"/>
      <c r="I26" s="65"/>
      <c r="J26" s="7"/>
      <c r="K26" s="4"/>
    </row>
    <row r="27" spans="1:11" ht="14.4" thickBot="1" x14ac:dyDescent="0.3">
      <c r="A27" s="14">
        <v>18</v>
      </c>
      <c r="B27" s="21" t="s">
        <v>86</v>
      </c>
      <c r="D27" s="1"/>
      <c r="E27" s="49"/>
      <c r="F27" s="64"/>
      <c r="G27" s="66">
        <f>SUM(G16:G25)</f>
        <v>5395426</v>
      </c>
      <c r="H27" s="66">
        <f>SUM(H16:H25)</f>
        <v>5395426</v>
      </c>
      <c r="I27" s="66">
        <f>SUM(I16:I25)</f>
        <v>0</v>
      </c>
      <c r="J27" s="7"/>
      <c r="K27" s="4"/>
    </row>
    <row r="28" spans="1:11" ht="14.4" thickTop="1" x14ac:dyDescent="0.25">
      <c r="A28" s="14"/>
      <c r="B28" s="21"/>
      <c r="F28" s="20"/>
      <c r="G28" s="6"/>
      <c r="H28" s="4"/>
      <c r="I28" s="4"/>
      <c r="J28" s="4"/>
      <c r="K28" s="4"/>
    </row>
    <row r="29" spans="1:11" x14ac:dyDescent="0.25">
      <c r="A29" s="14"/>
      <c r="B29" s="21"/>
      <c r="F29" s="20"/>
      <c r="G29" s="6"/>
      <c r="H29" s="4"/>
      <c r="I29" s="4"/>
      <c r="J29" s="4"/>
      <c r="K29" s="4"/>
    </row>
    <row r="30" spans="1:11" x14ac:dyDescent="0.25">
      <c r="A30" s="14"/>
      <c r="B30" s="21"/>
      <c r="F30" s="20"/>
      <c r="G30" s="6"/>
      <c r="H30" s="4"/>
      <c r="I30" s="4"/>
      <c r="J30" s="4"/>
      <c r="K30" s="4"/>
    </row>
    <row r="31" spans="1:11" x14ac:dyDescent="0.25">
      <c r="A31" s="14"/>
      <c r="B31" s="21"/>
      <c r="F31" s="20"/>
      <c r="G31" s="6"/>
      <c r="H31" s="4"/>
      <c r="I31" s="4"/>
      <c r="J31" s="4"/>
      <c r="K31" s="4"/>
    </row>
    <row r="32" spans="1:11" x14ac:dyDescent="0.25">
      <c r="A32" s="14"/>
      <c r="B32" s="21"/>
      <c r="F32" s="20"/>
      <c r="G32" s="6"/>
      <c r="H32" s="4"/>
      <c r="I32" s="4"/>
      <c r="J32" s="4"/>
      <c r="K32" s="4"/>
    </row>
    <row r="33" spans="1:11" x14ac:dyDescent="0.25">
      <c r="A33" s="14"/>
      <c r="B33" s="21"/>
      <c r="F33" s="20"/>
      <c r="G33" s="6"/>
      <c r="H33" s="4"/>
      <c r="I33" s="4"/>
      <c r="J33" s="4"/>
      <c r="K33" s="4"/>
    </row>
    <row r="34" spans="1:11" x14ac:dyDescent="0.25">
      <c r="A34" s="14"/>
      <c r="B34" s="21"/>
      <c r="F34" s="20"/>
      <c r="G34" s="6"/>
      <c r="H34" s="4"/>
      <c r="I34" s="4"/>
      <c r="J34" s="4"/>
      <c r="K34" s="4"/>
    </row>
    <row r="35" spans="1:11" x14ac:dyDescent="0.25">
      <c r="A35" s="14"/>
      <c r="B35" s="21"/>
      <c r="F35" s="20"/>
      <c r="G35" s="6"/>
      <c r="H35" s="4"/>
      <c r="I35" s="4"/>
      <c r="J35" s="4"/>
      <c r="K35" s="4"/>
    </row>
    <row r="36" spans="1:11" x14ac:dyDescent="0.25">
      <c r="A36" s="14"/>
      <c r="B36" s="21"/>
      <c r="F36" s="20"/>
      <c r="G36" s="6"/>
      <c r="H36" s="4"/>
      <c r="I36" s="4"/>
      <c r="J36" s="4"/>
      <c r="K36" s="4"/>
    </row>
    <row r="37" spans="1:11" x14ac:dyDescent="0.25">
      <c r="A37" s="14"/>
      <c r="B37" s="21"/>
      <c r="F37" s="20"/>
      <c r="G37" s="6"/>
      <c r="H37" s="4"/>
      <c r="I37" s="4"/>
      <c r="J37" s="4"/>
      <c r="K37" s="4"/>
    </row>
    <row r="38" spans="1:11" x14ac:dyDescent="0.25">
      <c r="A38" s="14"/>
      <c r="B38" s="21"/>
      <c r="F38" s="20"/>
      <c r="G38" s="6"/>
      <c r="H38" s="4"/>
      <c r="I38" s="4"/>
      <c r="J38" s="4"/>
      <c r="K38" s="4"/>
    </row>
    <row r="39" spans="1:11" x14ac:dyDescent="0.25">
      <c r="A39" s="14"/>
      <c r="B39" s="21"/>
      <c r="F39" s="20"/>
      <c r="G39" s="6"/>
      <c r="H39" s="4"/>
      <c r="I39" s="4"/>
      <c r="J39" s="4"/>
      <c r="K39" s="4"/>
    </row>
    <row r="40" spans="1:11" x14ac:dyDescent="0.25">
      <c r="A40" s="14"/>
      <c r="B40" s="21"/>
      <c r="F40" s="20"/>
      <c r="G40" s="6"/>
      <c r="H40" s="4"/>
      <c r="I40" s="4"/>
      <c r="J40" s="4"/>
      <c r="K40" s="4"/>
    </row>
    <row r="41" spans="1:11" x14ac:dyDescent="0.25">
      <c r="A41" s="14"/>
      <c r="B41" s="21"/>
      <c r="F41" s="20"/>
      <c r="G41" s="6"/>
      <c r="H41" s="4"/>
      <c r="I41" s="4"/>
      <c r="J41" s="4"/>
      <c r="K41" s="4"/>
    </row>
    <row r="42" spans="1:11" x14ac:dyDescent="0.25">
      <c r="A42" s="14"/>
      <c r="B42" s="21"/>
      <c r="F42" s="20"/>
      <c r="G42" s="6"/>
      <c r="H42" s="4"/>
      <c r="I42" s="4"/>
      <c r="J42" s="4"/>
      <c r="K42" s="4"/>
    </row>
    <row r="43" spans="1:11" x14ac:dyDescent="0.25">
      <c r="A43" s="14"/>
      <c r="B43" s="21"/>
      <c r="F43" s="20"/>
      <c r="G43" s="6"/>
      <c r="H43" s="4"/>
      <c r="I43" s="4"/>
      <c r="J43" s="4"/>
      <c r="K43" s="4"/>
    </row>
    <row r="44" spans="1:11" x14ac:dyDescent="0.25">
      <c r="A44" s="14"/>
      <c r="B44" s="21"/>
      <c r="C44" s="7"/>
      <c r="D44" s="4"/>
      <c r="E44" s="7"/>
      <c r="F44" s="7"/>
      <c r="G44" s="6"/>
      <c r="H44" s="8"/>
      <c r="I44" s="8"/>
      <c r="J44" s="8"/>
      <c r="K44" s="8"/>
    </row>
    <row r="45" spans="1:11" x14ac:dyDescent="0.25">
      <c r="A45" s="14"/>
      <c r="B45" s="23"/>
    </row>
    <row r="46" spans="1:11" x14ac:dyDescent="0.25">
      <c r="A46" s="5"/>
      <c r="B46" s="5"/>
      <c r="C46" s="60"/>
      <c r="D46" s="26"/>
      <c r="E46" s="26"/>
      <c r="F46" s="27"/>
      <c r="G46" s="27"/>
      <c r="H46" s="27"/>
      <c r="I46" s="26"/>
      <c r="J46" s="26"/>
      <c r="K46" s="28"/>
    </row>
    <row r="47" spans="1:11" x14ac:dyDescent="0.25">
      <c r="A47" s="162" t="s">
        <v>87</v>
      </c>
      <c r="B47" s="162"/>
      <c r="C47" s="163"/>
      <c r="D47" s="164"/>
      <c r="E47" s="164"/>
      <c r="F47" s="165"/>
      <c r="G47" s="165"/>
      <c r="H47" s="165" t="s">
        <v>88</v>
      </c>
      <c r="I47" s="166"/>
      <c r="J47" s="166"/>
      <c r="K47" s="167"/>
    </row>
    <row r="173" spans="8:8" x14ac:dyDescent="0.25">
      <c r="H173" s="17" t="s">
        <v>28</v>
      </c>
    </row>
  </sheetData>
  <printOptions horizontalCentered="1"/>
  <pageMargins left="0.5" right="0.5" top="0.75" bottom="0.5" header="0" footer="0"/>
  <pageSetup scale="75" orientation="landscape" r:id="rId1"/>
  <headerFooter alignWithMargins="0">
    <oddHeader xml:space="preserve">&amp;RDEF’s Response to OPC POD 1 (1-26)
Q7
Page &amp;P of &amp;N
</oddHeader>
    <oddFooter>&amp;R20240025-OPCPOD1-00004290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906E-69B8-4254-AC68-C6FD46833AA2}">
  <dimension ref="A1:J56"/>
  <sheetViews>
    <sheetView showGridLines="0" tabSelected="1" zoomScale="70" zoomScaleNormal="70" workbookViewId="0">
      <selection activeCell="G35" sqref="G35"/>
    </sheetView>
  </sheetViews>
  <sheetFormatPr defaultColWidth="8.81640625" defaultRowHeight="15" x14ac:dyDescent="0.25"/>
  <cols>
    <col min="1" max="1" width="5.08984375" style="157" bestFit="1" customWidth="1"/>
    <col min="2" max="2" width="5.1796875" style="157" customWidth="1"/>
    <col min="3" max="3" width="49.54296875" style="157" customWidth="1"/>
    <col min="4" max="4" width="8.81640625" style="157"/>
    <col min="5" max="5" width="11.81640625" style="157" bestFit="1" customWidth="1"/>
    <col min="6" max="6" width="5.1796875" style="157" bestFit="1" customWidth="1"/>
    <col min="7" max="7" width="13.453125" style="157" bestFit="1" customWidth="1"/>
    <col min="8" max="8" width="9.453125" style="157" customWidth="1"/>
    <col min="9" max="9" width="24" style="157" customWidth="1"/>
    <col min="10" max="10" width="15.90625" style="157" customWidth="1"/>
    <col min="11" max="11" width="23.54296875" style="157" customWidth="1"/>
    <col min="12" max="12" width="31.90625" style="157" customWidth="1"/>
    <col min="13" max="16384" width="8.81640625" style="157"/>
  </cols>
  <sheetData>
    <row r="1" spans="1:10" s="62" customFormat="1" ht="12.75" customHeight="1" x14ac:dyDescent="0.3">
      <c r="C1" s="104"/>
      <c r="E1" s="104"/>
      <c r="F1" s="104"/>
      <c r="G1" s="104"/>
      <c r="H1" s="105"/>
      <c r="I1" s="105"/>
      <c r="J1" s="123"/>
    </row>
    <row r="2" spans="1:10" s="62" customFormat="1" ht="13.8" x14ac:dyDescent="0.3">
      <c r="A2" s="106">
        <v>1</v>
      </c>
      <c r="E2" s="144"/>
      <c r="F2" s="151"/>
      <c r="G2" s="144"/>
      <c r="J2" s="123"/>
    </row>
    <row r="3" spans="1:10" s="62" customFormat="1" ht="13.8" x14ac:dyDescent="0.3">
      <c r="A3" s="106">
        <v>2</v>
      </c>
      <c r="B3" s="107" t="s">
        <v>89</v>
      </c>
      <c r="E3" s="126"/>
      <c r="G3" s="126"/>
      <c r="H3" s="109"/>
      <c r="J3" s="123"/>
    </row>
    <row r="4" spans="1:10" s="62" customFormat="1" ht="13.8" x14ac:dyDescent="0.3">
      <c r="A4" s="106">
        <v>4</v>
      </c>
      <c r="C4" s="62" t="s">
        <v>90</v>
      </c>
      <c r="E4" s="119" t="s">
        <v>91</v>
      </c>
      <c r="J4" s="123"/>
    </row>
    <row r="5" spans="1:10" s="62" customFormat="1" ht="13.8" x14ac:dyDescent="0.3">
      <c r="A5" s="106">
        <v>5</v>
      </c>
      <c r="C5" s="106" t="s">
        <v>92</v>
      </c>
      <c r="E5" s="111">
        <v>20.38</v>
      </c>
      <c r="J5" s="123"/>
    </row>
    <row r="6" spans="1:10" s="62" customFormat="1" ht="13.8" x14ac:dyDescent="0.3">
      <c r="A6" s="106">
        <v>6</v>
      </c>
      <c r="C6" s="106" t="s">
        <v>93</v>
      </c>
      <c r="E6" s="111">
        <v>25.53</v>
      </c>
      <c r="J6" s="123"/>
    </row>
    <row r="7" spans="1:10" s="62" customFormat="1" ht="13.8" x14ac:dyDescent="0.3">
      <c r="A7" s="106">
        <v>7</v>
      </c>
      <c r="C7" s="106" t="s">
        <v>94</v>
      </c>
      <c r="E7" s="111">
        <v>24</v>
      </c>
      <c r="J7" s="123"/>
    </row>
    <row r="8" spans="1:10" s="62" customFormat="1" ht="13.8" x14ac:dyDescent="0.3">
      <c r="A8" s="106">
        <v>8</v>
      </c>
      <c r="C8" s="106" t="s">
        <v>95</v>
      </c>
      <c r="E8" s="111">
        <v>21.45</v>
      </c>
      <c r="J8" s="123"/>
    </row>
    <row r="9" spans="1:10" s="62" customFormat="1" ht="13.8" x14ac:dyDescent="0.3">
      <c r="A9" s="106">
        <v>9</v>
      </c>
      <c r="C9" s="106" t="s">
        <v>96</v>
      </c>
      <c r="E9" s="111">
        <v>51.56</v>
      </c>
      <c r="J9" s="123"/>
    </row>
    <row r="10" spans="1:10" s="62" customFormat="1" ht="13.8" x14ac:dyDescent="0.3">
      <c r="A10" s="106">
        <v>10</v>
      </c>
      <c r="C10" s="106" t="s">
        <v>97</v>
      </c>
      <c r="E10" s="111">
        <v>50.84</v>
      </c>
      <c r="J10" s="123"/>
    </row>
    <row r="11" spans="1:10" s="62" customFormat="1" ht="13.8" x14ac:dyDescent="0.3">
      <c r="A11" s="106">
        <v>11</v>
      </c>
      <c r="C11" s="106" t="s">
        <v>98</v>
      </c>
      <c r="E11" s="111">
        <f>47.96</f>
        <v>47.96</v>
      </c>
      <c r="J11" s="123"/>
    </row>
    <row r="12" spans="1:10" s="62" customFormat="1" ht="13.8" x14ac:dyDescent="0.3">
      <c r="A12" s="106">
        <v>12</v>
      </c>
      <c r="C12" s="106"/>
      <c r="E12" s="111"/>
      <c r="G12" s="112"/>
      <c r="J12" s="123"/>
    </row>
    <row r="13" spans="1:10" s="62" customFormat="1" ht="13.8" x14ac:dyDescent="0.3">
      <c r="A13" s="106">
        <v>13</v>
      </c>
      <c r="C13" s="106"/>
      <c r="E13" s="111"/>
      <c r="G13" s="112"/>
      <c r="J13" s="123"/>
    </row>
    <row r="14" spans="1:10" s="62" customFormat="1" ht="13.8" x14ac:dyDescent="0.3">
      <c r="A14" s="106">
        <v>14</v>
      </c>
      <c r="C14" s="106"/>
      <c r="E14" s="111"/>
      <c r="G14" s="112"/>
      <c r="J14" s="123"/>
    </row>
    <row r="15" spans="1:10" s="62" customFormat="1" ht="13.8" x14ac:dyDescent="0.3">
      <c r="A15" s="106">
        <v>15</v>
      </c>
      <c r="C15" s="149" t="s">
        <v>78</v>
      </c>
      <c r="D15" s="119" t="s">
        <v>51</v>
      </c>
      <c r="E15" s="111"/>
      <c r="G15" s="112"/>
      <c r="J15" s="123"/>
    </row>
    <row r="16" spans="1:10" s="62" customFormat="1" ht="13.8" x14ac:dyDescent="0.3">
      <c r="A16" s="106">
        <v>16</v>
      </c>
      <c r="C16" s="148" t="s">
        <v>99</v>
      </c>
      <c r="D16" s="150">
        <v>0.2</v>
      </c>
      <c r="E16" s="111" t="s">
        <v>100</v>
      </c>
      <c r="G16" s="112"/>
      <c r="J16" s="123"/>
    </row>
    <row r="17" spans="1:10" s="62" customFormat="1" ht="13.8" x14ac:dyDescent="0.3">
      <c r="A17" s="106">
        <v>17</v>
      </c>
      <c r="C17" s="148" t="s">
        <v>30</v>
      </c>
      <c r="D17" s="150">
        <v>1</v>
      </c>
      <c r="E17" s="111" t="s">
        <v>101</v>
      </c>
      <c r="G17" s="112"/>
      <c r="J17" s="123"/>
    </row>
    <row r="18" spans="1:10" s="62" customFormat="1" ht="13.8" x14ac:dyDescent="0.3">
      <c r="A18" s="106">
        <v>18</v>
      </c>
      <c r="C18" s="106"/>
      <c r="D18" s="150"/>
      <c r="E18" s="111"/>
      <c r="G18" s="112"/>
      <c r="J18" s="123"/>
    </row>
    <row r="19" spans="1:10" s="62" customFormat="1" ht="13.8" x14ac:dyDescent="0.3">
      <c r="A19" s="106">
        <v>19</v>
      </c>
      <c r="C19" s="149" t="s">
        <v>102</v>
      </c>
      <c r="D19" s="150"/>
      <c r="E19" s="111"/>
      <c r="G19" s="112"/>
      <c r="J19" s="123"/>
    </row>
    <row r="20" spans="1:10" s="62" customFormat="1" ht="13.8" x14ac:dyDescent="0.3">
      <c r="A20" s="106">
        <v>20</v>
      </c>
      <c r="C20" s="148" t="s">
        <v>99</v>
      </c>
      <c r="D20" s="150">
        <v>0.2</v>
      </c>
      <c r="E20" s="111" t="s">
        <v>103</v>
      </c>
      <c r="G20" s="112"/>
      <c r="J20" s="123"/>
    </row>
    <row r="21" spans="1:10" s="62" customFormat="1" ht="13.8" x14ac:dyDescent="0.3">
      <c r="A21" s="106">
        <v>21</v>
      </c>
      <c r="C21" s="106"/>
      <c r="D21" s="150"/>
      <c r="E21" s="111"/>
      <c r="G21" s="112"/>
      <c r="J21" s="123"/>
    </row>
    <row r="22" spans="1:10" s="62" customFormat="1" ht="13.8" x14ac:dyDescent="0.3">
      <c r="A22" s="106">
        <v>22</v>
      </c>
      <c r="C22" s="149" t="s">
        <v>46</v>
      </c>
      <c r="D22" s="150"/>
      <c r="E22" s="111"/>
      <c r="G22" s="112"/>
      <c r="J22" s="123"/>
    </row>
    <row r="23" spans="1:10" s="62" customFormat="1" ht="13.8" x14ac:dyDescent="0.3">
      <c r="A23" s="106">
        <v>23</v>
      </c>
      <c r="C23" s="148" t="s">
        <v>99</v>
      </c>
      <c r="D23" s="150">
        <v>0.1</v>
      </c>
      <c r="E23" s="111" t="s">
        <v>104</v>
      </c>
      <c r="G23" s="112"/>
      <c r="J23" s="123"/>
    </row>
    <row r="24" spans="1:10" s="62" customFormat="1" ht="13.8" x14ac:dyDescent="0.3">
      <c r="A24" s="106">
        <v>24</v>
      </c>
      <c r="C24" s="106"/>
      <c r="D24" s="150"/>
      <c r="E24" s="111"/>
      <c r="G24" s="112"/>
      <c r="J24" s="123"/>
    </row>
    <row r="25" spans="1:10" s="62" customFormat="1" ht="13.8" x14ac:dyDescent="0.3">
      <c r="A25" s="106">
        <v>25</v>
      </c>
      <c r="C25" s="149" t="s">
        <v>85</v>
      </c>
      <c r="D25" s="150"/>
      <c r="E25" s="111"/>
      <c r="G25" s="112"/>
      <c r="J25" s="123"/>
    </row>
    <row r="26" spans="1:10" s="62" customFormat="1" ht="13.8" x14ac:dyDescent="0.3">
      <c r="A26" s="106">
        <v>26</v>
      </c>
      <c r="C26" s="148" t="s">
        <v>99</v>
      </c>
      <c r="D26" s="150">
        <v>0.5</v>
      </c>
      <c r="E26" s="111" t="s">
        <v>100</v>
      </c>
      <c r="G26" s="112"/>
      <c r="J26" s="123"/>
    </row>
    <row r="27" spans="1:10" s="62" customFormat="1" ht="13.8" x14ac:dyDescent="0.3">
      <c r="A27" s="106">
        <v>27</v>
      </c>
      <c r="C27" s="148" t="s">
        <v>30</v>
      </c>
      <c r="D27" s="150">
        <v>2.35</v>
      </c>
      <c r="E27" s="111" t="s">
        <v>105</v>
      </c>
      <c r="G27" s="112"/>
      <c r="J27" s="123"/>
    </row>
    <row r="28" spans="1:10" s="62" customFormat="1" ht="13.8" x14ac:dyDescent="0.3">
      <c r="A28" s="106">
        <v>28</v>
      </c>
      <c r="C28" s="148" t="s">
        <v>55</v>
      </c>
      <c r="D28" s="150">
        <v>1.5</v>
      </c>
      <c r="E28" s="111" t="s">
        <v>105</v>
      </c>
      <c r="G28" s="112"/>
      <c r="J28" s="123"/>
    </row>
    <row r="29" spans="1:10" s="62" customFormat="1" ht="13.8" x14ac:dyDescent="0.3">
      <c r="A29" s="106">
        <v>29</v>
      </c>
      <c r="C29" s="106"/>
      <c r="D29" s="150"/>
      <c r="E29" s="111"/>
      <c r="G29" s="112"/>
      <c r="J29" s="123"/>
    </row>
    <row r="30" spans="1:10" s="62" customFormat="1" ht="13.8" x14ac:dyDescent="0.3">
      <c r="A30" s="106">
        <v>30</v>
      </c>
      <c r="C30" s="149" t="s">
        <v>106</v>
      </c>
      <c r="D30" s="150"/>
      <c r="E30" s="111"/>
      <c r="G30" s="112"/>
      <c r="J30" s="123"/>
    </row>
    <row r="31" spans="1:10" s="62" customFormat="1" ht="13.8" x14ac:dyDescent="0.3">
      <c r="A31" s="106">
        <v>31</v>
      </c>
      <c r="C31" s="148" t="s">
        <v>99</v>
      </c>
      <c r="D31" s="150">
        <v>0.6</v>
      </c>
      <c r="E31" s="111" t="s">
        <v>107</v>
      </c>
      <c r="G31" s="112"/>
      <c r="J31" s="123"/>
    </row>
    <row r="32" spans="1:10" s="62" customFormat="1" ht="13.8" x14ac:dyDescent="0.3">
      <c r="A32" s="106">
        <v>32</v>
      </c>
      <c r="C32" s="148" t="s">
        <v>30</v>
      </c>
      <c r="D32" s="150">
        <v>0.8</v>
      </c>
      <c r="E32" s="111" t="s">
        <v>108</v>
      </c>
      <c r="G32" s="112"/>
      <c r="J32" s="123"/>
    </row>
    <row r="33" spans="1:10" s="62" customFormat="1" ht="13.8" x14ac:dyDescent="0.3">
      <c r="A33" s="106">
        <v>33</v>
      </c>
      <c r="C33" s="106"/>
      <c r="D33" s="150"/>
      <c r="E33" s="112"/>
      <c r="G33" s="112"/>
      <c r="J33" s="123"/>
    </row>
    <row r="34" spans="1:10" s="62" customFormat="1" ht="13.8" x14ac:dyDescent="0.3">
      <c r="A34" s="106">
        <v>34</v>
      </c>
      <c r="B34" s="113" t="s">
        <v>32</v>
      </c>
      <c r="D34" s="114"/>
      <c r="E34" s="115" t="s">
        <v>21</v>
      </c>
      <c r="H34" s="109"/>
      <c r="J34" s="123"/>
    </row>
    <row r="35" spans="1:10" s="62" customFormat="1" ht="14.4" thickBot="1" x14ac:dyDescent="0.35">
      <c r="A35" s="106">
        <v>35</v>
      </c>
      <c r="C35" s="106" t="s">
        <v>109</v>
      </c>
      <c r="E35" s="117">
        <f>38.98%+7.65%+2%</f>
        <v>0.48630000000000001</v>
      </c>
      <c r="I35" s="130" t="s">
        <v>110</v>
      </c>
      <c r="J35" s="138">
        <v>0.38979999999999998</v>
      </c>
    </row>
    <row r="36" spans="1:10" s="62" customFormat="1" ht="14.4" thickTop="1" x14ac:dyDescent="0.3">
      <c r="A36" s="106">
        <v>36</v>
      </c>
      <c r="C36" s="106"/>
      <c r="E36" s="116"/>
      <c r="G36" s="124"/>
      <c r="I36" s="130" t="s">
        <v>111</v>
      </c>
      <c r="J36" s="138">
        <v>7.6499999999999999E-2</v>
      </c>
    </row>
    <row r="37" spans="1:10" s="62" customFormat="1" ht="13.8" x14ac:dyDescent="0.3">
      <c r="A37" s="106">
        <v>37</v>
      </c>
      <c r="C37" s="106"/>
      <c r="E37" s="116"/>
      <c r="G37" s="124"/>
      <c r="I37" s="130" t="s">
        <v>112</v>
      </c>
      <c r="J37" s="139">
        <v>0.02</v>
      </c>
    </row>
    <row r="38" spans="1:10" s="62" customFormat="1" ht="13.8" x14ac:dyDescent="0.3">
      <c r="A38" s="106">
        <v>38</v>
      </c>
      <c r="C38" s="106"/>
      <c r="E38" s="112"/>
      <c r="G38" s="112"/>
      <c r="I38" s="125"/>
      <c r="J38" s="140">
        <f>SUM(J35:J37)</f>
        <v>0.48630000000000001</v>
      </c>
    </row>
    <row r="39" spans="1:10" s="62" customFormat="1" ht="13.8" x14ac:dyDescent="0.3">
      <c r="A39" s="106">
        <v>39</v>
      </c>
      <c r="C39" s="106"/>
      <c r="E39" s="112"/>
      <c r="G39" s="112"/>
      <c r="J39" s="123"/>
    </row>
    <row r="40" spans="1:10" s="62" customFormat="1" ht="13.8" x14ac:dyDescent="0.3">
      <c r="A40" s="106">
        <v>40</v>
      </c>
      <c r="B40" s="118" t="s">
        <v>113</v>
      </c>
      <c r="D40" s="118"/>
      <c r="E40" s="144"/>
      <c r="G40" s="127" t="s">
        <v>114</v>
      </c>
      <c r="H40" s="109"/>
      <c r="J40" s="123"/>
    </row>
    <row r="41" spans="1:10" s="62" customFormat="1" ht="13.8" x14ac:dyDescent="0.3">
      <c r="A41" s="106">
        <v>41</v>
      </c>
      <c r="C41" s="106" t="s">
        <v>115</v>
      </c>
      <c r="E41" s="120">
        <v>1</v>
      </c>
      <c r="F41" s="62" t="s">
        <v>51</v>
      </c>
      <c r="G41" s="111">
        <v>30.41</v>
      </c>
      <c r="J41" s="123"/>
    </row>
    <row r="42" spans="1:10" s="62" customFormat="1" ht="13.8" x14ac:dyDescent="0.3">
      <c r="A42" s="106">
        <v>42</v>
      </c>
      <c r="C42" s="106" t="s">
        <v>106</v>
      </c>
      <c r="E42" s="122">
        <v>18</v>
      </c>
      <c r="F42" s="121" t="s">
        <v>56</v>
      </c>
      <c r="J42" s="123"/>
    </row>
    <row r="43" spans="1:10" s="62" customFormat="1" ht="13.8" x14ac:dyDescent="0.3">
      <c r="A43" s="106">
        <v>43</v>
      </c>
      <c r="C43" s="106"/>
      <c r="E43" s="112"/>
      <c r="G43" s="112"/>
      <c r="J43" s="123"/>
    </row>
    <row r="44" spans="1:10" s="62" customFormat="1" ht="13.8" x14ac:dyDescent="0.3">
      <c r="A44" s="106">
        <v>44</v>
      </c>
      <c r="B44" s="113" t="s">
        <v>113</v>
      </c>
      <c r="E44" s="108">
        <v>2023</v>
      </c>
      <c r="G44" s="126"/>
      <c r="H44" s="109"/>
      <c r="J44" s="123"/>
    </row>
    <row r="45" spans="1:10" s="62" customFormat="1" ht="13.8" x14ac:dyDescent="0.3">
      <c r="A45" s="106">
        <v>45</v>
      </c>
      <c r="C45" s="106" t="s">
        <v>116</v>
      </c>
      <c r="E45" s="112">
        <v>0.9</v>
      </c>
      <c r="F45" s="112"/>
      <c r="G45" s="112"/>
      <c r="J45" s="123"/>
    </row>
    <row r="46" spans="1:10" s="62" customFormat="1" ht="13.8" x14ac:dyDescent="0.3">
      <c r="A46" s="106">
        <v>46</v>
      </c>
      <c r="C46" s="106"/>
      <c r="E46" s="112"/>
      <c r="G46" s="112"/>
      <c r="J46" s="123"/>
    </row>
    <row r="47" spans="1:10" s="62" customFormat="1" ht="13.8" x14ac:dyDescent="0.3">
      <c r="A47" s="106">
        <v>47</v>
      </c>
      <c r="C47" s="113" t="s">
        <v>117</v>
      </c>
      <c r="E47" s="115" t="s">
        <v>21</v>
      </c>
      <c r="G47" s="112"/>
      <c r="J47" s="123"/>
    </row>
    <row r="48" spans="1:10" s="62" customFormat="1" ht="14.4" thickBot="1" x14ac:dyDescent="0.35">
      <c r="A48" s="106">
        <v>48</v>
      </c>
      <c r="C48" s="62" t="s">
        <v>118</v>
      </c>
      <c r="D48" s="113"/>
      <c r="E48" s="117">
        <v>0.09</v>
      </c>
      <c r="G48" s="119" t="s">
        <v>36</v>
      </c>
      <c r="H48" s="109"/>
      <c r="J48" s="123"/>
    </row>
    <row r="49" spans="1:10" s="62" customFormat="1" ht="14.4" thickTop="1" x14ac:dyDescent="0.3">
      <c r="A49" s="106">
        <v>49</v>
      </c>
      <c r="C49" s="106" t="s">
        <v>78</v>
      </c>
      <c r="D49" s="113"/>
      <c r="G49" s="111">
        <f>2+32</f>
        <v>34</v>
      </c>
      <c r="H49" s="146" t="s">
        <v>119</v>
      </c>
      <c r="J49" s="123"/>
    </row>
    <row r="50" spans="1:10" s="62" customFormat="1" ht="13.8" x14ac:dyDescent="0.3">
      <c r="A50" s="106">
        <v>50</v>
      </c>
      <c r="C50" s="106" t="s">
        <v>85</v>
      </c>
      <c r="G50" s="147">
        <v>34</v>
      </c>
      <c r="H50" s="82" t="s">
        <v>119</v>
      </c>
      <c r="J50" s="123"/>
    </row>
    <row r="51" spans="1:10" s="62" customFormat="1" ht="13.8" x14ac:dyDescent="0.3">
      <c r="A51" s="68"/>
      <c r="B51" s="69"/>
      <c r="C51" s="69"/>
      <c r="D51" s="69"/>
      <c r="E51" s="70"/>
      <c r="F51" s="70"/>
      <c r="G51" s="70"/>
      <c r="H51" s="70"/>
      <c r="I51" s="70"/>
      <c r="J51" s="71"/>
    </row>
    <row r="52" spans="1:10" s="62" customFormat="1" ht="13.5" customHeight="1" x14ac:dyDescent="0.3">
      <c r="J52" s="123"/>
    </row>
    <row r="53" spans="1:10" s="62" customFormat="1" ht="13.5" customHeight="1" x14ac:dyDescent="0.3">
      <c r="J53" s="123"/>
    </row>
    <row r="54" spans="1:10" s="62" customFormat="1" ht="13.5" customHeight="1" x14ac:dyDescent="0.3">
      <c r="J54" s="123"/>
    </row>
    <row r="55" spans="1:10" s="62" customFormat="1" ht="13.5" customHeight="1" x14ac:dyDescent="0.3">
      <c r="J55" s="123"/>
    </row>
    <row r="56" spans="1:10" s="62" customFormat="1" ht="13.5" customHeight="1" x14ac:dyDescent="0.3">
      <c r="J56" s="123"/>
    </row>
  </sheetData>
  <printOptions horizontalCentered="1"/>
  <pageMargins left="0.5" right="0.5" top="0.75" bottom="0.5" header="0" footer="0"/>
  <pageSetup scale="75" orientation="landscape" r:id="rId1"/>
  <headerFooter alignWithMargins="0">
    <oddHeader xml:space="preserve">&amp;RDEF’s Response to OPC POD 1 (1-26)
Q7
Page &amp;P of &amp;N
</oddHeader>
    <oddFooter>&amp;R20240025-OPCPOD1-00004290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Props1.xml><?xml version="1.0" encoding="utf-8"?>
<ds:datastoreItem xmlns:ds="http://schemas.openxmlformats.org/officeDocument/2006/customXml" ds:itemID="{10563E60-C348-4538-B1FD-9AD3AD4EA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E223BB-39ED-40B7-9529-4B94FBB92E58}">
  <ds:schemaRefs>
    <ds:schemaRef ds:uri="http://schemas.microsoft.com/sharepoint/v3/contenttype/forms"/>
  </ds:schemaRefs>
</ds:datastoreItem>
</file>

<file path=customXml/itemProps3.xml><?xml version="1.0" encoding="utf-8"?>
<ds:datastoreItem xmlns:ds="http://schemas.openxmlformats.org/officeDocument/2006/customXml" ds:itemID="{24FE38A7-A430-4291-9BE4-AE40BB20F3D2}">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E-7</vt:lpstr>
      <vt:lpstr>E-13b</vt:lpstr>
      <vt:lpstr>E-7 Calculation Support</vt:lpstr>
      <vt:lpstr>'E-13b'!Print_Area</vt:lpstr>
      <vt:lpstr>'E-7'!Print_Area</vt:lpstr>
      <vt:lpstr>'E-13b'!Print_Area_MI</vt:lpstr>
      <vt:lpstr>'E-7'!Print_Area_MI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FPC Class MWH Requirements</dc:title>
  <dc:subject>MWH Sales @ Meter &amp; Source</dc:subject>
  <dc:creator>J. Denise Jordan</dc:creator>
  <cp:keywords/>
  <dc:description/>
  <cp:lastModifiedBy>Hampton, Monique</cp:lastModifiedBy>
  <cp:revision/>
  <cp:lastPrinted>2024-04-14T21:13:48Z</cp:lastPrinted>
  <dcterms:created xsi:type="dcterms:W3CDTF">1998-07-10T18:43:03Z</dcterms:created>
  <dcterms:modified xsi:type="dcterms:W3CDTF">2024-04-14T21:13:53Z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0x0101000F4EAD043515EE408A808D1623B876BF</vt:lpwstr>
  </property>
  <property fmtid="{D5CDD505-2E9C-101B-9397-08002B2CF9AE}" pid="5" name="MediaServiceImageTags">
    <vt:lpwstr/>
  </property>
</Properties>
</file>