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FIPUG ROG 2 (20-40)\Attachment\23\"/>
    </mc:Choice>
  </mc:AlternateContent>
  <xr:revisionPtr revIDLastSave="0" documentId="13_ncr:1_{728FABF8-3613-4C01-B3F5-C67E7AB2869D}" xr6:coauthVersionLast="47" xr6:coauthVersionMax="47" xr10:uidLastSave="{00000000-0000-0000-0000-000000000000}"/>
  <bookViews>
    <workbookView xWindow="-108" yWindow="-108" windowWidth="23256" windowHeight="12456" xr2:uid="{07A5A84A-0137-458D-BDE1-BF528FDDEE83}"/>
  </bookViews>
  <sheets>
    <sheet name="2023 Production Tax Credits" sheetId="4" r:id="rId1"/>
    <sheet name="2023 Production" sheetId="3" r:id="rId2"/>
    <sheet name="2022 PTCs 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12" i="4"/>
  <c r="C11" i="4"/>
  <c r="C10" i="4"/>
  <c r="C9" i="4"/>
  <c r="C8" i="4"/>
  <c r="C7" i="4"/>
  <c r="C6" i="4"/>
  <c r="C16" i="5" l="1"/>
  <c r="B16" i="5"/>
  <c r="D16" i="5" s="1"/>
  <c r="C15" i="5"/>
  <c r="B15" i="5"/>
  <c r="D15" i="5" s="1"/>
  <c r="D14" i="5"/>
  <c r="C14" i="5"/>
  <c r="B14" i="5"/>
  <c r="D13" i="5"/>
  <c r="C13" i="5"/>
  <c r="B13" i="5"/>
  <c r="D10" i="5"/>
  <c r="D9" i="5"/>
  <c r="D8" i="5"/>
  <c r="D7" i="5"/>
  <c r="E12" i="4"/>
  <c r="E11" i="4"/>
  <c r="E10" i="4"/>
  <c r="E9" i="4"/>
  <c r="E8" i="4"/>
  <c r="E7" i="4"/>
  <c r="C14" i="4" l="1"/>
  <c r="E14" i="4" s="1"/>
  <c r="D17" i="5"/>
  <c r="E13" i="4"/>
  <c r="E6" i="4"/>
</calcChain>
</file>

<file path=xl/sharedStrings.xml><?xml version="1.0" encoding="utf-8"?>
<sst xmlns="http://schemas.openxmlformats.org/spreadsheetml/2006/main" count="79" uniqueCount="46">
  <si>
    <t>Duke Energy Florida</t>
  </si>
  <si>
    <t>2023 Solar PTC Calculation</t>
  </si>
  <si>
    <t>DEF - Solar</t>
  </si>
  <si>
    <t>Total production in kWhs</t>
  </si>
  <si>
    <t>2023 Assigned Credit Rate</t>
  </si>
  <si>
    <t>Gross 2023 PTCs</t>
  </si>
  <si>
    <t>Charlie Creek</t>
  </si>
  <si>
    <t>Bay Trail</t>
  </si>
  <si>
    <t>Fort Green</t>
  </si>
  <si>
    <t>Sandy Creek</t>
  </si>
  <si>
    <t>Hardeetown</t>
  </si>
  <si>
    <t>Hildreth</t>
  </si>
  <si>
    <t>High Springs</t>
  </si>
  <si>
    <t>Bay Ranch</t>
  </si>
  <si>
    <t>Total</t>
  </si>
  <si>
    <t>2023 DEF Solar - Net Generation kWh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</si>
  <si>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</si>
  <si>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</si>
  <si>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</si>
  <si>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</si>
  <si>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</si>
  <si>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</si>
  <si>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</si>
  <si>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</si>
  <si>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</si>
  <si>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</si>
  <si>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</si>
  <si>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</si>
  <si>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YTD Total kWh</t>
  </si>
  <si>
    <t>PIS in April</t>
  </si>
  <si>
    <t>PIS in March</t>
  </si>
  <si>
    <t>Duke Energy</t>
  </si>
  <si>
    <t>Actual 2022 credit rate</t>
  </si>
  <si>
    <t>Solar Production Tax Credit Data Request</t>
  </si>
  <si>
    <t>Generation output (kWhs) while synched to the grid or sold directly to third party</t>
  </si>
  <si>
    <t>Solar Facility</t>
  </si>
  <si>
    <t>Entity</t>
  </si>
  <si>
    <t>PIS Date</t>
  </si>
  <si>
    <t xml:space="preserve">PTC End Date </t>
  </si>
  <si>
    <t xml:space="preserve">Feb </t>
  </si>
  <si>
    <t>Dec</t>
  </si>
  <si>
    <t>DEF</t>
  </si>
  <si>
    <t>2022 Production</t>
  </si>
  <si>
    <t>Credit Rate ($/kWh)</t>
  </si>
  <si>
    <t>2022 PTCs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</si>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</sst>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$&quot;#,##0.00000_);[Red]\(&quot;$&quot;#,##0.00000\)"/>
    <numFmt numFmtId="166" formatCode="&quot;$&quot;#,##0.0000_);[Red]\(&quot;$&quot;#,##0.0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3" fontId="0" fillId="0" borderId="3" xfId="0" applyNumberFormat="1" applyBorder="1" applyAlignment="1">
      <alignment wrapText="1"/>
    </xf>
    <xf numFmtId="164" fontId="0" fillId="0" borderId="3" xfId="1" applyNumberFormat="1" applyFont="1" applyBorder="1"/>
    <xf numFmtId="3" fontId="0" fillId="0" borderId="3" xfId="0" applyNumberFormat="1" applyBorder="1"/>
    <xf numFmtId="0" fontId="0" fillId="0" borderId="4" xfId="0" applyBorder="1"/>
    <xf numFmtId="3" fontId="0" fillId="0" borderId="4" xfId="0" applyNumberFormat="1" applyBorder="1"/>
    <xf numFmtId="164" fontId="0" fillId="0" borderId="4" xfId="1" applyNumberFormat="1" applyFont="1" applyBorder="1"/>
    <xf numFmtId="164" fontId="0" fillId="0" borderId="0" xfId="1" applyNumberFormat="1" applyFont="1"/>
    <xf numFmtId="164" fontId="4" fillId="0" borderId="0" xfId="1" applyNumberFormat="1" applyFont="1"/>
    <xf numFmtId="0" fontId="4" fillId="3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0" fillId="0" borderId="10" xfId="1" applyNumberFormat="1" applyFont="1" applyBorder="1"/>
    <xf numFmtId="164" fontId="0" fillId="0" borderId="0" xfId="1" applyNumberFormat="1" applyFont="1" applyBorder="1"/>
    <xf numFmtId="164" fontId="4" fillId="0" borderId="10" xfId="1" applyNumberFormat="1" applyFont="1" applyBorder="1"/>
    <xf numFmtId="0" fontId="3" fillId="0" borderId="0" xfId="0" applyFont="1"/>
    <xf numFmtId="0" fontId="5" fillId="0" borderId="0" xfId="0" applyFont="1"/>
    <xf numFmtId="165" fontId="4" fillId="0" borderId="0" xfId="0" applyNumberFormat="1" applyFont="1"/>
    <xf numFmtId="0" fontId="6" fillId="0" borderId="0" xfId="3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0" xfId="0" applyNumberFormat="1"/>
    <xf numFmtId="0" fontId="0" fillId="5" borderId="0" xfId="0" applyFill="1"/>
    <xf numFmtId="3" fontId="0" fillId="5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66" fontId="0" fillId="0" borderId="0" xfId="0" applyNumberFormat="1"/>
    <xf numFmtId="10" fontId="0" fillId="0" borderId="0" xfId="2" applyNumberFormat="1" applyFont="1"/>
    <xf numFmtId="0" fontId="7" fillId="0" borderId="14" xfId="0" applyFont="1" applyBorder="1"/>
    <xf numFmtId="0" fontId="0" fillId="0" borderId="14" xfId="0" applyBorder="1"/>
    <xf numFmtId="164" fontId="4" fillId="0" borderId="14" xfId="1" applyNumberFormat="1" applyFont="1" applyBorder="1"/>
    <xf numFmtId="164" fontId="0" fillId="0" borderId="0" xfId="0" applyNumberFormat="1"/>
    <xf numFmtId="164" fontId="1" fillId="0" borderId="0" xfId="1" applyNumberFormat="1" applyFont="1"/>
    <xf numFmtId="164" fontId="4" fillId="4" borderId="8" xfId="1" applyNumberFormat="1" applyFont="1" applyFill="1" applyBorder="1" applyAlignment="1">
      <alignment horizontal="center"/>
    </xf>
    <xf numFmtId="164" fontId="4" fillId="4" borderId="0" xfId="1" applyNumberFormat="1" applyFont="1" applyFill="1" applyAlignment="1">
      <alignment horizontal="center"/>
    </xf>
    <xf numFmtId="164" fontId="4" fillId="4" borderId="0" xfId="1" applyNumberFormat="1" applyFont="1" applyFill="1" applyBorder="1" applyAlignment="1">
      <alignment horizontal="center"/>
    </xf>
    <xf numFmtId="164" fontId="4" fillId="4" borderId="9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7671-C141-4C81-AED7-F22AF046BB9E}">
  <dimension ref="A1:E17"/>
  <sheetViews>
    <sheetView tabSelected="1" view="pageLayout" topLeftCell="A43" zoomScaleNormal="100" workbookViewId="0">
      <selection activeCell="H5" sqref="H5"/>
    </sheetView>
  </sheetViews>
  <sheetFormatPr defaultRowHeight="15" x14ac:dyDescent="0.25"/>
  <cols>
    <col min="2" max="3" width="12.5703125" customWidth="1"/>
    <col min="5" max="5" width="12.42578125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1"/>
    </row>
    <row r="4" spans="1:5" ht="15.75" thickBot="1" x14ac:dyDescent="0.3"/>
    <row r="5" spans="1:5" ht="60.75" thickBot="1" x14ac:dyDescent="0.3">
      <c r="B5" s="2" t="s">
        <v>2</v>
      </c>
      <c r="C5" s="3" t="s">
        <v>3</v>
      </c>
      <c r="D5" s="3" t="s">
        <v>4</v>
      </c>
      <c r="E5" s="3" t="s">
        <v>5</v>
      </c>
    </row>
    <row r="6" spans="1:5" ht="15.75" thickBot="1" x14ac:dyDescent="0.3">
      <c r="B6" s="4" t="s">
        <v>6</v>
      </c>
      <c r="C6" s="5">
        <f>'2023 Production'!N4</f>
        <v>166639000</v>
      </c>
      <c r="D6" s="4">
        <v>2.75E-2</v>
      </c>
      <c r="E6" s="6">
        <f>D6*C6</f>
        <v>4582572.5</v>
      </c>
    </row>
    <row r="7" spans="1:5" ht="15.75" thickBot="1" x14ac:dyDescent="0.3">
      <c r="B7" s="4" t="s">
        <v>7</v>
      </c>
      <c r="C7" s="7">
        <f>'2023 Production'!N5</f>
        <v>135779000</v>
      </c>
      <c r="D7" s="4">
        <v>2.75E-2</v>
      </c>
      <c r="E7" s="6">
        <f t="shared" ref="E7:E14" si="0">D7*C7</f>
        <v>3733922.5</v>
      </c>
    </row>
    <row r="8" spans="1:5" ht="15.75" thickBot="1" x14ac:dyDescent="0.3">
      <c r="B8" s="4" t="s">
        <v>8</v>
      </c>
      <c r="C8" s="7">
        <f>'2023 Production'!N6</f>
        <v>121211000</v>
      </c>
      <c r="D8" s="4">
        <v>2.75E-2</v>
      </c>
      <c r="E8" s="6">
        <f t="shared" si="0"/>
        <v>3333302.5</v>
      </c>
    </row>
    <row r="9" spans="1:5" ht="15.75" thickBot="1" x14ac:dyDescent="0.3">
      <c r="B9" s="4" t="s">
        <v>9</v>
      </c>
      <c r="C9" s="7">
        <f>'2023 Production'!N7</f>
        <v>156778000</v>
      </c>
      <c r="D9" s="4">
        <v>2.75E-2</v>
      </c>
      <c r="E9" s="6">
        <f t="shared" si="0"/>
        <v>4311395</v>
      </c>
    </row>
    <row r="10" spans="1:5" ht="15.75" thickBot="1" x14ac:dyDescent="0.3">
      <c r="B10" s="4" t="s">
        <v>10</v>
      </c>
      <c r="C10" s="7">
        <f>'2023 Production'!N8</f>
        <v>114012000</v>
      </c>
      <c r="D10" s="4">
        <v>2.75E-2</v>
      </c>
      <c r="E10" s="6">
        <f t="shared" si="0"/>
        <v>3135330</v>
      </c>
    </row>
    <row r="11" spans="1:5" ht="15.75" thickBot="1" x14ac:dyDescent="0.3">
      <c r="B11" s="4" t="s">
        <v>11</v>
      </c>
      <c r="C11" s="7">
        <f>'2023 Production'!N9</f>
        <v>132329000</v>
      </c>
      <c r="D11" s="4">
        <v>2.75E-2</v>
      </c>
      <c r="E11" s="6">
        <f t="shared" si="0"/>
        <v>3639047.5</v>
      </c>
    </row>
    <row r="12" spans="1:5" ht="15.75" thickBot="1" x14ac:dyDescent="0.3">
      <c r="B12" s="4" t="s">
        <v>12</v>
      </c>
      <c r="C12" s="7">
        <f>'2023 Production'!N10</f>
        <v>99380000</v>
      </c>
      <c r="D12" s="4">
        <v>2.75E-2</v>
      </c>
      <c r="E12" s="6">
        <f t="shared" si="0"/>
        <v>2732950</v>
      </c>
    </row>
    <row r="13" spans="1:5" ht="15.75" thickBot="1" x14ac:dyDescent="0.3">
      <c r="B13" s="4" t="s">
        <v>13</v>
      </c>
      <c r="C13" s="7">
        <f>'2023 Production'!N11</f>
        <v>126617000</v>
      </c>
      <c r="D13" s="4">
        <v>2.75E-2</v>
      </c>
      <c r="E13" s="6">
        <f t="shared" si="0"/>
        <v>3481967.5</v>
      </c>
    </row>
    <row r="14" spans="1:5" ht="15.75" thickBot="1" x14ac:dyDescent="0.3">
      <c r="B14" s="8" t="s">
        <v>14</v>
      </c>
      <c r="C14" s="9">
        <f>SUM(C6:C13)</f>
        <v>1052745000</v>
      </c>
      <c r="D14" s="8">
        <v>2.75E-2</v>
      </c>
      <c r="E14" s="10">
        <f t="shared" si="0"/>
        <v>28950487.5</v>
      </c>
    </row>
    <row r="17" spans="2:2" x14ac:dyDescent="0.25">
      <c r="B17" s="19"/>
    </row>
  </sheetData>
  <pageMargins left="0.7" right="0.7" top="0.75" bottom="0.75" header="0.3" footer="0.3"/>
  <pageSetup orientation="portrait" r:id="rId1"/>
  <headerFooter>
    <oddHeader>&amp;RDEF's Response to FIPUG ROG (20-40)
Q23
Page &amp;P of &amp;N</oddHeader>
    <oddFooter>&amp;RBates numbers 20240025-FIPUGROG2-00000001 through 20240025-FIPUGROG2-00000003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66EE0-788F-4EDD-8278-C6142AA5A557}">
  <dimension ref="A1:N12"/>
  <sheetViews>
    <sheetView tabSelected="1" workbookViewId="0">
      <selection activeCell="H5" sqref="H5"/>
    </sheetView>
  </sheetViews>
  <sheetFormatPr defaultRowHeight="15" x14ac:dyDescent="0.25"/>
  <cols>
    <col min="1" max="1" width="22.140625" customWidth="1"/>
    <col min="2" max="2" width="13" customWidth="1"/>
    <col min="3" max="3" width="14.5703125" customWidth="1"/>
    <col min="4" max="4" width="14.7109375" customWidth="1"/>
    <col min="5" max="5" width="11.85546875" customWidth="1"/>
    <col min="6" max="6" width="15.7109375" customWidth="1"/>
    <col min="7" max="7" width="14.85546875" customWidth="1"/>
    <col min="8" max="8" width="15.140625" customWidth="1"/>
    <col min="9" max="9" width="14.42578125" customWidth="1"/>
    <col min="10" max="10" width="14.7109375" customWidth="1"/>
    <col min="11" max="11" width="16.7109375" customWidth="1"/>
    <col min="12" max="12" width="14.5703125" customWidth="1"/>
    <col min="13" max="13" width="13.5703125" customWidth="1"/>
    <col min="14" max="14" width="14.5703125" customWidth="1"/>
  </cols>
  <sheetData>
    <row r="1" spans="1:14" x14ac:dyDescent="0.25">
      <c r="A1" s="1" t="s">
        <v>15</v>
      </c>
    </row>
    <row r="2" spans="1:14" ht="15.75" thickBot="1" x14ac:dyDescent="0.3"/>
    <row r="3" spans="1:14" x14ac:dyDescent="0.25">
      <c r="A3" s="13" t="s">
        <v>2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 t="s">
        <v>28</v>
      </c>
    </row>
    <row r="4" spans="1:14" x14ac:dyDescent="0.25">
      <c r="A4" s="14" t="s">
        <v>6</v>
      </c>
      <c r="B4" s="11">
        <v>12330000</v>
      </c>
      <c r="C4" s="11">
        <v>14275000</v>
      </c>
      <c r="D4" s="11">
        <v>17385000</v>
      </c>
      <c r="E4" s="11">
        <v>15661000</v>
      </c>
      <c r="F4" s="11">
        <v>18115000</v>
      </c>
      <c r="G4" s="11">
        <v>15359000</v>
      </c>
      <c r="H4" s="11">
        <v>15728000</v>
      </c>
      <c r="I4" s="11">
        <v>15033000</v>
      </c>
      <c r="J4" s="11">
        <v>12549000</v>
      </c>
      <c r="K4" s="11">
        <v>13252000</v>
      </c>
      <c r="L4" s="11">
        <v>9404000</v>
      </c>
      <c r="M4" s="11">
        <v>7548000</v>
      </c>
      <c r="N4" s="12">
        <v>166639000</v>
      </c>
    </row>
    <row r="5" spans="1:14" x14ac:dyDescent="0.25">
      <c r="A5" s="14" t="s">
        <v>7</v>
      </c>
      <c r="B5" s="11">
        <v>12040000</v>
      </c>
      <c r="C5" s="11">
        <v>12871000</v>
      </c>
      <c r="D5" s="11">
        <v>16289000</v>
      </c>
      <c r="E5" s="11">
        <v>14078000</v>
      </c>
      <c r="F5" s="11">
        <v>10633000</v>
      </c>
      <c r="G5" s="11">
        <v>9338000</v>
      </c>
      <c r="H5" s="11">
        <v>12641000</v>
      </c>
      <c r="I5" s="11">
        <v>12883000</v>
      </c>
      <c r="J5" s="11">
        <v>10809000</v>
      </c>
      <c r="K5" s="11">
        <v>10874000</v>
      </c>
      <c r="L5" s="11">
        <v>6588000</v>
      </c>
      <c r="M5" s="11">
        <v>6735000</v>
      </c>
      <c r="N5" s="12">
        <v>135779000</v>
      </c>
    </row>
    <row r="6" spans="1:14" x14ac:dyDescent="0.25">
      <c r="A6" s="14" t="s">
        <v>8</v>
      </c>
      <c r="B6" s="11">
        <v>9279000</v>
      </c>
      <c r="C6" s="11">
        <v>10508000</v>
      </c>
      <c r="D6" s="11">
        <v>6000000</v>
      </c>
      <c r="E6" s="11">
        <v>6244000</v>
      </c>
      <c r="F6" s="11">
        <v>8234000</v>
      </c>
      <c r="G6" s="11">
        <v>10470000</v>
      </c>
      <c r="H6" s="11">
        <v>11919000</v>
      </c>
      <c r="I6" s="11">
        <v>11889000</v>
      </c>
      <c r="J6" s="11">
        <v>12133000</v>
      </c>
      <c r="K6" s="11">
        <v>13667000</v>
      </c>
      <c r="L6" s="11">
        <v>11059000</v>
      </c>
      <c r="M6" s="11">
        <v>9809000</v>
      </c>
      <c r="N6" s="12">
        <v>121211000</v>
      </c>
    </row>
    <row r="7" spans="1:14" x14ac:dyDescent="0.25">
      <c r="A7" s="14" t="s">
        <v>9</v>
      </c>
      <c r="B7" s="11">
        <v>9766000</v>
      </c>
      <c r="C7" s="11">
        <v>10815000</v>
      </c>
      <c r="D7" s="11">
        <v>14830000</v>
      </c>
      <c r="E7" s="11">
        <v>13926000</v>
      </c>
      <c r="F7" s="11">
        <v>14918000</v>
      </c>
      <c r="G7" s="11">
        <v>15282000</v>
      </c>
      <c r="H7" s="11">
        <v>16851000</v>
      </c>
      <c r="I7" s="11">
        <v>17194000</v>
      </c>
      <c r="J7" s="11">
        <v>12970000</v>
      </c>
      <c r="K7" s="11">
        <v>13388000</v>
      </c>
      <c r="L7" s="11">
        <v>9416000</v>
      </c>
      <c r="M7" s="11">
        <v>7422000</v>
      </c>
      <c r="N7" s="12">
        <v>156778000</v>
      </c>
    </row>
    <row r="8" spans="1:14" x14ac:dyDescent="0.25">
      <c r="A8" s="15" t="s">
        <v>10</v>
      </c>
      <c r="B8" s="38" t="s">
        <v>29</v>
      </c>
      <c r="C8" s="39"/>
      <c r="D8" s="39"/>
      <c r="E8" s="11">
        <v>3257000</v>
      </c>
      <c r="F8" s="11">
        <v>17145000</v>
      </c>
      <c r="G8" s="11">
        <v>16780000</v>
      </c>
      <c r="H8" s="11">
        <v>17055000</v>
      </c>
      <c r="I8" s="11">
        <v>15637000</v>
      </c>
      <c r="J8" s="11">
        <v>14229000</v>
      </c>
      <c r="K8" s="11">
        <v>13358000</v>
      </c>
      <c r="L8" s="11">
        <v>8912000</v>
      </c>
      <c r="M8" s="11">
        <v>7639000</v>
      </c>
      <c r="N8" s="12">
        <v>114012000</v>
      </c>
    </row>
    <row r="9" spans="1:14" x14ac:dyDescent="0.25">
      <c r="A9" s="15" t="s">
        <v>11</v>
      </c>
      <c r="B9" s="38" t="s">
        <v>30</v>
      </c>
      <c r="C9" s="39"/>
      <c r="D9" s="11">
        <v>698000</v>
      </c>
      <c r="E9" s="11">
        <v>16345000</v>
      </c>
      <c r="F9" s="11">
        <v>18243000</v>
      </c>
      <c r="G9" s="11">
        <v>17351000</v>
      </c>
      <c r="H9" s="11">
        <v>17902000</v>
      </c>
      <c r="I9" s="11">
        <v>17482000</v>
      </c>
      <c r="J9" s="11">
        <v>14940000</v>
      </c>
      <c r="K9" s="11">
        <v>13462000</v>
      </c>
      <c r="L9" s="11">
        <v>8494000</v>
      </c>
      <c r="M9" s="11">
        <v>7412000</v>
      </c>
      <c r="N9" s="12">
        <v>132329000</v>
      </c>
    </row>
    <row r="10" spans="1:14" x14ac:dyDescent="0.25">
      <c r="A10" s="15" t="s">
        <v>12</v>
      </c>
      <c r="B10" s="38" t="s">
        <v>29</v>
      </c>
      <c r="C10" s="40"/>
      <c r="D10" s="40"/>
      <c r="E10" s="17">
        <v>12844000</v>
      </c>
      <c r="F10" s="17">
        <v>16467000</v>
      </c>
      <c r="G10" s="17">
        <v>15197000</v>
      </c>
      <c r="H10" s="17">
        <v>11682000</v>
      </c>
      <c r="I10" s="17">
        <v>8944000</v>
      </c>
      <c r="J10" s="17">
        <v>8359000</v>
      </c>
      <c r="K10" s="17">
        <v>11730000</v>
      </c>
      <c r="L10" s="17">
        <v>7706000</v>
      </c>
      <c r="M10" s="17">
        <v>6451000</v>
      </c>
      <c r="N10" s="12">
        <v>99380000</v>
      </c>
    </row>
    <row r="11" spans="1:14" x14ac:dyDescent="0.25">
      <c r="A11" s="14" t="s">
        <v>13</v>
      </c>
      <c r="B11" s="41" t="s">
        <v>29</v>
      </c>
      <c r="C11" s="42"/>
      <c r="D11" s="42"/>
      <c r="E11" s="16">
        <v>864000</v>
      </c>
      <c r="F11" s="16">
        <v>18477000</v>
      </c>
      <c r="G11" s="16">
        <v>17893000</v>
      </c>
      <c r="H11" s="16">
        <v>18312000</v>
      </c>
      <c r="I11" s="16">
        <v>19390000</v>
      </c>
      <c r="J11" s="16">
        <v>15447000</v>
      </c>
      <c r="K11" s="16">
        <v>16140000</v>
      </c>
      <c r="L11" s="16">
        <v>11469000</v>
      </c>
      <c r="M11" s="16">
        <v>8625000</v>
      </c>
      <c r="N11" s="18">
        <v>126617000</v>
      </c>
    </row>
    <row r="12" spans="1:14" x14ac:dyDescent="0.25">
      <c r="B12" s="12">
        <v>43415000</v>
      </c>
      <c r="C12" s="12">
        <v>48469000</v>
      </c>
      <c r="D12" s="12">
        <v>55202000</v>
      </c>
      <c r="E12" s="12">
        <v>83219000</v>
      </c>
      <c r="F12" s="12">
        <v>122232000</v>
      </c>
      <c r="G12" s="12">
        <v>117670000</v>
      </c>
      <c r="H12" s="12">
        <v>122090000</v>
      </c>
      <c r="I12" s="12">
        <v>118452000</v>
      </c>
      <c r="J12" s="12">
        <v>101436000</v>
      </c>
      <c r="K12" s="12">
        <v>105871000</v>
      </c>
      <c r="L12" s="12">
        <v>73048000</v>
      </c>
      <c r="M12" s="12">
        <v>61641000</v>
      </c>
      <c r="N12" s="12">
        <v>1052745000</v>
      </c>
    </row>
  </sheetData>
  <mergeCells count="4">
    <mergeCell ref="B8:D8"/>
    <mergeCell ref="B10:D10"/>
    <mergeCell ref="B11:D11"/>
    <mergeCell ref="B9:C9"/>
  </mergeCells>
  <pageMargins left="0.7" right="0.7" top="0.75" bottom="0.75" header="0.3" footer="0.3"/>
  <pageSetup paperSize="5" orientation="landscape" r:id="rId1"/>
  <headerFooter>
    <oddHeader>&amp;RDEF's Response to FIPUG ROG (20-40)
Q23
Page &amp;P of &amp;N</oddHeader>
    <oddFooter>&amp;RBates numbers 20240025-FIPUGROG2-00000001 through 20240025-FIPUGROG2-00000003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A3EB5-E53C-4ADE-9EDE-7AC07C5FC1F9}">
  <dimension ref="A1:P21"/>
  <sheetViews>
    <sheetView tabSelected="1" workbookViewId="0">
      <pane xSplit="8" ySplit="6" topLeftCell="I7" activePane="bottomRight" state="frozen"/>
      <selection activeCell="H5" sqref="H5"/>
      <selection pane="topRight" activeCell="H5" sqref="H5"/>
      <selection pane="bottomLeft" activeCell="H5" sqref="H5"/>
      <selection pane="bottomRight" activeCell="H5" sqref="H5"/>
    </sheetView>
  </sheetViews>
  <sheetFormatPr defaultRowHeight="15" outlineLevelCol="1" x14ac:dyDescent="0.25"/>
  <cols>
    <col min="1" max="1" width="24.140625" bestFit="1" customWidth="1"/>
    <col min="2" max="2" width="14.85546875" bestFit="1" customWidth="1"/>
    <col min="3" max="3" width="19.5703125" customWidth="1"/>
    <col min="4" max="4" width="13.5703125" customWidth="1"/>
    <col min="5" max="5" width="12" hidden="1" customWidth="1" outlineLevel="1"/>
    <col min="6" max="6" width="15.42578125" hidden="1" customWidth="1" outlineLevel="1"/>
    <col min="7" max="7" width="13.85546875" hidden="1" customWidth="1" outlineLevel="1"/>
    <col min="8" max="8" width="14.42578125" hidden="1" customWidth="1" outlineLevel="1"/>
    <col min="9" max="9" width="11.140625" customWidth="1" collapsed="1"/>
    <col min="10" max="16" width="11.140625" customWidth="1"/>
  </cols>
  <sheetData>
    <row r="1" spans="1:16" x14ac:dyDescent="0.25">
      <c r="A1" s="20" t="s">
        <v>31</v>
      </c>
      <c r="B1" s="20"/>
      <c r="I1" s="21">
        <v>2.75E-2</v>
      </c>
      <c r="J1" s="1" t="s">
        <v>32</v>
      </c>
      <c r="L1" s="22"/>
    </row>
    <row r="2" spans="1:16" x14ac:dyDescent="0.25">
      <c r="A2" s="20" t="s">
        <v>33</v>
      </c>
      <c r="B2" s="20"/>
    </row>
    <row r="3" spans="1:16" x14ac:dyDescent="0.25">
      <c r="A3" s="20" t="s">
        <v>34</v>
      </c>
      <c r="B3" s="20"/>
      <c r="C3" s="20"/>
      <c r="D3" s="20"/>
    </row>
    <row r="4" spans="1:16" x14ac:dyDescent="0.25">
      <c r="A4" s="20"/>
      <c r="B4" s="20"/>
      <c r="C4" s="20"/>
      <c r="D4" s="20"/>
    </row>
    <row r="5" spans="1:16" x14ac:dyDescent="0.25">
      <c r="A5" s="20"/>
      <c r="B5" s="20"/>
      <c r="C5" s="20"/>
      <c r="D5" s="20"/>
      <c r="E5" s="43">
        <v>2022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</row>
    <row r="6" spans="1:16" x14ac:dyDescent="0.25">
      <c r="A6" s="23" t="s">
        <v>35</v>
      </c>
      <c r="B6" s="24" t="s">
        <v>36</v>
      </c>
      <c r="C6" s="24" t="s">
        <v>37</v>
      </c>
      <c r="D6" s="24" t="s">
        <v>38</v>
      </c>
      <c r="E6" s="25" t="s">
        <v>16</v>
      </c>
      <c r="F6" s="25" t="s">
        <v>39</v>
      </c>
      <c r="G6" s="25" t="s">
        <v>18</v>
      </c>
      <c r="H6" s="25" t="s">
        <v>19</v>
      </c>
      <c r="I6" s="25" t="s">
        <v>20</v>
      </c>
      <c r="J6" s="25" t="s">
        <v>21</v>
      </c>
      <c r="K6" s="25" t="s">
        <v>22</v>
      </c>
      <c r="L6" s="25" t="s">
        <v>23</v>
      </c>
      <c r="M6" s="25" t="s">
        <v>24</v>
      </c>
      <c r="N6" s="25" t="s">
        <v>25</v>
      </c>
      <c r="O6" s="25" t="s">
        <v>26</v>
      </c>
      <c r="P6" s="25" t="s">
        <v>40</v>
      </c>
    </row>
    <row r="7" spans="1:16" x14ac:dyDescent="0.25">
      <c r="A7" t="s">
        <v>7</v>
      </c>
      <c r="B7" t="s">
        <v>41</v>
      </c>
      <c r="C7" s="26">
        <v>44823</v>
      </c>
      <c r="D7" s="26">
        <f>EDATE(C7,12*10)-DAY(1)</f>
        <v>48475</v>
      </c>
      <c r="E7" s="27"/>
      <c r="F7" s="27"/>
      <c r="G7" s="27"/>
      <c r="H7" s="27"/>
      <c r="I7" s="27"/>
      <c r="J7" s="28"/>
      <c r="K7" s="28"/>
      <c r="L7" s="28"/>
      <c r="M7" s="29">
        <v>5215000</v>
      </c>
      <c r="N7" s="29">
        <v>16293000</v>
      </c>
      <c r="O7" s="29">
        <v>9038000</v>
      </c>
      <c r="P7" s="29">
        <v>9761000</v>
      </c>
    </row>
    <row r="8" spans="1:16" x14ac:dyDescent="0.25">
      <c r="A8" t="s">
        <v>6</v>
      </c>
      <c r="B8" t="s">
        <v>41</v>
      </c>
      <c r="C8" s="26">
        <v>44783</v>
      </c>
      <c r="D8" s="26">
        <f>EDATE(C8,12*10)-DAY(1)</f>
        <v>48435</v>
      </c>
      <c r="E8" s="27"/>
      <c r="F8" s="27"/>
      <c r="G8" s="27"/>
      <c r="H8" s="27"/>
      <c r="I8" s="27"/>
      <c r="J8" s="28"/>
      <c r="K8" s="28"/>
      <c r="L8" s="29">
        <v>12100000</v>
      </c>
      <c r="M8" s="29">
        <v>12577000</v>
      </c>
      <c r="N8" s="29">
        <v>5083000</v>
      </c>
      <c r="O8" s="29">
        <v>7293000</v>
      </c>
      <c r="P8" s="29">
        <v>9558000</v>
      </c>
    </row>
    <row r="9" spans="1:16" x14ac:dyDescent="0.25">
      <c r="A9" t="s">
        <v>8</v>
      </c>
      <c r="B9" t="s">
        <v>41</v>
      </c>
      <c r="C9" s="26">
        <v>44718</v>
      </c>
      <c r="D9" s="26">
        <f>EDATE(C9,12*10)-DAY(1)</f>
        <v>48370</v>
      </c>
      <c r="E9" s="27"/>
      <c r="F9" s="27"/>
      <c r="G9" s="27"/>
      <c r="H9" s="27"/>
      <c r="I9" s="27"/>
      <c r="J9" s="29">
        <v>12333000</v>
      </c>
      <c r="K9" s="29">
        <v>17248000</v>
      </c>
      <c r="L9" s="29">
        <v>15274000</v>
      </c>
      <c r="M9" s="29">
        <v>10848000</v>
      </c>
      <c r="N9" s="29">
        <v>5942000</v>
      </c>
      <c r="O9" s="29">
        <v>5705000</v>
      </c>
      <c r="P9" s="29">
        <v>6868000</v>
      </c>
    </row>
    <row r="10" spans="1:16" x14ac:dyDescent="0.25">
      <c r="A10" t="s">
        <v>9</v>
      </c>
      <c r="B10" t="s">
        <v>41</v>
      </c>
      <c r="C10" s="26">
        <v>44698</v>
      </c>
      <c r="D10" s="26">
        <f>EDATE(C10,12*10)-DAY(1)</f>
        <v>48350</v>
      </c>
      <c r="E10" s="27"/>
      <c r="F10" s="27"/>
      <c r="G10" s="27"/>
      <c r="H10" s="27"/>
      <c r="I10" s="29">
        <v>7651000</v>
      </c>
      <c r="J10" s="29">
        <v>17417000</v>
      </c>
      <c r="K10" s="29">
        <v>16140000</v>
      </c>
      <c r="L10" s="29">
        <v>15233000</v>
      </c>
      <c r="M10" s="29">
        <v>16157000</v>
      </c>
      <c r="N10" s="29">
        <v>17210000</v>
      </c>
      <c r="O10" s="29">
        <v>9899000</v>
      </c>
      <c r="P10" s="29">
        <v>10098000</v>
      </c>
    </row>
    <row r="12" spans="1:16" x14ac:dyDescent="0.25">
      <c r="A12" s="23" t="s">
        <v>35</v>
      </c>
      <c r="B12" s="24" t="s">
        <v>42</v>
      </c>
      <c r="C12" s="24" t="s">
        <v>43</v>
      </c>
      <c r="D12" s="24" t="s">
        <v>44</v>
      </c>
      <c r="I12" s="46"/>
      <c r="J12" s="46"/>
      <c r="K12" s="46"/>
      <c r="L12" s="46"/>
      <c r="M12" s="46"/>
      <c r="N12" s="46"/>
      <c r="O12" s="46"/>
      <c r="P12" s="46"/>
    </row>
    <row r="13" spans="1:16" x14ac:dyDescent="0.25">
      <c r="A13" t="s">
        <v>7</v>
      </c>
      <c r="B13" s="30">
        <f>SUM(I7:P7)</f>
        <v>40307000</v>
      </c>
      <c r="C13" s="31">
        <f>$I$1</f>
        <v>2.75E-2</v>
      </c>
      <c r="D13" s="11">
        <f>PRODUCT(B13:C13)</f>
        <v>1108442.5</v>
      </c>
      <c r="I13" s="32"/>
      <c r="J13" s="32"/>
      <c r="K13" s="32"/>
      <c r="L13" s="32"/>
      <c r="M13" s="32"/>
      <c r="N13" s="32"/>
      <c r="O13" s="32"/>
      <c r="P13" s="32"/>
    </row>
    <row r="14" spans="1:16" x14ac:dyDescent="0.25">
      <c r="A14" t="s">
        <v>6</v>
      </c>
      <c r="B14" s="30">
        <f>SUM(I8:P8)</f>
        <v>46611000</v>
      </c>
      <c r="C14" s="31">
        <f t="shared" ref="C14:C16" si="0">$I$1</f>
        <v>2.75E-2</v>
      </c>
      <c r="D14" s="11">
        <f t="shared" ref="D14:D16" si="1">PRODUCT(B14:C14)</f>
        <v>1281802.5</v>
      </c>
      <c r="I14" s="32"/>
      <c r="J14" s="32"/>
      <c r="K14" s="32"/>
      <c r="L14" s="32"/>
      <c r="M14" s="32"/>
      <c r="N14" s="32"/>
      <c r="O14" s="32"/>
      <c r="P14" s="32"/>
    </row>
    <row r="15" spans="1:16" x14ac:dyDescent="0.25">
      <c r="A15" t="s">
        <v>8</v>
      </c>
      <c r="B15" s="30">
        <f>SUM(I9:P9)</f>
        <v>74218000</v>
      </c>
      <c r="C15" s="31">
        <f t="shared" si="0"/>
        <v>2.75E-2</v>
      </c>
      <c r="D15" s="11">
        <f t="shared" si="1"/>
        <v>2040995</v>
      </c>
      <c r="I15" s="32"/>
      <c r="J15" s="32"/>
      <c r="K15" s="32"/>
      <c r="L15" s="32"/>
      <c r="M15" s="32"/>
      <c r="N15" s="32"/>
      <c r="O15" s="32"/>
      <c r="P15" s="32"/>
    </row>
    <row r="16" spans="1:16" x14ac:dyDescent="0.25">
      <c r="A16" t="s">
        <v>9</v>
      </c>
      <c r="B16" s="30">
        <f>SUM(I10:P10)</f>
        <v>109805000</v>
      </c>
      <c r="C16" s="31">
        <f t="shared" si="0"/>
        <v>2.75E-2</v>
      </c>
      <c r="D16" s="11">
        <f t="shared" si="1"/>
        <v>3019637.5</v>
      </c>
      <c r="I16" s="32"/>
      <c r="J16" s="32"/>
      <c r="K16" s="32"/>
      <c r="L16" s="32"/>
      <c r="M16" s="32"/>
      <c r="N16" s="32"/>
      <c r="O16" s="32"/>
      <c r="P16" s="32"/>
    </row>
    <row r="17" spans="1:14" ht="15.75" thickBot="1" x14ac:dyDescent="0.3">
      <c r="A17" s="33" t="s">
        <v>45</v>
      </c>
      <c r="B17" s="34"/>
      <c r="C17" s="34"/>
      <c r="D17" s="35">
        <f>SUM(D13:D16)</f>
        <v>7450877.5</v>
      </c>
    </row>
    <row r="18" spans="1:14" ht="15.75" thickTop="1" x14ac:dyDescent="0.25">
      <c r="L18" s="26"/>
      <c r="N18" s="32"/>
    </row>
    <row r="19" spans="1:14" x14ac:dyDescent="0.25">
      <c r="D19" s="36"/>
    </row>
    <row r="21" spans="1:14" x14ac:dyDescent="0.25">
      <c r="D21" s="37"/>
    </row>
  </sheetData>
  <mergeCells count="2">
    <mergeCell ref="E5:P5"/>
    <mergeCell ref="I12:P12"/>
  </mergeCells>
  <pageMargins left="0.7" right="0.7" top="0.75" bottom="0.75" header="0.3" footer="0.3"/>
  <pageSetup paperSize="5" orientation="landscape" r:id="rId1"/>
  <headerFooter>
    <oddHeader>&amp;RDEF's Response to FIPUG ROG (20-40)
Q23
Page &amp;P of &amp;N</oddHeader>
    <oddFooter>&amp;RBates numbers 20240025-FIPUGROG2-00000001 through 20240025-FIPUGROG2-00000003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449c68-7da9-4414-a7d8-785e223757ce" xsi:nil="true"/>
    <lcf76f155ced4ddcb4097134ff3c332f xmlns="1f9b4577-d510-4d0a-9b77-58a7ce050573">
      <Terms xmlns="http://schemas.microsoft.com/office/infopath/2007/PartnerControls"/>
    </lcf76f155ced4ddcb4097134ff3c332f>
    <Comments xmlns="1f9b4577-d510-4d0a-9b77-58a7ce0505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D45DB6-B941-4BB7-B136-8AB1D28EC8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AD0FF6-053C-4433-B676-E39FFAEA3C6E}">
  <ds:schemaRefs>
    <ds:schemaRef ds:uri="http://schemas.microsoft.com/office/2006/metadata/properties"/>
    <ds:schemaRef ds:uri="http://schemas.microsoft.com/office/infopath/2007/PartnerControls"/>
    <ds:schemaRef ds:uri="fb449c68-7da9-4414-a7d8-785e223757ce"/>
    <ds:schemaRef ds:uri="1f9b4577-d510-4d0a-9b77-58a7ce050573"/>
  </ds:schemaRefs>
</ds:datastoreItem>
</file>

<file path=customXml/itemProps3.xml><?xml version="1.0" encoding="utf-8"?>
<ds:datastoreItem xmlns:ds="http://schemas.openxmlformats.org/officeDocument/2006/customXml" ds:itemID="{2D9D026D-7789-4364-806B-EDFC05188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 Production Tax Credits</vt:lpstr>
      <vt:lpstr>2023 Production</vt:lpstr>
      <vt:lpstr>2022 PTCs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 Butler</dc:creator>
  <cp:keywords/>
  <dc:description/>
  <cp:lastModifiedBy>Hampton, Monique</cp:lastModifiedBy>
  <cp:revision/>
  <cp:lastPrinted>2024-05-16T21:23:55Z</cp:lastPrinted>
  <dcterms:created xsi:type="dcterms:W3CDTF">2024-04-28T17:47:00Z</dcterms:created>
  <dcterms:modified xsi:type="dcterms:W3CDTF">2024-05-16T21:56:57Z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_dlc_DocIdItemGuid">
    <vt:lpwstr>8cb3fa46-873b-415f-b05b-5ec9bb3e113c</vt:lpwstr>
  </property>
  <property fmtid="{D5CDD505-2E9C-101B-9397-08002B2CF9AE}" pid="4" name="MediaServiceImageTags">
    <vt:lpwstr/>
  </property>
</Properties>
</file>