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ility\Discovery\2024 Excel Sheets\"/>
    </mc:Choice>
  </mc:AlternateContent>
  <xr:revisionPtr revIDLastSave="0" documentId="8_{68FBFC92-E2F7-496A-B5EB-4232146E3CA5}" xr6:coauthVersionLast="47" xr6:coauthVersionMax="47" xr10:uidLastSave="{00000000-0000-0000-0000-000000000000}"/>
  <bookViews>
    <workbookView xWindow="2145" yWindow="1095" windowWidth="16508" windowHeight="12113" activeTab="2" xr2:uid="{00000000-000D-0000-FFFF-FFFF00000000}"/>
  </bookViews>
  <sheets>
    <sheet name="JRW-14.1" sheetId="1" r:id="rId1"/>
    <sheet name="JRW-14.2" sheetId="2" r:id="rId2"/>
    <sheet name="JRW-14.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h" localSheetId="0">#REF!</definedName>
    <definedName name="\h" localSheetId="1">#REF!</definedName>
    <definedName name="\h" localSheetId="2">#REF!</definedName>
    <definedName name="\h">#REF!</definedName>
    <definedName name="\I" localSheetId="0">#REF!</definedName>
    <definedName name="\I" localSheetId="1">#REF!</definedName>
    <definedName name="\I" localSheetId="2">#REF!</definedName>
    <definedName name="\I">#REF!</definedName>
    <definedName name="\J" localSheetId="0">#REF!</definedName>
    <definedName name="\J" localSheetId="1">#REF!</definedName>
    <definedName name="\J" localSheetId="2">#REF!</definedName>
    <definedName name="\J">#REF!</definedName>
    <definedName name="\K" localSheetId="0">#REF!</definedName>
    <definedName name="\K" localSheetId="1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2">#REF!</definedName>
    <definedName name="\L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n" localSheetId="0">#REF!</definedName>
    <definedName name="\n" localSheetId="1">#REF!</definedName>
    <definedName name="\n" localSheetId="2">#REF!</definedName>
    <definedName name="\n">#REF!</definedName>
    <definedName name="\O" localSheetId="0">#REF!</definedName>
    <definedName name="\O" localSheetId="1">#REF!</definedName>
    <definedName name="\O" localSheetId="2">#REF!</definedName>
    <definedName name="\O">#REF!</definedName>
    <definedName name="\p" localSheetId="0">#REF!</definedName>
    <definedName name="\p" localSheetId="1">#REF!</definedName>
    <definedName name="\p" localSheetId="2">#REF!</definedName>
    <definedName name="\p">#REF!</definedName>
    <definedName name="\R" localSheetId="0">#REF!</definedName>
    <definedName name="\R" localSheetId="1">#REF!</definedName>
    <definedName name="\R" localSheetId="2">#REF!</definedName>
    <definedName name="\R">#REF!</definedName>
    <definedName name="\S" localSheetId="0">#REF!</definedName>
    <definedName name="\S" localSheetId="1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2">#REF!</definedName>
    <definedName name="\X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_____________________DAT3" localSheetId="1">#REF!</definedName>
    <definedName name="______________________DAT3">#REF!</definedName>
    <definedName name="______________________DAT5" localSheetId="1">#REF!</definedName>
    <definedName name="______________________DAT5">#REF!</definedName>
    <definedName name="______________________DAT6" localSheetId="1">#REF!</definedName>
    <definedName name="______________________DAT6">#REF!</definedName>
    <definedName name="__________DAT3" localSheetId="0">#REF!</definedName>
    <definedName name="__________DAT3" localSheetId="1">#REF!</definedName>
    <definedName name="__________DAT3" localSheetId="2">#REF!</definedName>
    <definedName name="__________DAT3">#REF!</definedName>
    <definedName name="__________DAT5" localSheetId="0">#REF!</definedName>
    <definedName name="__________DAT5" localSheetId="1">#REF!</definedName>
    <definedName name="__________DAT5" localSheetId="2">#REF!</definedName>
    <definedName name="__________DAT5">#REF!</definedName>
    <definedName name="__________DAT6" localSheetId="0">#REF!</definedName>
    <definedName name="__________DAT6" localSheetId="1">#REF!</definedName>
    <definedName name="__________DAT6" localSheetId="2">#REF!</definedName>
    <definedName name="__________DAT6">#REF!</definedName>
    <definedName name="________DAT3" localSheetId="1">#REF!</definedName>
    <definedName name="________DAT3">#REF!</definedName>
    <definedName name="________DAT5" localSheetId="1">#REF!</definedName>
    <definedName name="________DAT5">#REF!</definedName>
    <definedName name="________DAT6" localSheetId="1">#REF!</definedName>
    <definedName name="________DAT6">#REF!</definedName>
    <definedName name="_______DAT3" localSheetId="1">#REF!</definedName>
    <definedName name="_______DAT3">#REF!</definedName>
    <definedName name="_______DAT5" localSheetId="1">#REF!</definedName>
    <definedName name="_______DAT5">#REF!</definedName>
    <definedName name="_______DAT6" localSheetId="1">#REF!</definedName>
    <definedName name="_______DAT6">#REF!</definedName>
    <definedName name="______DAT1">#REF!</definedName>
    <definedName name="______DAT2">#REF!</definedName>
    <definedName name="______DAT4">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4" localSheetId="0">#REF!</definedName>
    <definedName name="_____DAT4">#REF!</definedName>
    <definedName name="____DAT1" localSheetId="0">#REF!</definedName>
    <definedName name="____DAT1" localSheetId="1">#REF!</definedName>
    <definedName name="____DAT1" localSheetId="2">#REF!</definedName>
    <definedName name="____DAT1">#REF!</definedName>
    <definedName name="____DAT2" localSheetId="0">#REF!</definedName>
    <definedName name="____DAT2" localSheetId="1">#REF!</definedName>
    <definedName name="____DAT2" localSheetId="2">#REF!</definedName>
    <definedName name="____DAT2">#REF!</definedName>
    <definedName name="____DAT3">#REF!</definedName>
    <definedName name="____DAT4" localSheetId="0">#REF!</definedName>
    <definedName name="____DAT4" localSheetId="1">#REF!</definedName>
    <definedName name="____DAT4" localSheetId="2">#REF!</definedName>
    <definedName name="____DAT4">#REF!</definedName>
    <definedName name="____DAT5">#REF!</definedName>
    <definedName name="____DAT6">#REF!</definedName>
    <definedName name="___DAT1">#REF!</definedName>
    <definedName name="___DAT2">#REF!</definedName>
    <definedName name="___DAT3" localSheetId="0">#REF!</definedName>
    <definedName name="___DAT3" localSheetId="1">#REF!</definedName>
    <definedName name="___DAT3" localSheetId="2">#REF!</definedName>
    <definedName name="___DAT3">#REF!</definedName>
    <definedName name="___DAT4">#REF!</definedName>
    <definedName name="___DAT5" localSheetId="0">#REF!</definedName>
    <definedName name="___DAT5" localSheetId="1">#REF!</definedName>
    <definedName name="___DAT5" localSheetId="2">#REF!</definedName>
    <definedName name="___DAT5">#REF!</definedName>
    <definedName name="___DAT6" localSheetId="0">#REF!</definedName>
    <definedName name="___DAT6" localSheetId="1">#REF!</definedName>
    <definedName name="___DAT6" localSheetId="2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1_181">#REF!</definedName>
    <definedName name="__123Graph_A" localSheetId="0" hidden="1">[1]G!#REF!</definedName>
    <definedName name="__123Graph_A" localSheetId="1" hidden="1">[1]G!#REF!</definedName>
    <definedName name="__123Graph_A" localSheetId="2" hidden="1">[1]G!#REF!</definedName>
    <definedName name="__123Graph_A" hidden="1">[2]G!#REF!</definedName>
    <definedName name="__123Graph_B" localSheetId="0" hidden="1">[1]G!#REF!</definedName>
    <definedName name="__123Graph_B" localSheetId="1" hidden="1">[1]G!#REF!</definedName>
    <definedName name="__123Graph_B" localSheetId="2" hidden="1">[1]G!#REF!</definedName>
    <definedName name="__123Graph_B" hidden="1">[2]G!#REF!</definedName>
    <definedName name="__123Graph_C" localSheetId="0" hidden="1">[1]G!#REF!</definedName>
    <definedName name="__123Graph_C" localSheetId="1" hidden="1">[1]G!#REF!</definedName>
    <definedName name="__123Graph_C" localSheetId="2" hidden="1">[1]G!#REF!</definedName>
    <definedName name="__123Graph_C" hidden="1">[2]G!#REF!</definedName>
    <definedName name="__123Graph_D" localSheetId="0" hidden="1">'[3]C-3.10'!#REF!</definedName>
    <definedName name="__123Graph_D" localSheetId="1" hidden="1">'[3]C-3.10'!#REF!</definedName>
    <definedName name="__123Graph_D" localSheetId="2" hidden="1">'[3]C-3.10'!#REF!</definedName>
    <definedName name="__123Graph_D" hidden="1">'[4]C-3.10'!#REF!</definedName>
    <definedName name="__123Graph_E" localSheetId="0" hidden="1">[1]G!#REF!</definedName>
    <definedName name="__123Graph_E" localSheetId="1" hidden="1">[1]G!#REF!</definedName>
    <definedName name="__123Graph_E" localSheetId="2" hidden="1">[1]G!#REF!</definedName>
    <definedName name="__123Graph_E" hidden="1">[2]G!#REF!</definedName>
    <definedName name="__123Graph_F" localSheetId="0" hidden="1">[1]G!#REF!</definedName>
    <definedName name="__123Graph_F" localSheetId="1" hidden="1">[1]G!#REF!</definedName>
    <definedName name="__123Graph_F" localSheetId="2" hidden="1">[1]G!#REF!</definedName>
    <definedName name="__123Graph_F" hidden="1">[2]G!#REF!</definedName>
    <definedName name="__2B_15">#REF!</definedName>
    <definedName name="__3TEFIS_00_08">#REF!</definedName>
    <definedName name="__DAT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ebe1" localSheetId="0">#REF!</definedName>
    <definedName name="__ebe1">#REF!</definedName>
    <definedName name="__ebe2" localSheetId="0">#REF!</definedName>
    <definedName name="__ebe2">#REF!</definedName>
    <definedName name="__ebe3" localSheetId="0">#REF!</definedName>
    <definedName name="__ebe3">#REF!</definedName>
    <definedName name="__ebe4" localSheetId="0">#REF!</definedName>
    <definedName name="__ebe4">#REF!</definedName>
    <definedName name="__ebe5" localSheetId="0">#REF!</definedName>
    <definedName name="__ebe5">#REF!</definedName>
    <definedName name="__ebe6" localSheetId="0">#REF!</definedName>
    <definedName name="__ebe6">#REF!</definedName>
    <definedName name="__ebe7" localSheetId="0">#REF!</definedName>
    <definedName name="__ebe7">#REF!</definedName>
    <definedName name="__ebx1" localSheetId="0">#REF!</definedName>
    <definedName name="__ebx1">#REF!</definedName>
    <definedName name="__ebx2" localSheetId="0">#REF!</definedName>
    <definedName name="__ebx2">#REF!</definedName>
    <definedName name="_1" localSheetId="0">#REF!</definedName>
    <definedName name="_1" localSheetId="1">#REF!</definedName>
    <definedName name="_1" localSheetId="2">#REF!</definedName>
    <definedName name="_1">#REF!</definedName>
    <definedName name="_1_181" localSheetId="0">#REF!</definedName>
    <definedName name="_1_181">#REF!</definedName>
    <definedName name="_12MEACT" localSheetId="1">'[5]Page 1'!#REF!</definedName>
    <definedName name="_12MEACT">'[5]Page 1'!#REF!</definedName>
    <definedName name="_12MEBUD" localSheetId="1">'[5]Page 1'!#REF!</definedName>
    <definedName name="_12MEBUD">'[5]Page 1'!#REF!</definedName>
    <definedName name="_2" localSheetId="0">#REF!</definedName>
    <definedName name="_2" localSheetId="1">#REF!</definedName>
    <definedName name="_2" localSheetId="2">#REF!</definedName>
    <definedName name="_2">#REF!</definedName>
    <definedName name="_2B_15" localSheetId="0">#REF!</definedName>
    <definedName name="_2B_15">#REF!</definedName>
    <definedName name="_3" localSheetId="0">#REF!</definedName>
    <definedName name="_3" localSheetId="1">#REF!</definedName>
    <definedName name="_3" localSheetId="2">#REF!</definedName>
    <definedName name="_3">#REF!</definedName>
    <definedName name="_331" localSheetId="0">'[3]C-3.10'!#REF!</definedName>
    <definedName name="_331" localSheetId="1">'[3]C-3.10'!#REF!</definedName>
    <definedName name="_331" localSheetId="2">'[3]C-3.10'!#REF!</definedName>
    <definedName name="_331">'[4]C-3.10'!#REF!</definedName>
    <definedName name="_34" localSheetId="0">'[3]C-3.10'!#REF!</definedName>
    <definedName name="_34" localSheetId="1">'[3]C-3.10'!#REF!</definedName>
    <definedName name="_34" localSheetId="2">'[3]C-3.10'!#REF!</definedName>
    <definedName name="_34">'[4]C-3.10'!#REF!</definedName>
    <definedName name="_347" localSheetId="0">'[3]C-3.10'!#REF!</definedName>
    <definedName name="_347" localSheetId="1">'[3]C-3.10'!#REF!</definedName>
    <definedName name="_347" localSheetId="2">'[3]C-3.10'!#REF!</definedName>
    <definedName name="_347">'[4]C-3.10'!#REF!</definedName>
    <definedName name="_348" localSheetId="0">'[3]C-3.10'!#REF!</definedName>
    <definedName name="_348" localSheetId="1">'[3]C-3.10'!#REF!</definedName>
    <definedName name="_348" localSheetId="2">'[3]C-3.10'!#REF!</definedName>
    <definedName name="_348">'[4]C-3.10'!#REF!</definedName>
    <definedName name="_34a1" localSheetId="0">'[3]C-3.10'!#REF!</definedName>
    <definedName name="_34a1" localSheetId="1">'[3]C-3.10'!#REF!</definedName>
    <definedName name="_34a1" localSheetId="2">'[3]C-3.10'!#REF!</definedName>
    <definedName name="_34a1">'[4]C-3.10'!#REF!</definedName>
    <definedName name="_34a2" localSheetId="0">'[3]C-3.10'!#REF!</definedName>
    <definedName name="_34a2" localSheetId="1">'[3]C-3.10'!#REF!</definedName>
    <definedName name="_34a2" localSheetId="2">'[3]C-3.10'!#REF!</definedName>
    <definedName name="_34a2">'[4]C-3.10'!#REF!</definedName>
    <definedName name="_34E" localSheetId="0">'[3]C-3.10'!#REF!</definedName>
    <definedName name="_34E" localSheetId="1">'[3]C-3.10'!#REF!</definedName>
    <definedName name="_34E" localSheetId="2">'[3]C-3.10'!#REF!</definedName>
    <definedName name="_34E">'[4]C-3.10'!#REF!</definedName>
    <definedName name="_35" localSheetId="0">'[3]C-3.10'!#REF!</definedName>
    <definedName name="_35" localSheetId="1">'[3]C-3.10'!#REF!</definedName>
    <definedName name="_35" localSheetId="2">'[3]C-3.10'!#REF!</definedName>
    <definedName name="_35">'[4]C-3.10'!#REF!</definedName>
    <definedName name="_351" localSheetId="0">'[3]C-3.10'!#REF!</definedName>
    <definedName name="_351" localSheetId="1">'[3]C-3.10'!#REF!</definedName>
    <definedName name="_351" localSheetId="2">'[3]C-3.10'!#REF!</definedName>
    <definedName name="_351">'[4]C-3.10'!#REF!</definedName>
    <definedName name="_36" localSheetId="0">'[3]C-3.10'!#REF!</definedName>
    <definedName name="_36" localSheetId="1">'[3]C-3.10'!#REF!</definedName>
    <definedName name="_36" localSheetId="2">'[3]C-3.10'!#REF!</definedName>
    <definedName name="_36">'[4]C-3.10'!#REF!</definedName>
    <definedName name="_3TEFIS_00_08" localSheetId="0">#REF!</definedName>
    <definedName name="_3TEFIS_00_08">#REF!</definedName>
    <definedName name="_DAT1" localSheetId="0">#REF!</definedName>
    <definedName name="_DAT1" localSheetId="1">#REF!</definedName>
    <definedName name="_DAT1" localSheetId="2">#REF!</definedName>
    <definedName name="_DAT1">#REF!</definedName>
    <definedName name="_DAT2" localSheetId="0">#REF!</definedName>
    <definedName name="_DAT2" localSheetId="1">#REF!</definedName>
    <definedName name="_DAT2" localSheetId="2">#REF!</definedName>
    <definedName name="_DAT2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 localSheetId="2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ebe1" localSheetId="1">#REF!</definedName>
    <definedName name="_ebe1">#REF!</definedName>
    <definedName name="_ebe2" localSheetId="1">#REF!</definedName>
    <definedName name="_ebe2">#REF!</definedName>
    <definedName name="_ebe3" localSheetId="1">#REF!</definedName>
    <definedName name="_ebe3">#REF!</definedName>
    <definedName name="_ebe4" localSheetId="1">#REF!</definedName>
    <definedName name="_ebe4">#REF!</definedName>
    <definedName name="_ebe5" localSheetId="1">#REF!</definedName>
    <definedName name="_ebe5">#REF!</definedName>
    <definedName name="_ebe6" localSheetId="1">#REF!</definedName>
    <definedName name="_ebe6">#REF!</definedName>
    <definedName name="_ebe7" localSheetId="1">#REF!</definedName>
    <definedName name="_ebe7">#REF!</definedName>
    <definedName name="_ebx1" localSheetId="1">#REF!</definedName>
    <definedName name="_ebx1">#REF!</definedName>
    <definedName name="_ebx2" localSheetId="1">#REF!</definedName>
    <definedName name="_ebx2">#REF!</definedName>
    <definedName name="_Fill" localSheetId="0" hidden="1">'[6]Bond Returns'!$A$8:$A$107</definedName>
    <definedName name="_Fill" localSheetId="1" hidden="1">'[6]Bond Returns'!$A$8:$A$107</definedName>
    <definedName name="_Fill" localSheetId="2" hidden="1">'[6]Bond Returns'!$A$8:$A$107</definedName>
    <definedName name="_Fill" hidden="1">'[7]Bond Returns'!$A$8:$A$107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M" localSheetId="0">#REF!</definedName>
    <definedName name="_M" localSheetId="1">#REF!</definedName>
    <definedName name="_M" localSheetId="2">#REF!</definedName>
    <definedName name="_M">#REF!</definedName>
    <definedName name="_Order1" hidden="1">255</definedName>
    <definedName name="_Order2" hidden="1">255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" localSheetId="1" hidden="1">#REF!</definedName>
    <definedName name="_x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JTS">#REF!</definedName>
    <definedName name="ALL" localSheetId="0">[8]A!$P$10:$Q$117</definedName>
    <definedName name="ALL" localSheetId="1">[8]A!$P$10:$Q$117</definedName>
    <definedName name="ALL">[8]A!$P$10:$Q$117</definedName>
    <definedName name="AP_OTHER">#REF!</definedName>
    <definedName name="ASD">#REF!</definedName>
    <definedName name="ASSUMPTIONS">#REF!</definedName>
    <definedName name="B" localSheetId="0">#REF!</definedName>
    <definedName name="B" localSheetId="1">#REF!</definedName>
    <definedName name="B" localSheetId="2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egMonth">#REF!</definedName>
    <definedName name="BENEFITS_EXP">#REF!</definedName>
    <definedName name="BETA" localSheetId="0">#REF!</definedName>
    <definedName name="BETA" localSheetId="1">#REF!</definedName>
    <definedName name="BETA" localSheetId="2">#REF!</definedName>
    <definedName name="BETA">#REF!</definedName>
    <definedName name="betaadj" localSheetId="0">#REF!</definedName>
    <definedName name="betaadj" localSheetId="1">#REF!</definedName>
    <definedName name="betaadj" localSheetId="2">#REF!</definedName>
    <definedName name="betaadj">#REF!</definedName>
    <definedName name="BORDER1" localSheetId="0">#REF!</definedName>
    <definedName name="BORDER1" localSheetId="1">#REF!</definedName>
    <definedName name="BORDER1" localSheetId="2">#REF!</definedName>
    <definedName name="BORDER1">#REF!</definedName>
    <definedName name="BORDER2" localSheetId="0">#REF!</definedName>
    <definedName name="BORDER2" localSheetId="1">#REF!</definedName>
    <definedName name="BORDER2" localSheetId="2">#REF!</definedName>
    <definedName name="BORDER2">#REF!</definedName>
    <definedName name="BOTH" localSheetId="0">#REF!</definedName>
    <definedName name="BOTH" localSheetId="1">#REF!</definedName>
    <definedName name="BOTH" localSheetId="2">#REF!</definedName>
    <definedName name="BOTH">#REF!</definedName>
    <definedName name="bruce" localSheetId="0">#REF!</definedName>
    <definedName name="bruce" localSheetId="1">#REF!</definedName>
    <definedName name="bruce" localSheetId="2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 localSheetId="0">#REF!</definedName>
    <definedName name="BUDGET3" localSheetId="1">#REF!</definedName>
    <definedName name="BUDGET3" localSheetId="2">#REF!</definedName>
    <definedName name="BUDGET3">#REF!</definedName>
    <definedName name="C_" localSheetId="0">#REF!</definedName>
    <definedName name="C_" localSheetId="1">#REF!</definedName>
    <definedName name="C_" localSheetId="2">#REF!</definedName>
    <definedName name="C_">#REF!</definedName>
    <definedName name="capitalization">'[10]CS Data'!$B$11:$I$64</definedName>
    <definedName name="CASHFLS" localSheetId="1">'[11]CASH FLOWS BKUP'!#REF!</definedName>
    <definedName name="CASHFLS">'[11]CASH FLOWS BKUP'!#REF!</definedName>
    <definedName name="CF_Forecast">#REF!</definedName>
    <definedName name="CF_Plan2">#REF!</definedName>
    <definedName name="CMACT" localSheetId="1">'[5]Page 1'!#REF!</definedName>
    <definedName name="CMACT">'[5]Page 1'!#REF!</definedName>
    <definedName name="CMBUD" localSheetId="1">'[5]Page 1'!#REF!</definedName>
    <definedName name="CMBUD">'[5]Page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posite" localSheetId="0">#REF!</definedName>
    <definedName name="Composite" localSheetId="1">#REF!</definedName>
    <definedName name="Composite">#REF!</definedName>
    <definedName name="CONSCF4A">#REF!</definedName>
    <definedName name="CONSCF4B" localSheetId="1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" localSheetId="0">'[3]C-3.10'!#REF!</definedName>
    <definedName name="D" localSheetId="1">'[3]C-3.10'!#REF!</definedName>
    <definedName name="D" localSheetId="2">'[3]C-3.10'!#REF!</definedName>
    <definedName name="D">'[4]C-3.10'!#REF!</definedName>
    <definedName name="DAT">'[12]DAT ACCOUNTS'!$A$1:$D$65536</definedName>
    <definedName name="DATA">#N/A</definedName>
    <definedName name="Date">'[13]Debt Info'!$B$3</definedName>
    <definedName name="DCpropor">#REF!</definedName>
    <definedName name="DEC">#REF!</definedName>
    <definedName name="DEC_Proj">#REF!</definedName>
    <definedName name="DETAIL146234" localSheetId="1">#REF!</definedName>
    <definedName name="DETAIL146234">#REF!</definedName>
    <definedName name="DocketNum">'[14]ANNUALIZE CTs'!$B$5</definedName>
    <definedName name="DOWNLOAD">[15]Download!$A$1:$D$2443</definedName>
    <definedName name="DOWNLOAD_1099">#REF!</definedName>
    <definedName name="E" localSheetId="0">'[3]C-3.10'!#REF!</definedName>
    <definedName name="E" localSheetId="1">'[3]C-3.10'!#REF!</definedName>
    <definedName name="E" localSheetId="2">'[3]C-3.10'!#REF!</definedName>
    <definedName name="E">'[4]C-3.10'!#REF!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_1" localSheetId="0">#REF!</definedName>
    <definedName name="F_1" localSheetId="1">#REF!</definedName>
    <definedName name="F_1" localSheetId="2">#REF!</definedName>
    <definedName name="F_1">#REF!</definedName>
    <definedName name="F_2" localSheetId="0">#REF!</definedName>
    <definedName name="F_2" localSheetId="1">#REF!</definedName>
    <definedName name="F_2" localSheetId="2">#REF!</definedName>
    <definedName name="F_2">#REF!</definedName>
    <definedName name="F_2_2" localSheetId="0">#REF!</definedName>
    <definedName name="F_2_2" localSheetId="1">#REF!</definedName>
    <definedName name="F_2_2" localSheetId="2">#REF!</definedName>
    <definedName name="F_2_2">#REF!</definedName>
    <definedName name="F_4" localSheetId="0">#REF!</definedName>
    <definedName name="F_4" localSheetId="1">#REF!</definedName>
    <definedName name="F_4" localSheetId="2">#REF!</definedName>
    <definedName name="F_4">#REF!</definedName>
    <definedName name="F_6" localSheetId="0">#REF!</definedName>
    <definedName name="F_6" localSheetId="1">#REF!</definedName>
    <definedName name="F_6" localSheetId="2">#REF!</definedName>
    <definedName name="F_6">#REF!</definedName>
    <definedName name="F_7" localSheetId="0">#REF!</definedName>
    <definedName name="F_7" localSheetId="1">#REF!</definedName>
    <definedName name="F_7" localSheetId="2">#REF!</definedName>
    <definedName name="F_7">#REF!</definedName>
    <definedName name="F_8" localSheetId="0">#REF!</definedName>
    <definedName name="F_8" localSheetId="1">#REF!</definedName>
    <definedName name="F_8" localSheetId="2">#REF!</definedName>
    <definedName name="F_8">#REF!</definedName>
    <definedName name="FILE">#REF!</definedName>
    <definedName name="FINANCIALREQ" localSheetId="0">#REF!</definedName>
    <definedName name="FINANCIALREQ">#REF!</definedName>
    <definedName name="FIVEYR" localSheetId="0">#REF!</definedName>
    <definedName name="FIVEYR" localSheetId="1">#REF!</definedName>
    <definedName name="FIVEYR" localSheetId="2">#REF!</definedName>
    <definedName name="FIVEYR">#REF!</definedName>
    <definedName name="FOR_DENISE_O." localSheetId="1">#REF!</definedName>
    <definedName name="FOR_DENISE_O.">#REF!</definedName>
    <definedName name="FY4_LACTUAL">"a"</definedName>
    <definedName name="GLDOWNLOAD">#REF!</definedName>
    <definedName name="GRANDTOT">#REF!</definedName>
    <definedName name="GROWTH" localSheetId="0">#REF!</definedName>
    <definedName name="GROWTH" localSheetId="1">#REF!</definedName>
    <definedName name="GROWTH" localSheetId="2">#REF!</definedName>
    <definedName name="GROWTH">#REF!</definedName>
    <definedName name="HistYear">[16]Sheet1!$B$17</definedName>
    <definedName name="hldgpd" localSheetId="0">#REF!</definedName>
    <definedName name="hldgpd" localSheetId="1">#REF!</definedName>
    <definedName name="hldgpd" localSheetId="2">#REF!</definedName>
    <definedName name="hldgpd">#REF!</definedName>
    <definedName name="HTML_CodePage" hidden="1">1252</definedName>
    <definedName name="HTML_Control" localSheetId="0" hidden="1">{"'Sheet1'!$A$1:$O$40"}</definedName>
    <definedName name="HTML_Control" localSheetId="1" hidden="1">{"'Sheet1'!$A$1:$O$40"}</definedName>
    <definedName name="HTML_Control" localSheetId="2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PUT" localSheetId="0">#REF!</definedName>
    <definedName name="INPUT" localSheetId="1">#REF!</definedName>
    <definedName name="INPUT" localSheetId="2">#REF!</definedName>
    <definedName name="INPUT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jhlkqFL" localSheetId="0" hidden="1">{"'Sheet1'!$A$1:$O$40"}</definedName>
    <definedName name="jhlkqFL" localSheetId="1" hidden="1">{"'Sheet1'!$A$1:$O$40"}</definedName>
    <definedName name="jhlkqFL" localSheetId="2" hidden="1">{"'Sheet1'!$A$1:$O$40"}</definedName>
    <definedName name="jhlkqFL" hidden="1">{"'Sheet1'!$A$1:$O$40"}</definedName>
    <definedName name="JIM" localSheetId="0">#REF!</definedName>
    <definedName name="JIM" localSheetId="1">#REF!</definedName>
    <definedName name="JIM" localSheetId="2">#REF!</definedName>
    <definedName name="JIM">#REF!</definedName>
    <definedName name="LORICLARKDATA" localSheetId="1">#REF!</definedName>
    <definedName name="LORICLARKDATA">#REF!</definedName>
    <definedName name="LYN">#REF!</definedName>
    <definedName name="map">#REF!</definedName>
    <definedName name="MB" localSheetId="0">[8]A!$I$125:$HH$180</definedName>
    <definedName name="MB" localSheetId="1">[8]A!$I$125:$HH$180</definedName>
    <definedName name="MB">[8]A!$I$125:$HH$180</definedName>
    <definedName name="N" localSheetId="0">#REF!</definedName>
    <definedName name="N" localSheetId="1">#REF!</definedName>
    <definedName name="N" localSheetId="2">#REF!</definedName>
    <definedName name="N">#REF!</definedName>
    <definedName name="NAME" localSheetId="0">#REF!</definedName>
    <definedName name="NAME" localSheetId="1">#REF!</definedName>
    <definedName name="NAME" localSheetId="2">#REF!</definedName>
    <definedName name="NAME">#REF!</definedName>
    <definedName name="NBUDGET3" localSheetId="0">#REF!</definedName>
    <definedName name="NBUDGET3" localSheetId="1">#REF!</definedName>
    <definedName name="NBUDGET3" localSheetId="2">#REF!</definedName>
    <definedName name="NBUDGET3">#REF!</definedName>
    <definedName name="NOI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ne" localSheetId="0">#REF!</definedName>
    <definedName name="one" localSheetId="1">#REF!</definedName>
    <definedName name="one" localSheetId="2">#REF!</definedName>
    <definedName name="one">#REF!</definedName>
    <definedName name="OTHER_CF">#REF!</definedName>
    <definedName name="OTHER_CR">#REF!</definedName>
    <definedName name="OUTPUT" localSheetId="0">[17]A!$C$11:$Z$98</definedName>
    <definedName name="OUTPUT" localSheetId="1">[17]A!$C$11:$Z$98</definedName>
    <definedName name="OUTPUT">[17]A!$C$11:$Z$98</definedName>
    <definedName name="Page_8" localSheetId="1">'[18]LTD Principal'!#REF!</definedName>
    <definedName name="Page_8">'[18]LTD Principal'!#REF!</definedName>
    <definedName name="PAGE1" localSheetId="0">#REF!</definedName>
    <definedName name="PAGE1" localSheetId="1">#REF!</definedName>
    <definedName name="PAGE1" localSheetId="2">#REF!</definedName>
    <definedName name="PAGE1">#REF!</definedName>
    <definedName name="PAGE10">#REF!</definedName>
    <definedName name="PAGE1A" localSheetId="1">'[19]Page 1 last month YTD'!#REF!</definedName>
    <definedName name="PAGE1A">'[19]Page 1 last month YTD'!#REF!</definedName>
    <definedName name="PAGE1C" localSheetId="1">'[19]Page 1 last month YTD'!#REF!</definedName>
    <definedName name="PAGE1C">'[19]Page 1 last month YTD'!#REF!</definedName>
    <definedName name="PAGE1D" localSheetId="1">'[19]Page 1 last month YTD'!#REF!</definedName>
    <definedName name="PAGE1D">'[19]Page 1 last month YTD'!#REF!</definedName>
    <definedName name="PAGE1D2" localSheetId="1">'[19]Page 1 last month YTD'!#REF!</definedName>
    <definedName name="PAGE1D2">'[19]Page 1 last month YTD'!#REF!</definedName>
    <definedName name="PAGE2" localSheetId="0">#REF!</definedName>
    <definedName name="PAGE2" localSheetId="1">#REF!</definedName>
    <definedName name="PAGE2" localSheetId="2">#REF!</definedName>
    <definedName name="PAGE2">#REF!</definedName>
    <definedName name="PAGE2A">#REF!</definedName>
    <definedName name="PAGE2B">#REF!</definedName>
    <definedName name="PAGE3" localSheetId="0">#REF!</definedName>
    <definedName name="PAGE3" localSheetId="1">#REF!</definedName>
    <definedName name="PAGE3" localSheetId="2">#REF!</definedName>
    <definedName name="PAGE3">#REF!</definedName>
    <definedName name="PAGE4" localSheetId="0">#REF!</definedName>
    <definedName name="PAGE4" localSheetId="1">#REF!</definedName>
    <definedName name="PAGE4" localSheetId="2">#REF!</definedName>
    <definedName name="PAGE4">#REF!</definedName>
    <definedName name="PAGE5" localSheetId="0">#REF!</definedName>
    <definedName name="PAGE5" localSheetId="1">#REF!</definedName>
    <definedName name="PAGE5" localSheetId="2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>#REF!</definedName>
    <definedName name="PAGE7">#REF!</definedName>
    <definedName name="PAGE8">#REF!</definedName>
    <definedName name="PAGE9">#REF!</definedName>
    <definedName name="PE_CPYIS" localSheetId="1">'[5]PEC Income Stmt'!#REF!</definedName>
    <definedName name="PE_CPYIS">'[5]PEC Income Stmt'!#REF!</definedName>
    <definedName name="PED" localSheetId="1">'[20]04 '!#REF!</definedName>
    <definedName name="PED">'[20]04 '!#REF!</definedName>
    <definedName name="PLine1">'[14]ANNUALIZE CTs'!$B$8</definedName>
    <definedName name="PLine2">'[14]ANNUALIZE CTs'!$B$9</definedName>
    <definedName name="PLine3">'[14]ANNUALIZE CTs'!$B$10</definedName>
    <definedName name="PLine4">[16]Sheet1!$B$11</definedName>
    <definedName name="POWER1">#REF!</definedName>
    <definedName name="POWER2">#REF!</definedName>
    <definedName name="POWER3">#REF!</definedName>
    <definedName name="POWER4">#REF!</definedName>
    <definedName name="_xlnm.Print_Area" localSheetId="0">'JRW-14.1'!$B$1:$H$74</definedName>
    <definedName name="_xlnm.Print_Area" localSheetId="1">'JRW-14.2'!$A$1:$H$32</definedName>
    <definedName name="_xlnm.Print_Area" localSheetId="2">'JRW-14.3'!$A$1:$H$29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 localSheetId="0">#REF!</definedName>
    <definedName name="PRINTALL" localSheetId="1">#REF!</definedName>
    <definedName name="PRINTALL" localSheetId="2">#REF!</definedName>
    <definedName name="PRINTALL">#REF!</definedName>
    <definedName name="PriorYear">[16]Sheet1!$B$16</definedName>
    <definedName name="PRN" localSheetId="0">[8]A!$S$11</definedName>
    <definedName name="PRN" localSheetId="1">[8]A!$S$11</definedName>
    <definedName name="PRN">[8]A!$S$11</definedName>
    <definedName name="PRNGROWTH" localSheetId="0">[8]A!$S$11</definedName>
    <definedName name="PRNGROWTH" localSheetId="1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YEGYASSTS">#REF!</definedName>
    <definedName name="PYEGYLIABS">#REF!</definedName>
    <definedName name="PYISWP">#REF!</definedName>
    <definedName name="Rankings" localSheetId="0">#REF!</definedName>
    <definedName name="Rankings" localSheetId="1">#REF!</definedName>
    <definedName name="Rankings">#REF!</definedName>
    <definedName name="RATE1" localSheetId="0">#REF!</definedName>
    <definedName name="RATE1" localSheetId="1">#REF!</definedName>
    <definedName name="RATE1" localSheetId="2">#REF!</definedName>
    <definedName name="RATE1">#REF!</definedName>
    <definedName name="RECON_ASSETS">#REF!</definedName>
    <definedName name="RECON_LIABILITIES">#REF!</definedName>
    <definedName name="RECON_SUMMARY">#REF!</definedName>
    <definedName name="RETURN" localSheetId="0">[8]A!$M$129:$M$143</definedName>
    <definedName name="RETURN" localSheetId="1">[8]A!$M$129:$M$143</definedName>
    <definedName name="RETURN">[8]A!$M$129:$M$143</definedName>
    <definedName name="RID">#REF!</definedName>
    <definedName name="riskmeasures">'[10]Combination Utility Group'!$B$8:$N$60</definedName>
    <definedName name="riskprem" localSheetId="0">#REF!</definedName>
    <definedName name="riskprem" localSheetId="1">#REF!</definedName>
    <definedName name="riskprem" localSheetId="2">#REF!</definedName>
    <definedName name="riskprem">#REF!</definedName>
    <definedName name="ROE_COMPARISON">#REF!</definedName>
    <definedName name="ROR_Rate" localSheetId="0">'[21]Input '!$C$25</definedName>
    <definedName name="ROR_Rate" localSheetId="1">'[21]Input '!$C$25</definedName>
    <definedName name="ROR_Rate" localSheetId="2">'[21]Input '!$C$25</definedName>
    <definedName name="ROR_Rate">'[22]Input '!$C$25</definedName>
    <definedName name="RORD" localSheetId="0">[23]ROR!$A$2:$O$201</definedName>
    <definedName name="RORD" localSheetId="1">[23]ROR!$A$2:$O$201</definedName>
    <definedName name="RORD" localSheetId="2">[23]ROR!$A$2:$O$201</definedName>
    <definedName name="RORD">[24]ROR!$A$2:$O$201</definedName>
    <definedName name="s">[25]Sheet1!$B$10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 localSheetId="0">#REF!</definedName>
    <definedName name="Schedule_3">#REF!</definedName>
    <definedName name="Schedule_4" localSheetId="0">'[26]JRW-2.4'!#REF!</definedName>
    <definedName name="Schedule_4" localSheetId="1">'[26]JRW-2.4'!#REF!</definedName>
    <definedName name="Schedule_4">'[26]JRW-2.4'!#REF!</definedName>
    <definedName name="Schedule_5" localSheetId="0">'[26]JRW-2.4'!#REF!</definedName>
    <definedName name="Schedule_5" localSheetId="1">'[26]JRW-2.4'!#REF!</definedName>
    <definedName name="Schedule_5">'[26]JRW-2.4'!#REF!</definedName>
    <definedName name="Schedule_5_1" localSheetId="0">#REF!</definedName>
    <definedName name="Schedule_5_1">#REF!</definedName>
    <definedName name="Schedule_6" localSheetId="0">#REF!</definedName>
    <definedName name="Schedule_6">#REF!</definedName>
    <definedName name="Schedule_7" localSheetId="0">#REF!</definedName>
    <definedName name="Schedule_7">#REF!</definedName>
    <definedName name="Schedule_8" localSheetId="0">#REF!</definedName>
    <definedName name="Schedule_8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PWS_WBID">"5C3BEB3C-3631-11D4-B07C-00104BC5D17F"</definedName>
    <definedName name="START" localSheetId="0">#REF!</definedName>
    <definedName name="START" localSheetId="1">#REF!</definedName>
    <definedName name="START" localSheetId="2">#REF!</definedName>
    <definedName name="START">#REF!</definedName>
    <definedName name="SUMMARY">#REF!</definedName>
    <definedName name="SURV">'[27]SURV ACCOUNTS'!$A$1:$C$453</definedName>
    <definedName name="TEAB">#REF!</definedName>
    <definedName name="TEFIS99">#REF!</definedName>
    <definedName name="TEMP" localSheetId="0">'[6]Bond Returns'!$O$8</definedName>
    <definedName name="TEMP" localSheetId="1">'[6]Bond Returns'!$O$8</definedName>
    <definedName name="TEMP" localSheetId="2">'[6]Bond Returns'!$O$8</definedName>
    <definedName name="TEMP">'[7]Bond Returns'!$O$8</definedName>
    <definedName name="TEST0" localSheetId="0">#REF!</definedName>
    <definedName name="TEST0" localSheetId="1">#REF!</definedName>
    <definedName name="TEST0" localSheetId="2">#REF!</definedName>
    <definedName name="TEST0">#REF!</definedName>
    <definedName name="TESTHKEY" localSheetId="0">#REF!</definedName>
    <definedName name="TESTHKEY" localSheetId="1">#REF!</definedName>
    <definedName name="TESTHKEY" localSheetId="2">#REF!</definedName>
    <definedName name="TESTHKEY">#REF!</definedName>
    <definedName name="TESTKEYS" localSheetId="0">#REF!</definedName>
    <definedName name="TESTKEYS" localSheetId="1">#REF!</definedName>
    <definedName name="TESTKEYS" localSheetId="2">#REF!</definedName>
    <definedName name="TESTKEYS">#REF!</definedName>
    <definedName name="TESTVKEY" localSheetId="0">#REF!</definedName>
    <definedName name="TESTVKEY" localSheetId="1">#REF!</definedName>
    <definedName name="TESTVKEY" localSheetId="2">#REF!</definedName>
    <definedName name="TESTVKEY">#REF!</definedName>
    <definedName name="TestYear">[16]Sheet1!$B$15</definedName>
    <definedName name="three" localSheetId="0">#REF!</definedName>
    <definedName name="three" localSheetId="1">#REF!</definedName>
    <definedName name="three" localSheetId="2">#REF!</definedName>
    <definedName name="three">#REF!</definedName>
    <definedName name="Ticker">""</definedName>
    <definedName name="two" localSheetId="0">#REF!</definedName>
    <definedName name="two" localSheetId="1">#REF!</definedName>
    <definedName name="two" localSheetId="2">#REF!</definedName>
    <definedName name="two">#REF!</definedName>
    <definedName name="vlapp">'[9]CAPM VL Appr Pot. (Sc 12 - WP)'!$A$1:$J$51</definedName>
    <definedName name="vldatabase">'[10]Value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rn.Budget._.Exhibits.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TP">#REF!</definedName>
    <definedName name="X" localSheetId="0">#REF!</definedName>
    <definedName name="X" localSheetId="1">#REF!</definedName>
    <definedName name="X" localSheetId="2">#REF!</definedName>
    <definedName name="X">#REF!</definedName>
    <definedName name="xx">'[28]C-3.10'!$A$1:$I$22</definedName>
    <definedName name="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IELDS" localSheetId="0">#REF!</definedName>
    <definedName name="YIELDS" localSheetId="1">#REF!</definedName>
    <definedName name="YIELDS" localSheetId="2">#REF!</definedName>
    <definedName name="YIELDS">#REF!</definedName>
    <definedName name="YTDACT" localSheetId="1">'[5]Page 1'!#REF!</definedName>
    <definedName name="YTDACT">'[5]Page 1'!#REF!</definedName>
    <definedName name="YTDBUD" localSheetId="1">'[5]Page 1'!#REF!</definedName>
    <definedName name="YTDBUD">'[5]Page 1'!#REF!</definedName>
    <definedName name="Z" localSheetId="0">#REF!</definedName>
    <definedName name="Z" localSheetId="1">#REF!</definedName>
    <definedName name="Z" localSheetId="2">#REF!</definedName>
    <definedName name="Z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 localSheetId="1">#REF!</definedName>
    <definedName name="ZPAGE8">#REF!</definedName>
    <definedName name="ZPAGE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F72" i="1"/>
  <c r="E72" i="1"/>
  <c r="D72" i="1"/>
  <c r="C72" i="1"/>
  <c r="L71" i="1"/>
  <c r="L70" i="1"/>
  <c r="K70" i="1"/>
  <c r="K71" i="1" s="1"/>
  <c r="J70" i="1"/>
  <c r="J71" i="1" s="1"/>
  <c r="I70" i="1"/>
  <c r="I71" i="1" s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R26" i="1" l="1"/>
  <c r="Q26" i="1"/>
  <c r="P26" i="1"/>
  <c r="O26" i="1"/>
  <c r="C29" i="2" l="1"/>
  <c r="D9" i="3" l="1"/>
  <c r="D10" i="3"/>
  <c r="D11" i="3"/>
  <c r="D12" i="3"/>
  <c r="D13" i="3"/>
  <c r="H64" i="1"/>
  <c r="H65" i="1" s="1"/>
  <c r="H66" i="1" s="1"/>
  <c r="H67" i="1" s="1"/>
  <c r="F29" i="2"/>
  <c r="E29" i="2"/>
  <c r="D29" i="2"/>
  <c r="A62" i="1"/>
  <c r="A63" i="1" s="1"/>
  <c r="A64" i="1" s="1"/>
  <c r="A65" i="1" s="1"/>
  <c r="A66" i="1" s="1"/>
  <c r="A67" i="1" s="1"/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G72" i="1" l="1"/>
</calcChain>
</file>

<file path=xl/sharedStrings.xml><?xml version="1.0" encoding="utf-8"?>
<sst xmlns="http://schemas.openxmlformats.org/spreadsheetml/2006/main" count="66" uniqueCount="46">
  <si>
    <t>Exhibit JRW-14</t>
  </si>
  <si>
    <t>GDP and S&amp;P 500 Growth Rates</t>
  </si>
  <si>
    <t>Page 1 of 3</t>
  </si>
  <si>
    <t>Growth Rates</t>
  </si>
  <si>
    <t>GDP, S&amp;P 500 Price, EPS, and DPS</t>
  </si>
  <si>
    <t>GDP</t>
  </si>
  <si>
    <t>S&amp;P 500</t>
  </si>
  <si>
    <t>Average</t>
  </si>
  <si>
    <t>Data Sources: GDPA -http://research.stlouisfed.org/fred2/series/GDPA/downloaddata</t>
  </si>
  <si>
    <t>S&amp;P 500, EPS and DPS - http://pages.stern.nyu.edu/~adamodar/</t>
  </si>
  <si>
    <t>Page 2 of 3</t>
  </si>
  <si>
    <t>Long-Term Growth of GDP, S&amp;P 500, S&amp;P 500 EPS, and S&amp;P 500 DPS</t>
  </si>
  <si>
    <t>S&amp;P 500 EPS</t>
  </si>
  <si>
    <t>S&amp;P 500 DPS</t>
  </si>
  <si>
    <t>Page 3 of 3</t>
  </si>
  <si>
    <t>Panel A</t>
  </si>
  <si>
    <t>Historic GDP Growth Rates</t>
  </si>
  <si>
    <t>10-Year Average</t>
  </si>
  <si>
    <t>20-Year Average</t>
  </si>
  <si>
    <t>30-Year Average</t>
  </si>
  <si>
    <t>40-Year Average</t>
  </si>
  <si>
    <t>50-Year Average</t>
  </si>
  <si>
    <t>Calculated from Page 1 of Exhibit JRW-14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</si>
  <si>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</si>
  <si>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</si>
  <si>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</si>
  <si>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</si>
  <si>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</si>
  <si>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</si>
  <si>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</si>
  <si>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Survey of Financial Forecasters</t>
  </si>
  <si>
    <t>Ten Year</t>
  </si>
  <si>
    <t>Energy Information Administration</t>
  </si>
  <si>
    <t>Sources:</t>
  </si>
  <si>
    <t>2018-2048</t>
  </si>
  <si>
    <t>Social Security Administration</t>
  </si>
  <si>
    <t>2018-2095</t>
  </si>
  <si>
    <t>2017-2050</t>
  </si>
  <si>
    <r>
      <t xml:space="preserve">Congressional Budget Office,The </t>
    </r>
    <r>
      <rPr>
        <i/>
        <sz val="10"/>
        <rFont val="Times New Roman"/>
        <family val="1"/>
      </rPr>
      <t>2018 Long-Term Budget Outlook</t>
    </r>
    <r>
      <rPr>
        <sz val="10"/>
        <rFont val="Times New Roman"/>
        <family val="1"/>
      </rPr>
      <t xml:space="preserve">, June 1, 2018. </t>
    </r>
  </si>
  <si>
    <t>https://www.cbo.gov/system/files?file=2018-06/53919-2018ltbo.pdf</t>
  </si>
  <si>
    <r>
      <t xml:space="preserve">U.S. Energy Information Administration, </t>
    </r>
    <r>
      <rPr>
        <i/>
        <sz val="10"/>
        <rFont val="Times New Roman"/>
        <family val="1"/>
      </rPr>
      <t>Annual Energy Outlook 2018</t>
    </r>
    <r>
      <rPr>
        <sz val="10"/>
        <rFont val="Times New Roman"/>
        <family val="1"/>
      </rPr>
      <t>, Table: Macroeconomic Indicators,</t>
    </r>
    <r>
      <rPr>
        <i/>
        <sz val="10"/>
        <rFont val="Times New Roman"/>
        <family val="1"/>
      </rPr>
      <t xml:space="preserve"> </t>
    </r>
  </si>
  <si>
    <t>https://www.eia.gov/outlooks/aeo/data/browser/#/?id=18-AEO2018&amp;sourcekey=0.</t>
  </si>
  <si>
    <t xml:space="preserve">Social Security Administration, 2018 Annual Report of the Board of Trustees of the Old-Age, </t>
  </si>
  <si>
    <t xml:space="preserve">Survivors, and Disability Insurance (OASDI) Program, Table VI.G4, p. 211(June 15, 2018),  </t>
  </si>
  <si>
    <t>https://www.ssa.gov/oact/tr/2018/lr6g4.html. The 4.4% represents the compounded growth rate</t>
  </si>
  <si>
    <t>in projected GDP from $20,307 trillion in 2018 to $548,108 trillion in 2095.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</si>
</sst>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yyyy\-mm\-dd"/>
    <numFmt numFmtId="166" formatCode="0.000000"/>
    <numFmt numFmtId="167" formatCode="0.0000"/>
    <numFmt numFmtId="168" formatCode="0.0%"/>
    <numFmt numFmtId="169" formatCode="_(* #,##0.0#_);_(* \(#,##0.0#\)_)\ ;_(* 0_)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Helv"/>
    </font>
    <font>
      <sz val="12"/>
      <name val="Verdana"/>
      <family val="2"/>
    </font>
    <font>
      <sz val="11"/>
      <color indexed="8"/>
      <name val="Arial"/>
      <family val="2"/>
    </font>
    <font>
      <sz val="10"/>
      <name val="Courier"/>
      <family val="3"/>
    </font>
    <font>
      <sz val="8"/>
      <name val="Helv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b/>
      <sz val="10"/>
      <name val="Geneva"/>
      <family val="2"/>
    </font>
    <font>
      <i/>
      <sz val="10"/>
      <name val="Times New Roman"/>
      <family val="1"/>
    </font>
    <font>
      <u/>
      <sz val="10"/>
      <color indexed="12"/>
      <name val="Times New Roman"/>
      <family val="1"/>
    </font>
    <font>
      <b/>
      <sz val="8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1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0" borderId="0">
      <alignment horizontal="center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2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2" fontId="14" fillId="0" borderId="0" applyProtection="0"/>
    <xf numFmtId="2" fontId="14" fillId="0" borderId="0" applyProtection="0"/>
    <xf numFmtId="2" fontId="14" fillId="0" borderId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" fillId="0" borderId="0" applyNumberFormat="0" applyFill="0" applyBorder="0" applyProtection="0">
      <alignment wrapText="1"/>
    </xf>
    <xf numFmtId="0" fontId="32" fillId="23" borderId="0" applyNumberFormat="0" applyBorder="0" applyProtection="0">
      <alignment vertical="top" wrapText="1"/>
    </xf>
    <xf numFmtId="0" fontId="3" fillId="0" borderId="0" applyNumberFormat="0" applyFill="0" applyBorder="0" applyProtection="0">
      <alignment horizontal="justify" vertical="top" wrapText="1"/>
    </xf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21" fillId="24" borderId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4" fillId="0" borderId="0">
      <alignment vertical="top"/>
    </xf>
    <xf numFmtId="0" fontId="38" fillId="0" borderId="0"/>
    <xf numFmtId="0" fontId="38" fillId="0" borderId="0"/>
    <xf numFmtId="0" fontId="18" fillId="0" borderId="0"/>
    <xf numFmtId="0" fontId="39" fillId="0" borderId="0"/>
    <xf numFmtId="0" fontId="3" fillId="0" borderId="0"/>
    <xf numFmtId="37" fontId="40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38" fillId="0" borderId="0"/>
    <xf numFmtId="0" fontId="3" fillId="0" borderId="0"/>
    <xf numFmtId="0" fontId="38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2" fillId="0" borderId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40" fontId="42" fillId="2" borderId="0">
      <alignment horizontal="right"/>
    </xf>
    <xf numFmtId="0" fontId="43" fillId="2" borderId="0">
      <alignment horizontal="right"/>
    </xf>
    <xf numFmtId="0" fontId="44" fillId="2" borderId="22"/>
    <xf numFmtId="0" fontId="44" fillId="0" borderId="0" applyBorder="0">
      <alignment horizontal="centerContinuous"/>
    </xf>
    <xf numFmtId="0" fontId="45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23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4" fontId="48" fillId="25" borderId="24" applyNumberFormat="0" applyProtection="0">
      <alignment vertical="center"/>
    </xf>
    <xf numFmtId="4" fontId="49" fillId="28" borderId="24" applyNumberFormat="0" applyProtection="0">
      <alignment vertical="center"/>
    </xf>
    <xf numFmtId="4" fontId="48" fillId="28" borderId="24" applyNumberFormat="0" applyProtection="0">
      <alignment horizontal="left" vertical="center" indent="1"/>
    </xf>
    <xf numFmtId="0" fontId="48" fillId="28" borderId="24" applyNumberFormat="0" applyProtection="0">
      <alignment horizontal="left" vertical="top" indent="1"/>
    </xf>
    <xf numFmtId="4" fontId="48" fillId="29" borderId="0" applyNumberFormat="0" applyProtection="0">
      <alignment horizontal="left" vertical="center" indent="1"/>
    </xf>
    <xf numFmtId="4" fontId="12" fillId="4" borderId="24" applyNumberFormat="0" applyProtection="0">
      <alignment horizontal="right" vertical="center"/>
    </xf>
    <xf numFmtId="4" fontId="12" fillId="10" borderId="24" applyNumberFormat="0" applyProtection="0">
      <alignment horizontal="right" vertical="center"/>
    </xf>
    <xf numFmtId="4" fontId="12" fillId="18" borderId="24" applyNumberFormat="0" applyProtection="0">
      <alignment horizontal="right" vertical="center"/>
    </xf>
    <xf numFmtId="4" fontId="12" fillId="12" borderId="24" applyNumberFormat="0" applyProtection="0">
      <alignment horizontal="right" vertical="center"/>
    </xf>
    <xf numFmtId="4" fontId="12" fillId="16" borderId="24" applyNumberFormat="0" applyProtection="0">
      <alignment horizontal="right" vertical="center"/>
    </xf>
    <xf numFmtId="4" fontId="12" fillId="20" borderId="24" applyNumberFormat="0" applyProtection="0">
      <alignment horizontal="right" vertical="center"/>
    </xf>
    <xf numFmtId="4" fontId="12" fillId="19" borderId="24" applyNumberFormat="0" applyProtection="0">
      <alignment horizontal="right" vertical="center"/>
    </xf>
    <xf numFmtId="4" fontId="12" fillId="30" borderId="24" applyNumberFormat="0" applyProtection="0">
      <alignment horizontal="right" vertical="center"/>
    </xf>
    <xf numFmtId="4" fontId="12" fillId="11" borderId="24" applyNumberFormat="0" applyProtection="0">
      <alignment horizontal="right" vertical="center"/>
    </xf>
    <xf numFmtId="4" fontId="48" fillId="31" borderId="25" applyNumberFormat="0" applyProtection="0">
      <alignment horizontal="left" vertical="center" indent="1"/>
    </xf>
    <xf numFmtId="4" fontId="12" fillId="32" borderId="0" applyNumberFormat="0" applyProtection="0">
      <alignment horizontal="left" vertical="center" indent="1"/>
    </xf>
    <xf numFmtId="4" fontId="50" fillId="33" borderId="0" applyNumberFormat="0" applyProtection="0">
      <alignment horizontal="left" vertical="center" indent="1"/>
    </xf>
    <xf numFmtId="4" fontId="12" fillId="34" borderId="24" applyNumberFormat="0" applyProtection="0">
      <alignment horizontal="right" vertical="center"/>
    </xf>
    <xf numFmtId="4" fontId="12" fillId="32" borderId="0" applyNumberFormat="0" applyProtection="0">
      <alignment horizontal="left" vertical="center" indent="1"/>
    </xf>
    <xf numFmtId="4" fontId="12" fillId="29" borderId="0" applyNumberFormat="0" applyProtection="0">
      <alignment horizontal="left" vertical="center" indent="1"/>
    </xf>
    <xf numFmtId="0" fontId="3" fillId="33" borderId="24" applyNumberFormat="0" applyProtection="0">
      <alignment horizontal="left" vertical="center" indent="1"/>
    </xf>
    <xf numFmtId="0" fontId="3" fillId="33" borderId="24" applyNumberFormat="0" applyProtection="0">
      <alignment horizontal="left" vertical="top" indent="1"/>
    </xf>
    <xf numFmtId="0" fontId="3" fillId="29" borderId="24" applyNumberFormat="0" applyProtection="0">
      <alignment horizontal="left" vertical="center" indent="1"/>
    </xf>
    <xf numFmtId="0" fontId="3" fillId="29" borderId="24" applyNumberFormat="0" applyProtection="0">
      <alignment horizontal="left" vertical="top" indent="1"/>
    </xf>
    <xf numFmtId="0" fontId="3" fillId="35" borderId="24" applyNumberFormat="0" applyProtection="0">
      <alignment horizontal="left" vertical="center" indent="1"/>
    </xf>
    <xf numFmtId="0" fontId="3" fillId="35" borderId="24" applyNumberFormat="0" applyProtection="0">
      <alignment horizontal="left" vertical="top" indent="1"/>
    </xf>
    <xf numFmtId="0" fontId="3" fillId="36" borderId="24" applyNumberFormat="0" applyProtection="0">
      <alignment horizontal="left" vertical="center" indent="1"/>
    </xf>
    <xf numFmtId="0" fontId="3" fillId="36" borderId="24" applyNumberFormat="0" applyProtection="0">
      <alignment horizontal="left" vertical="top" indent="1"/>
    </xf>
    <xf numFmtId="4" fontId="12" fillId="37" borderId="24" applyNumberFormat="0" applyProtection="0">
      <alignment vertical="center"/>
    </xf>
    <xf numFmtId="4" fontId="51" fillId="37" borderId="24" applyNumberFormat="0" applyProtection="0">
      <alignment vertical="center"/>
    </xf>
    <xf numFmtId="4" fontId="12" fillId="37" borderId="24" applyNumberFormat="0" applyProtection="0">
      <alignment horizontal="left" vertical="center" indent="1"/>
    </xf>
    <xf numFmtId="0" fontId="12" fillId="37" borderId="24" applyNumberFormat="0" applyProtection="0">
      <alignment horizontal="left" vertical="top" indent="1"/>
    </xf>
    <xf numFmtId="4" fontId="12" fillId="32" borderId="24" applyNumberFormat="0" applyProtection="0">
      <alignment horizontal="right" vertical="center"/>
    </xf>
    <xf numFmtId="4" fontId="51" fillId="32" borderId="24" applyNumberFormat="0" applyProtection="0">
      <alignment horizontal="right" vertical="center"/>
    </xf>
    <xf numFmtId="4" fontId="12" fillId="34" borderId="24" applyNumberFormat="0" applyProtection="0">
      <alignment horizontal="left" vertical="center" indent="1"/>
    </xf>
    <xf numFmtId="0" fontId="12" fillId="29" borderId="24" applyNumberFormat="0" applyProtection="0">
      <alignment horizontal="left" vertical="top" indent="1"/>
    </xf>
    <xf numFmtId="4" fontId="52" fillId="38" borderId="0" applyNumberFormat="0" applyProtection="0">
      <alignment horizontal="left" vertical="center" indent="1"/>
    </xf>
    <xf numFmtId="4" fontId="53" fillId="32" borderId="24" applyNumberFormat="0" applyProtection="0">
      <alignment horizontal="right" vertical="center"/>
    </xf>
    <xf numFmtId="166" fontId="3" fillId="0" borderId="0">
      <alignment horizontal="left" wrapText="1"/>
    </xf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54" fillId="39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6" fillId="39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2" fillId="0" borderId="0" applyNumberFormat="0" applyFill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Protection="0">
      <alignment horizontal="center"/>
    </xf>
    <xf numFmtId="0" fontId="57" fillId="40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23" borderId="0" applyNumberFormat="0" applyFont="0" applyBorder="0" applyAlignment="0" applyProtection="0"/>
    <xf numFmtId="16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26" applyNumberFormat="0" applyFill="0" applyAlignment="0" applyProtection="0"/>
    <xf numFmtId="0" fontId="3" fillId="0" borderId="23" applyNumberFormat="0" applyFont="0" applyFill="0" applyAlignment="0" applyProtection="0"/>
    <xf numFmtId="0" fontId="60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62" fillId="0" borderId="0" applyNumberFormat="0" applyBorder="0" applyAlignment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110">
    <xf numFmtId="0" fontId="0" fillId="0" borderId="0" xfId="0"/>
    <xf numFmtId="0" fontId="2" fillId="0" borderId="0" xfId="2"/>
    <xf numFmtId="0" fontId="4" fillId="0" borderId="0" xfId="3" applyFont="1" applyAlignment="1">
      <alignment horizontal="right"/>
    </xf>
    <xf numFmtId="0" fontId="4" fillId="0" borderId="0" xfId="4" applyFont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0" xfId="4" applyFont="1" applyFill="1" applyAlignment="1">
      <alignment horizontal="right"/>
    </xf>
    <xf numFmtId="0" fontId="2" fillId="0" borderId="0" xfId="2" applyAlignment="1">
      <alignment vertical="justify"/>
    </xf>
    <xf numFmtId="0" fontId="7" fillId="0" borderId="0" xfId="2" applyFont="1"/>
    <xf numFmtId="0" fontId="8" fillId="0" borderId="2" xfId="6" applyFont="1" applyBorder="1"/>
    <xf numFmtId="0" fontId="8" fillId="0" borderId="5" xfId="6" applyFont="1" applyBorder="1"/>
    <xf numFmtId="0" fontId="10" fillId="0" borderId="0" xfId="2" applyFont="1"/>
    <xf numFmtId="0" fontId="10" fillId="0" borderId="9" xfId="2" applyFont="1" applyBorder="1"/>
    <xf numFmtId="0" fontId="8" fillId="0" borderId="10" xfId="6" applyFont="1" applyBorder="1"/>
    <xf numFmtId="0" fontId="8" fillId="0" borderId="11" xfId="6" applyFont="1" applyBorder="1"/>
    <xf numFmtId="0" fontId="10" fillId="0" borderId="7" xfId="2" applyFont="1" applyBorder="1"/>
    <xf numFmtId="2" fontId="4" fillId="0" borderId="7" xfId="2" applyNumberFormat="1" applyFont="1" applyBorder="1"/>
    <xf numFmtId="0" fontId="4" fillId="0" borderId="0" xfId="2" applyFont="1" applyAlignment="1">
      <alignment horizontal="centerContinuous"/>
    </xf>
    <xf numFmtId="0" fontId="4" fillId="2" borderId="0" xfId="4" applyFont="1" applyFill="1" applyAlignment="1">
      <alignment horizontal="centerContinuous"/>
    </xf>
    <xf numFmtId="0" fontId="4" fillId="0" borderId="0" xfId="2" applyFont="1"/>
    <xf numFmtId="0" fontId="4" fillId="0" borderId="0" xfId="5" applyFont="1" applyAlignment="1">
      <alignment horizontal="centerContinuous" vertical="justify"/>
    </xf>
    <xf numFmtId="0" fontId="4" fillId="0" borderId="0" xfId="2" applyFont="1" applyAlignment="1">
      <alignment horizontal="centerContinuous" vertical="justify"/>
    </xf>
    <xf numFmtId="0" fontId="4" fillId="0" borderId="0" xfId="2" applyFont="1" applyAlignment="1">
      <alignment vertical="justify"/>
    </xf>
    <xf numFmtId="168" fontId="4" fillId="0" borderId="0" xfId="1" applyNumberFormat="1" applyFont="1"/>
    <xf numFmtId="168" fontId="4" fillId="0" borderId="0" xfId="1" applyNumberFormat="1" applyFont="1" applyAlignment="1">
      <alignment horizontal="center"/>
    </xf>
    <xf numFmtId="0" fontId="64" fillId="0" borderId="0" xfId="631" applyAlignment="1" applyProtection="1"/>
    <xf numFmtId="0" fontId="9" fillId="0" borderId="0" xfId="3" applyFont="1"/>
    <xf numFmtId="0" fontId="4" fillId="0" borderId="2" xfId="2" applyFont="1" applyBorder="1"/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1" xfId="2" applyFont="1" applyBorder="1"/>
    <xf numFmtId="10" fontId="4" fillId="0" borderId="12" xfId="1" applyNumberFormat="1" applyFont="1" applyBorder="1" applyAlignment="1">
      <alignment horizontal="center"/>
    </xf>
    <xf numFmtId="0" fontId="2" fillId="0" borderId="0" xfId="480"/>
    <xf numFmtId="0" fontId="4" fillId="0" borderId="0" xfId="480" applyFont="1" applyAlignment="1">
      <alignment horizontal="centerContinuous"/>
    </xf>
    <xf numFmtId="0" fontId="65" fillId="0" borderId="0" xfId="480" applyFont="1" applyAlignment="1">
      <alignment horizontal="center"/>
    </xf>
    <xf numFmtId="0" fontId="4" fillId="0" borderId="0" xfId="480" applyFont="1"/>
    <xf numFmtId="0" fontId="4" fillId="0" borderId="0" xfId="418" applyFont="1" applyAlignment="1">
      <alignment horizontal="centerContinuous" vertical="justify"/>
    </xf>
    <xf numFmtId="0" fontId="4" fillId="0" borderId="0" xfId="480" applyFont="1" applyAlignment="1">
      <alignment horizontal="centerContinuous" vertical="justify"/>
    </xf>
    <xf numFmtId="0" fontId="4" fillId="0" borderId="0" xfId="480" applyFont="1" applyAlignment="1">
      <alignment vertical="justify"/>
    </xf>
    <xf numFmtId="0" fontId="4" fillId="0" borderId="2" xfId="480" applyFont="1" applyBorder="1"/>
    <xf numFmtId="0" fontId="4" fillId="0" borderId="3" xfId="480" applyFont="1" applyBorder="1"/>
    <xf numFmtId="0" fontId="4" fillId="0" borderId="5" xfId="480" applyFont="1" applyBorder="1"/>
    <xf numFmtId="0" fontId="4" fillId="0" borderId="6" xfId="480" applyFont="1" applyBorder="1"/>
    <xf numFmtId="0" fontId="4" fillId="0" borderId="11" xfId="480" applyFont="1" applyBorder="1"/>
    <xf numFmtId="0" fontId="4" fillId="0" borderId="12" xfId="480" applyFont="1" applyBorder="1"/>
    <xf numFmtId="168" fontId="4" fillId="0" borderId="9" xfId="506" applyNumberFormat="1" applyFont="1" applyBorder="1" applyAlignment="1">
      <alignment horizontal="center"/>
    </xf>
    <xf numFmtId="168" fontId="4" fillId="0" borderId="32" xfId="506" applyNumberFormat="1" applyFont="1" applyBorder="1" applyAlignment="1">
      <alignment horizontal="center"/>
    </xf>
    <xf numFmtId="168" fontId="4" fillId="0" borderId="34" xfId="506" applyNumberFormat="1" applyFont="1" applyBorder="1" applyAlignment="1">
      <alignment horizontal="center"/>
    </xf>
    <xf numFmtId="0" fontId="8" fillId="0" borderId="35" xfId="6" applyFont="1" applyBorder="1"/>
    <xf numFmtId="2" fontId="2" fillId="0" borderId="0" xfId="2" applyNumberFormat="1"/>
    <xf numFmtId="0" fontId="2" fillId="41" borderId="0" xfId="2" applyFill="1"/>
    <xf numFmtId="2" fontId="2" fillId="41" borderId="0" xfId="2" applyNumberFormat="1" applyFill="1"/>
    <xf numFmtId="10" fontId="4" fillId="0" borderId="28" xfId="506" applyNumberFormat="1" applyFont="1" applyBorder="1"/>
    <xf numFmtId="10" fontId="4" fillId="0" borderId="8" xfId="506" applyNumberFormat="1" applyFont="1" applyBorder="1"/>
    <xf numFmtId="10" fontId="4" fillId="0" borderId="13" xfId="506" applyNumberFormat="1" applyFont="1" applyBorder="1"/>
    <xf numFmtId="0" fontId="2" fillId="0" borderId="0" xfId="2" applyAlignment="1">
      <alignment horizontal="center"/>
    </xf>
    <xf numFmtId="0" fontId="4" fillId="0" borderId="0" xfId="5" applyFont="1" applyAlignment="1">
      <alignment horizontal="center" vertical="justify"/>
    </xf>
    <xf numFmtId="0" fontId="6" fillId="0" borderId="0" xfId="5" applyFont="1" applyAlignment="1">
      <alignment horizontal="center" vertical="justify"/>
    </xf>
    <xf numFmtId="0" fontId="7" fillId="0" borderId="0" xfId="2" applyFont="1" applyAlignment="1">
      <alignment horizontal="center"/>
    </xf>
    <xf numFmtId="0" fontId="4" fillId="0" borderId="2" xfId="480" applyFont="1" applyBorder="1" applyAlignment="1">
      <alignment horizontal="center"/>
    </xf>
    <xf numFmtId="0" fontId="4" fillId="0" borderId="5" xfId="480" applyFont="1" applyBorder="1" applyAlignment="1">
      <alignment horizontal="center"/>
    </xf>
    <xf numFmtId="0" fontId="4" fillId="0" borderId="11" xfId="480" applyFont="1" applyBorder="1" applyAlignment="1">
      <alignment horizontal="center"/>
    </xf>
    <xf numFmtId="165" fontId="3" fillId="0" borderId="0" xfId="3" applyNumberFormat="1" applyAlignment="1">
      <alignment horizontal="center"/>
    </xf>
    <xf numFmtId="2" fontId="4" fillId="0" borderId="36" xfId="8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29" xfId="2" applyFont="1" applyBorder="1"/>
    <xf numFmtId="0" fontId="4" fillId="0" borderId="30" xfId="2" applyFont="1" applyBorder="1"/>
    <xf numFmtId="0" fontId="4" fillId="0" borderId="31" xfId="2" applyFont="1" applyBorder="1"/>
    <xf numFmtId="0" fontId="4" fillId="0" borderId="33" xfId="2" applyFont="1" applyBorder="1"/>
    <xf numFmtId="0" fontId="4" fillId="0" borderId="23" xfId="2" applyFont="1" applyBorder="1"/>
    <xf numFmtId="0" fontId="7" fillId="0" borderId="0" xfId="3" applyFont="1" applyAlignment="1">
      <alignment horizontal="left" vertical="center"/>
    </xf>
    <xf numFmtId="0" fontId="67" fillId="0" borderId="0" xfId="631" applyFont="1" applyAlignment="1" applyProtection="1"/>
    <xf numFmtId="0" fontId="7" fillId="0" borderId="0" xfId="0" applyFont="1"/>
    <xf numFmtId="0" fontId="66" fillId="0" borderId="0" xfId="0" applyFont="1"/>
    <xf numFmtId="0" fontId="67" fillId="0" borderId="0" xfId="631" applyFont="1" applyAlignment="1" applyProtection="1">
      <alignment horizontal="left" vertical="center"/>
    </xf>
    <xf numFmtId="0" fontId="8" fillId="0" borderId="0" xfId="6" applyFont="1"/>
    <xf numFmtId="169" fontId="68" fillId="0" borderId="0" xfId="0" applyNumberFormat="1" applyFont="1" applyAlignment="1">
      <alignment horizontal="right" vertical="top" wrapText="1"/>
    </xf>
    <xf numFmtId="0" fontId="4" fillId="0" borderId="0" xfId="2" applyFont="1" applyAlignment="1">
      <alignment horizontal="center" vertical="justify"/>
    </xf>
    <xf numFmtId="169" fontId="69" fillId="0" borderId="0" xfId="0" applyNumberFormat="1" applyFont="1" applyAlignment="1">
      <alignment horizontal="right" vertical="top" wrapText="1"/>
    </xf>
    <xf numFmtId="10" fontId="4" fillId="0" borderId="1" xfId="1" applyNumberFormat="1" applyFont="1" applyFill="1" applyBorder="1" applyAlignment="1">
      <alignment horizontal="center"/>
    </xf>
    <xf numFmtId="164" fontId="4" fillId="0" borderId="0" xfId="3" applyNumberFormat="1" applyFont="1" applyAlignment="1">
      <alignment horizontal="center"/>
    </xf>
    <xf numFmtId="0" fontId="70" fillId="0" borderId="6" xfId="0" applyFont="1" applyBorder="1" applyAlignment="1">
      <alignment horizontal="center" vertical="center"/>
    </xf>
    <xf numFmtId="2" fontId="70" fillId="0" borderId="6" xfId="0" applyNumberFormat="1" applyFont="1" applyBorder="1" applyAlignment="1">
      <alignment horizontal="center" vertical="center"/>
    </xf>
    <xf numFmtId="2" fontId="70" fillId="0" borderId="6" xfId="0" applyNumberFormat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6" xfId="8" applyFont="1" applyBorder="1" applyAlignment="1">
      <alignment horizontal="center"/>
    </xf>
    <xf numFmtId="2" fontId="4" fillId="0" borderId="6" xfId="8" applyNumberFormat="1" applyFont="1" applyBorder="1" applyAlignment="1">
      <alignment horizontal="center"/>
    </xf>
    <xf numFmtId="0" fontId="8" fillId="0" borderId="37" xfId="633" applyFont="1" applyBorder="1" applyAlignment="1">
      <alignment horizontal="center"/>
    </xf>
    <xf numFmtId="43" fontId="4" fillId="0" borderId="38" xfId="248" applyFont="1" applyBorder="1"/>
    <xf numFmtId="43" fontId="70" fillId="0" borderId="38" xfId="248" applyFont="1" applyBorder="1" applyAlignment="1">
      <alignment horizontal="center" vertical="center"/>
    </xf>
    <xf numFmtId="2" fontId="70" fillId="0" borderId="38" xfId="0" applyNumberFormat="1" applyFont="1" applyBorder="1" applyAlignment="1">
      <alignment horizontal="center" vertical="center"/>
    </xf>
    <xf numFmtId="2" fontId="70" fillId="0" borderId="39" xfId="0" applyNumberFormat="1" applyFont="1" applyBorder="1" applyAlignment="1">
      <alignment horizontal="center" vertical="center"/>
    </xf>
    <xf numFmtId="0" fontId="8" fillId="0" borderId="5" xfId="633" applyFont="1" applyBorder="1" applyAlignment="1">
      <alignment horizontal="center"/>
    </xf>
    <xf numFmtId="43" fontId="4" fillId="0" borderId="6" xfId="248" applyFont="1" applyBorder="1"/>
    <xf numFmtId="43" fontId="70" fillId="0" borderId="6" xfId="248" applyFont="1" applyBorder="1" applyAlignment="1">
      <alignment horizontal="center" vertical="center"/>
    </xf>
    <xf numFmtId="2" fontId="70" fillId="0" borderId="8" xfId="0" applyNumberFormat="1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/>
    </xf>
    <xf numFmtId="43" fontId="70" fillId="0" borderId="6" xfId="248" applyFont="1" applyBorder="1" applyAlignment="1">
      <alignment horizontal="center"/>
    </xf>
    <xf numFmtId="2" fontId="70" fillId="0" borderId="8" xfId="0" applyNumberFormat="1" applyFont="1" applyBorder="1" applyAlignment="1">
      <alignment horizontal="center"/>
    </xf>
    <xf numFmtId="0" fontId="8" fillId="0" borderId="40" xfId="633" applyFont="1" applyBorder="1" applyAlignment="1">
      <alignment horizontal="center"/>
    </xf>
    <xf numFmtId="43" fontId="70" fillId="0" borderId="41" xfId="248" applyFont="1" applyBorder="1" applyAlignment="1">
      <alignment horizontal="center"/>
    </xf>
    <xf numFmtId="2" fontId="70" fillId="0" borderId="41" xfId="0" applyNumberFormat="1" applyFont="1" applyBorder="1" applyAlignment="1">
      <alignment horizontal="center"/>
    </xf>
    <xf numFmtId="2" fontId="70" fillId="0" borderId="42" xfId="0" applyNumberFormat="1" applyFont="1" applyBorder="1" applyAlignment="1">
      <alignment horizontal="center"/>
    </xf>
    <xf numFmtId="0" fontId="8" fillId="0" borderId="43" xfId="633" applyFont="1" applyBorder="1" applyAlignment="1">
      <alignment horizontal="center"/>
    </xf>
    <xf numFmtId="43" fontId="4" fillId="0" borderId="0" xfId="248" applyFont="1" applyBorder="1"/>
    <xf numFmtId="43" fontId="70" fillId="0" borderId="44" xfId="248" applyFont="1" applyBorder="1" applyAlignment="1">
      <alignment horizontal="center"/>
    </xf>
    <xf numFmtId="2" fontId="70" fillId="0" borderId="45" xfId="0" applyNumberFormat="1" applyFont="1" applyBorder="1" applyAlignment="1">
      <alignment horizontal="center"/>
    </xf>
    <xf numFmtId="2" fontId="70" fillId="0" borderId="46" xfId="0" applyNumberFormat="1" applyFont="1" applyBorder="1" applyAlignment="1">
      <alignment horizontal="center"/>
    </xf>
    <xf numFmtId="2" fontId="70" fillId="0" borderId="44" xfId="0" applyNumberFormat="1" applyFont="1" applyBorder="1" applyAlignment="1">
      <alignment horizontal="center"/>
    </xf>
    <xf numFmtId="2" fontId="70" fillId="0" borderId="47" xfId="0" applyNumberFormat="1" applyFont="1" applyBorder="1" applyAlignment="1">
      <alignment horizontal="center"/>
    </xf>
    <xf numFmtId="2" fontId="4" fillId="0" borderId="48" xfId="8" applyNumberFormat="1" applyFont="1" applyBorder="1" applyAlignment="1">
      <alignment horizontal="center"/>
    </xf>
  </cellXfs>
  <cellStyles count="634">
    <cellStyle name="_2008 Reforecast 0+12  03.14.08" xfId="9" xr:uid="{00000000-0005-0000-0000-000000000000}"/>
    <cellStyle name="_2008 Reforecast 0+12  03.14.08_Avera UIL NEEWS Analyses 2011" xfId="10" xr:uid="{00000000-0005-0000-0000-000001000000}"/>
    <cellStyle name="_2008 Reforecast 0+12  03.14.08_Avera UIL NEEWS Analyses 2011_Baudino Exhibits" xfId="11" xr:uid="{00000000-0005-0000-0000-000002000000}"/>
    <cellStyle name="_2008 Reforecast 0+12  03.14.08_Avera UIL NEEWS Analyses 2011_Baudino Exhibits_Pepco MD 2014 ROR Exhibits - JRWoolridge" xfId="12" xr:uid="{00000000-0005-0000-0000-000003000000}"/>
    <cellStyle name="_2008 Reforecast 0+12  03.14.08_Avera UIL NEEWS Analyses 2011_Baudino Exhibits_Tampa Electric FL 2013 ROR Exhibits - JRWoolridge - 7-8-13" xfId="13" xr:uid="{00000000-0005-0000-0000-000004000000}"/>
    <cellStyle name="_2008 Reforecast 0+12  03.14.08_Avera UIL NEEWS Analyses 2011_Baudino Exhibits_UI CT 2013 Exhibits - JRWoolridge - 4-19-13" xfId="14" xr:uid="{00000000-0005-0000-0000-000005000000}"/>
    <cellStyle name="_2008 Reforecast 0+12  03.14.08_Baudino Exhibits" xfId="15" xr:uid="{00000000-0005-0000-0000-000006000000}"/>
    <cellStyle name="_2008 Reforecast 0+12  03.14.08_Baudino Exhibits_Pepco MD 2014 ROR Exhibits - JRWoolridge" xfId="16" xr:uid="{00000000-0005-0000-0000-000007000000}"/>
    <cellStyle name="_2008 Reforecast 0+12  03.14.08_Baudino Exhibits_Tampa Electric FL 2013 ROR Exhibits - JRWoolridge - 7-8-13" xfId="17" xr:uid="{00000000-0005-0000-0000-000008000000}"/>
    <cellStyle name="_2008 Reforecast 0+12  03.14.08_Baudino Exhibits_UI CT 2013 Exhibits - JRWoolridge - 4-19-13" xfId="18" xr:uid="{00000000-0005-0000-0000-000009000000}"/>
    <cellStyle name="_2008 Reforecast 0+12  03.14.08_Value Line Data Base" xfId="19" xr:uid="{00000000-0005-0000-0000-00000A000000}"/>
    <cellStyle name="_2008 Reforecast 0+12  03.14.08_Value Line Data Base 2" xfId="20" xr:uid="{00000000-0005-0000-0000-00000B000000}"/>
    <cellStyle name="_2008 Reforecast 0+12  03.14.08_Value Line Data Base 2_Pepco MD 2014 ROR Exhibits - JRWoolridge" xfId="21" xr:uid="{00000000-0005-0000-0000-00000C000000}"/>
    <cellStyle name="_2008 Reforecast 0+12  03.14.08_Value Line Data Base 2_Tampa Electric FL 2013 ROR Exhibits - JRWoolridge - 7-8-13" xfId="22" xr:uid="{00000000-0005-0000-0000-00000D000000}"/>
    <cellStyle name="_2008 Reforecast 0+12  03.14.08_Value Line Data Base 2_UI CT 2013 Exhibits - JRWoolridge - 4-19-13" xfId="23" xr:uid="{00000000-0005-0000-0000-00000E000000}"/>
    <cellStyle name="_2008_ACCT 17103" xfId="24" xr:uid="{00000000-0005-0000-0000-00000F000000}"/>
    <cellStyle name="_2008_ACCT 17103_Avera UIL NEEWS Analyses 2011" xfId="25" xr:uid="{00000000-0005-0000-0000-000010000000}"/>
    <cellStyle name="_2008_ACCT 17103_Avera UIL NEEWS Analyses 2011_Baudino Exhibits" xfId="26" xr:uid="{00000000-0005-0000-0000-000011000000}"/>
    <cellStyle name="_2008_ACCT 17103_Avera UIL NEEWS Analyses 2011_Baudino Exhibits_Pepco MD 2014 ROR Exhibits - JRWoolridge" xfId="27" xr:uid="{00000000-0005-0000-0000-000012000000}"/>
    <cellStyle name="_2008_ACCT 17103_Avera UIL NEEWS Analyses 2011_Baudino Exhibits_Tampa Electric FL 2013 ROR Exhibits - JRWoolridge - 7-8-13" xfId="28" xr:uid="{00000000-0005-0000-0000-000013000000}"/>
    <cellStyle name="_2008_ACCT 17103_Avera UIL NEEWS Analyses 2011_Baudino Exhibits_UI CT 2013 Exhibits - JRWoolridge - 4-19-13" xfId="29" xr:uid="{00000000-0005-0000-0000-000014000000}"/>
    <cellStyle name="_2008_ACCT 17103_Baudino Exhibits" xfId="30" xr:uid="{00000000-0005-0000-0000-000015000000}"/>
    <cellStyle name="_2008_ACCT 17103_Baudino Exhibits_Pepco MD 2014 ROR Exhibits - JRWoolridge" xfId="31" xr:uid="{00000000-0005-0000-0000-000016000000}"/>
    <cellStyle name="_2008_ACCT 17103_Baudino Exhibits_Tampa Electric FL 2013 ROR Exhibits - JRWoolridge - 7-8-13" xfId="32" xr:uid="{00000000-0005-0000-0000-000017000000}"/>
    <cellStyle name="_2008_ACCT 17103_Baudino Exhibits_UI CT 2013 Exhibits - JRWoolridge - 4-19-13" xfId="33" xr:uid="{00000000-0005-0000-0000-000018000000}"/>
    <cellStyle name="_2008_ACCT 17103_Value Line Data Base" xfId="34" xr:uid="{00000000-0005-0000-0000-000019000000}"/>
    <cellStyle name="_2008_ACCT 17103_Value Line Data Base 2" xfId="35" xr:uid="{00000000-0005-0000-0000-00001A000000}"/>
    <cellStyle name="_2008_ACCT 17103_Value Line Data Base 2_Pepco MD 2014 ROR Exhibits - JRWoolridge" xfId="36" xr:uid="{00000000-0005-0000-0000-00001B000000}"/>
    <cellStyle name="_2008_ACCT 17103_Value Line Data Base 2_Tampa Electric FL 2013 ROR Exhibits - JRWoolridge - 7-8-13" xfId="37" xr:uid="{00000000-0005-0000-0000-00001C000000}"/>
    <cellStyle name="_2008_ACCT 17103_Value Line Data Base 2_UI CT 2013 Exhibits - JRWoolridge - 4-19-13" xfId="38" xr:uid="{00000000-0005-0000-0000-00001D000000}"/>
    <cellStyle name="_2009 Budget 5_02_08  FINAL" xfId="39" xr:uid="{00000000-0005-0000-0000-00001E000000}"/>
    <cellStyle name="_2009 Budget 5_02_08  FINAL_Avera UIL NEEWS Analyses 2011" xfId="40" xr:uid="{00000000-0005-0000-0000-00001F000000}"/>
    <cellStyle name="_2009 Budget 5_02_08  FINAL_Avera UIL NEEWS Analyses 2011_Baudino Exhibits" xfId="41" xr:uid="{00000000-0005-0000-0000-000020000000}"/>
    <cellStyle name="_2009 Budget 5_02_08  FINAL_Avera UIL NEEWS Analyses 2011_Baudino Exhibits_Pepco MD 2014 ROR Exhibits - JRWoolridge" xfId="42" xr:uid="{00000000-0005-0000-0000-000021000000}"/>
    <cellStyle name="_2009 Budget 5_02_08  FINAL_Avera UIL NEEWS Analyses 2011_Baudino Exhibits_Tampa Electric FL 2013 ROR Exhibits - JRWoolridge - 7-8-13" xfId="43" xr:uid="{00000000-0005-0000-0000-000022000000}"/>
    <cellStyle name="_2009 Budget 5_02_08  FINAL_Avera UIL NEEWS Analyses 2011_Baudino Exhibits_UI CT 2013 Exhibits - JRWoolridge - 4-19-13" xfId="44" xr:uid="{00000000-0005-0000-0000-000023000000}"/>
    <cellStyle name="_2009 Budget 5_02_08  FINAL_Baudino Exhibits" xfId="45" xr:uid="{00000000-0005-0000-0000-000024000000}"/>
    <cellStyle name="_2009 Budget 5_02_08  FINAL_Baudino Exhibits_Pepco MD 2014 ROR Exhibits - JRWoolridge" xfId="46" xr:uid="{00000000-0005-0000-0000-000025000000}"/>
    <cellStyle name="_2009 Budget 5_02_08  FINAL_Baudino Exhibits_Tampa Electric FL 2013 ROR Exhibits - JRWoolridge - 7-8-13" xfId="47" xr:uid="{00000000-0005-0000-0000-000026000000}"/>
    <cellStyle name="_2009 Budget 5_02_08  FINAL_Baudino Exhibits_UI CT 2013 Exhibits - JRWoolridge - 4-19-13" xfId="48" xr:uid="{00000000-0005-0000-0000-000027000000}"/>
    <cellStyle name="_2009 Budget 5_02_08  FINAL_Value Line Data Base" xfId="49" xr:uid="{00000000-0005-0000-0000-000028000000}"/>
    <cellStyle name="_2009 Budget 5_02_08  FINAL_Value Line Data Base 2" xfId="50" xr:uid="{00000000-0005-0000-0000-000029000000}"/>
    <cellStyle name="_2009 Budget 5_02_08  FINAL_Value Line Data Base 2_Pepco MD 2014 ROR Exhibits - JRWoolridge" xfId="51" xr:uid="{00000000-0005-0000-0000-00002A000000}"/>
    <cellStyle name="_2009 Budget 5_02_08  FINAL_Value Line Data Base 2_Tampa Electric FL 2013 ROR Exhibits - JRWoolridge - 7-8-13" xfId="52" xr:uid="{00000000-0005-0000-0000-00002B000000}"/>
    <cellStyle name="_2009 Budget 5_02_08  FINAL_Value Line Data Base 2_UI CT 2013 Exhibits - JRWoolridge - 4-19-13" xfId="53" xr:uid="{00000000-0005-0000-0000-00002C000000}"/>
    <cellStyle name="_Reformatted Cash Flow Consolidation 0706" xfId="54" xr:uid="{00000000-0005-0000-0000-00002D000000}"/>
    <cellStyle name="_Reformatted Cash Flow Consolidation 0706_Avera UIL NEEWS Analyses 2011" xfId="55" xr:uid="{00000000-0005-0000-0000-00002E000000}"/>
    <cellStyle name="_Reformatted Cash Flow Consolidation 0706_Avera UIL NEEWS Analyses 2011_Baudino Exhibits" xfId="56" xr:uid="{00000000-0005-0000-0000-00002F000000}"/>
    <cellStyle name="_Reformatted Cash Flow Consolidation 0706_Avera UIL NEEWS Analyses 2011_Baudino Exhibits_Pepco MD 2014 ROR Exhibits - JRWoolridge" xfId="57" xr:uid="{00000000-0005-0000-0000-000030000000}"/>
    <cellStyle name="_Reformatted Cash Flow Consolidation 0706_Avera UIL NEEWS Analyses 2011_Baudino Exhibits_Tampa Electric FL 2013 ROR Exhibits - JRWoolridge - 7-8-13" xfId="58" xr:uid="{00000000-0005-0000-0000-000031000000}"/>
    <cellStyle name="_Reformatted Cash Flow Consolidation 0706_Avera UIL NEEWS Analyses 2011_Baudino Exhibits_UI CT 2013 Exhibits - JRWoolridge - 4-19-13" xfId="59" xr:uid="{00000000-0005-0000-0000-000032000000}"/>
    <cellStyle name="_Reformatted Cash Flow Consolidation 0706_Baudino Exhibits" xfId="60" xr:uid="{00000000-0005-0000-0000-000033000000}"/>
    <cellStyle name="_Reformatted Cash Flow Consolidation 0706_Baudino Exhibits_Pepco MD 2014 ROR Exhibits - JRWoolridge" xfId="61" xr:uid="{00000000-0005-0000-0000-000034000000}"/>
    <cellStyle name="_Reformatted Cash Flow Consolidation 0706_Baudino Exhibits_Tampa Electric FL 2013 ROR Exhibits - JRWoolridge - 7-8-13" xfId="62" xr:uid="{00000000-0005-0000-0000-000035000000}"/>
    <cellStyle name="_Reformatted Cash Flow Consolidation 0706_Baudino Exhibits_UI CT 2013 Exhibits - JRWoolridge - 4-19-13" xfId="63" xr:uid="{00000000-0005-0000-0000-000036000000}"/>
    <cellStyle name="_Reformatted Cash Flow Consolidation 0706_Value Line Data Base" xfId="64" xr:uid="{00000000-0005-0000-0000-000037000000}"/>
    <cellStyle name="_Reformatted Cash Flow Consolidation 0706_Value Line Data Base 2" xfId="65" xr:uid="{00000000-0005-0000-0000-000038000000}"/>
    <cellStyle name="_Reformatted Cash Flow Consolidation 0706_Value Line Data Base 2_Pepco MD 2014 ROR Exhibits - JRWoolridge" xfId="66" xr:uid="{00000000-0005-0000-0000-000039000000}"/>
    <cellStyle name="_Reformatted Cash Flow Consolidation 0706_Value Line Data Base 2_Tampa Electric FL 2013 ROR Exhibits - JRWoolridge - 7-8-13" xfId="67" xr:uid="{00000000-0005-0000-0000-00003A000000}"/>
    <cellStyle name="_Reformatted Cash Flow Consolidation 0706_Value Line Data Base 2_UI CT 2013 Exhibits - JRWoolridge - 4-19-13" xfId="68" xr:uid="{00000000-0005-0000-0000-00003B000000}"/>
    <cellStyle name="_Reformatted Cash Flow Consolidation 0906" xfId="69" xr:uid="{00000000-0005-0000-0000-00003C000000}"/>
    <cellStyle name="_Reformatted Cash Flow Consolidation 0906_Avera UIL NEEWS Analyses 2011" xfId="70" xr:uid="{00000000-0005-0000-0000-00003D000000}"/>
    <cellStyle name="_Reformatted Cash Flow Consolidation 0906_Avera UIL NEEWS Analyses 2011_Baudino Exhibits" xfId="71" xr:uid="{00000000-0005-0000-0000-00003E000000}"/>
    <cellStyle name="_Reformatted Cash Flow Consolidation 0906_Avera UIL NEEWS Analyses 2011_Baudino Exhibits_Pepco MD 2014 ROR Exhibits - JRWoolridge" xfId="72" xr:uid="{00000000-0005-0000-0000-00003F000000}"/>
    <cellStyle name="_Reformatted Cash Flow Consolidation 0906_Avera UIL NEEWS Analyses 2011_Baudino Exhibits_Tampa Electric FL 2013 ROR Exhibits - JRWoolridge - 7-8-13" xfId="73" xr:uid="{00000000-0005-0000-0000-000040000000}"/>
    <cellStyle name="_Reformatted Cash Flow Consolidation 0906_Avera UIL NEEWS Analyses 2011_Baudino Exhibits_UI CT 2013 Exhibits - JRWoolridge - 4-19-13" xfId="74" xr:uid="{00000000-0005-0000-0000-000041000000}"/>
    <cellStyle name="_Reformatted Cash Flow Consolidation 0906_Baudino Exhibits" xfId="75" xr:uid="{00000000-0005-0000-0000-000042000000}"/>
    <cellStyle name="_Reformatted Cash Flow Consolidation 0906_Baudino Exhibits_Pepco MD 2014 ROR Exhibits - JRWoolridge" xfId="76" xr:uid="{00000000-0005-0000-0000-000043000000}"/>
    <cellStyle name="_Reformatted Cash Flow Consolidation 0906_Baudino Exhibits_Tampa Electric FL 2013 ROR Exhibits - JRWoolridge - 7-8-13" xfId="77" xr:uid="{00000000-0005-0000-0000-000044000000}"/>
    <cellStyle name="_Reformatted Cash Flow Consolidation 0906_Baudino Exhibits_UI CT 2013 Exhibits - JRWoolridge - 4-19-13" xfId="78" xr:uid="{00000000-0005-0000-0000-000045000000}"/>
    <cellStyle name="_Reformatted Cash Flow Consolidation 0906_Value Line Data Base" xfId="79" xr:uid="{00000000-0005-0000-0000-000046000000}"/>
    <cellStyle name="_Reformatted Cash Flow Consolidation 0906_Value Line Data Base 2" xfId="80" xr:uid="{00000000-0005-0000-0000-000047000000}"/>
    <cellStyle name="_Reformatted Cash Flow Consolidation 0906_Value Line Data Base 2_Pepco MD 2014 ROR Exhibits - JRWoolridge" xfId="81" xr:uid="{00000000-0005-0000-0000-000048000000}"/>
    <cellStyle name="_Reformatted Cash Flow Consolidation 0906_Value Line Data Base 2_Tampa Electric FL 2013 ROR Exhibits - JRWoolridge - 7-8-13" xfId="82" xr:uid="{00000000-0005-0000-0000-000049000000}"/>
    <cellStyle name="_Reformatted Cash Flow Consolidation 0906_Value Line Data Base 2_UI CT 2013 Exhibits - JRWoolridge - 4-19-13" xfId="83" xr:uid="{00000000-0005-0000-0000-00004A000000}"/>
    <cellStyle name="20% - Accent1 2" xfId="84" xr:uid="{00000000-0005-0000-0000-00004B000000}"/>
    <cellStyle name="20% - Accent1 3" xfId="85" xr:uid="{00000000-0005-0000-0000-00004C000000}"/>
    <cellStyle name="20% - Accent1 4" xfId="86" xr:uid="{00000000-0005-0000-0000-00004D000000}"/>
    <cellStyle name="20% - Accent1 5" xfId="87" xr:uid="{00000000-0005-0000-0000-00004E000000}"/>
    <cellStyle name="20% - Accent1 6" xfId="88" xr:uid="{00000000-0005-0000-0000-00004F000000}"/>
    <cellStyle name="20% - Accent1 7" xfId="89" xr:uid="{00000000-0005-0000-0000-000050000000}"/>
    <cellStyle name="20% - Accent2 2" xfId="90" xr:uid="{00000000-0005-0000-0000-000051000000}"/>
    <cellStyle name="20% - Accent2 3" xfId="91" xr:uid="{00000000-0005-0000-0000-000052000000}"/>
    <cellStyle name="20% - Accent2 4" xfId="92" xr:uid="{00000000-0005-0000-0000-000053000000}"/>
    <cellStyle name="20% - Accent2 5" xfId="93" xr:uid="{00000000-0005-0000-0000-000054000000}"/>
    <cellStyle name="20% - Accent2 6" xfId="94" xr:uid="{00000000-0005-0000-0000-000055000000}"/>
    <cellStyle name="20% - Accent2 7" xfId="95" xr:uid="{00000000-0005-0000-0000-000056000000}"/>
    <cellStyle name="20% - Accent3 2" xfId="96" xr:uid="{00000000-0005-0000-0000-000057000000}"/>
    <cellStyle name="20% - Accent3 3" xfId="97" xr:uid="{00000000-0005-0000-0000-000058000000}"/>
    <cellStyle name="20% - Accent3 4" xfId="98" xr:uid="{00000000-0005-0000-0000-000059000000}"/>
    <cellStyle name="20% - Accent3 5" xfId="99" xr:uid="{00000000-0005-0000-0000-00005A000000}"/>
    <cellStyle name="20% - Accent3 6" xfId="100" xr:uid="{00000000-0005-0000-0000-00005B000000}"/>
    <cellStyle name="20% - Accent3 7" xfId="101" xr:uid="{00000000-0005-0000-0000-00005C000000}"/>
    <cellStyle name="20% - Accent4 2" xfId="102" xr:uid="{00000000-0005-0000-0000-00005D000000}"/>
    <cellStyle name="20% - Accent4 3" xfId="103" xr:uid="{00000000-0005-0000-0000-00005E000000}"/>
    <cellStyle name="20% - Accent4 4" xfId="104" xr:uid="{00000000-0005-0000-0000-00005F000000}"/>
    <cellStyle name="20% - Accent4 5" xfId="105" xr:uid="{00000000-0005-0000-0000-000060000000}"/>
    <cellStyle name="20% - Accent4 6" xfId="106" xr:uid="{00000000-0005-0000-0000-000061000000}"/>
    <cellStyle name="20% - Accent4 7" xfId="107" xr:uid="{00000000-0005-0000-0000-000062000000}"/>
    <cellStyle name="20% - Accent5 2" xfId="108" xr:uid="{00000000-0005-0000-0000-000063000000}"/>
    <cellStyle name="20% - Accent5 3" xfId="109" xr:uid="{00000000-0005-0000-0000-000064000000}"/>
    <cellStyle name="20% - Accent5 4" xfId="110" xr:uid="{00000000-0005-0000-0000-000065000000}"/>
    <cellStyle name="20% - Accent5 5" xfId="111" xr:uid="{00000000-0005-0000-0000-000066000000}"/>
    <cellStyle name="20% - Accent5 6" xfId="112" xr:uid="{00000000-0005-0000-0000-000067000000}"/>
    <cellStyle name="20% - Accent5 7" xfId="113" xr:uid="{00000000-0005-0000-0000-000068000000}"/>
    <cellStyle name="20% - Accent6 2" xfId="114" xr:uid="{00000000-0005-0000-0000-000069000000}"/>
    <cellStyle name="20% - Accent6 3" xfId="115" xr:uid="{00000000-0005-0000-0000-00006A000000}"/>
    <cellStyle name="20% - Accent6 4" xfId="116" xr:uid="{00000000-0005-0000-0000-00006B000000}"/>
    <cellStyle name="20% - Accent6 5" xfId="117" xr:uid="{00000000-0005-0000-0000-00006C000000}"/>
    <cellStyle name="20% - Accent6 6" xfId="118" xr:uid="{00000000-0005-0000-0000-00006D000000}"/>
    <cellStyle name="20% - Accent6 7" xfId="119" xr:uid="{00000000-0005-0000-0000-00006E000000}"/>
    <cellStyle name="40% - Accent1 2" xfId="120" xr:uid="{00000000-0005-0000-0000-00006F000000}"/>
    <cellStyle name="40% - Accent1 3" xfId="121" xr:uid="{00000000-0005-0000-0000-000070000000}"/>
    <cellStyle name="40% - Accent1 4" xfId="122" xr:uid="{00000000-0005-0000-0000-000071000000}"/>
    <cellStyle name="40% - Accent1 5" xfId="123" xr:uid="{00000000-0005-0000-0000-000072000000}"/>
    <cellStyle name="40% - Accent1 6" xfId="124" xr:uid="{00000000-0005-0000-0000-000073000000}"/>
    <cellStyle name="40% - Accent1 7" xfId="125" xr:uid="{00000000-0005-0000-0000-000074000000}"/>
    <cellStyle name="40% - Accent2 2" xfId="126" xr:uid="{00000000-0005-0000-0000-000075000000}"/>
    <cellStyle name="40% - Accent2 3" xfId="127" xr:uid="{00000000-0005-0000-0000-000076000000}"/>
    <cellStyle name="40% - Accent2 4" xfId="128" xr:uid="{00000000-0005-0000-0000-000077000000}"/>
    <cellStyle name="40% - Accent2 5" xfId="129" xr:uid="{00000000-0005-0000-0000-000078000000}"/>
    <cellStyle name="40% - Accent2 6" xfId="130" xr:uid="{00000000-0005-0000-0000-000079000000}"/>
    <cellStyle name="40% - Accent2 7" xfId="131" xr:uid="{00000000-0005-0000-0000-00007A000000}"/>
    <cellStyle name="40% - Accent3 2" xfId="132" xr:uid="{00000000-0005-0000-0000-00007B000000}"/>
    <cellStyle name="40% - Accent3 3" xfId="133" xr:uid="{00000000-0005-0000-0000-00007C000000}"/>
    <cellStyle name="40% - Accent3 4" xfId="134" xr:uid="{00000000-0005-0000-0000-00007D000000}"/>
    <cellStyle name="40% - Accent3 5" xfId="135" xr:uid="{00000000-0005-0000-0000-00007E000000}"/>
    <cellStyle name="40% - Accent3 6" xfId="136" xr:uid="{00000000-0005-0000-0000-00007F000000}"/>
    <cellStyle name="40% - Accent3 7" xfId="137" xr:uid="{00000000-0005-0000-0000-000080000000}"/>
    <cellStyle name="40% - Accent4 2" xfId="138" xr:uid="{00000000-0005-0000-0000-000081000000}"/>
    <cellStyle name="40% - Accent4 3" xfId="139" xr:uid="{00000000-0005-0000-0000-000082000000}"/>
    <cellStyle name="40% - Accent4 4" xfId="140" xr:uid="{00000000-0005-0000-0000-000083000000}"/>
    <cellStyle name="40% - Accent4 5" xfId="141" xr:uid="{00000000-0005-0000-0000-000084000000}"/>
    <cellStyle name="40% - Accent4 6" xfId="142" xr:uid="{00000000-0005-0000-0000-000085000000}"/>
    <cellStyle name="40% - Accent4 7" xfId="143" xr:uid="{00000000-0005-0000-0000-000086000000}"/>
    <cellStyle name="40% - Accent5 2" xfId="144" xr:uid="{00000000-0005-0000-0000-000087000000}"/>
    <cellStyle name="40% - Accent5 3" xfId="145" xr:uid="{00000000-0005-0000-0000-000088000000}"/>
    <cellStyle name="40% - Accent5 4" xfId="146" xr:uid="{00000000-0005-0000-0000-000089000000}"/>
    <cellStyle name="40% - Accent5 5" xfId="147" xr:uid="{00000000-0005-0000-0000-00008A000000}"/>
    <cellStyle name="40% - Accent5 6" xfId="148" xr:uid="{00000000-0005-0000-0000-00008B000000}"/>
    <cellStyle name="40% - Accent5 7" xfId="149" xr:uid="{00000000-0005-0000-0000-00008C000000}"/>
    <cellStyle name="40% - Accent6 2" xfId="150" xr:uid="{00000000-0005-0000-0000-00008D000000}"/>
    <cellStyle name="40% - Accent6 3" xfId="151" xr:uid="{00000000-0005-0000-0000-00008E000000}"/>
    <cellStyle name="40% - Accent6 4" xfId="152" xr:uid="{00000000-0005-0000-0000-00008F000000}"/>
    <cellStyle name="40% - Accent6 5" xfId="153" xr:uid="{00000000-0005-0000-0000-000090000000}"/>
    <cellStyle name="40% - Accent6 6" xfId="154" xr:uid="{00000000-0005-0000-0000-000091000000}"/>
    <cellStyle name="40% - Accent6 7" xfId="155" xr:uid="{00000000-0005-0000-0000-000092000000}"/>
    <cellStyle name="60% - Accent1 2" xfId="156" xr:uid="{00000000-0005-0000-0000-000093000000}"/>
    <cellStyle name="60% - Accent1 3" xfId="157" xr:uid="{00000000-0005-0000-0000-000094000000}"/>
    <cellStyle name="60% - Accent1 4" xfId="158" xr:uid="{00000000-0005-0000-0000-000095000000}"/>
    <cellStyle name="60% - Accent1 5" xfId="159" xr:uid="{00000000-0005-0000-0000-000096000000}"/>
    <cellStyle name="60% - Accent1 6" xfId="160" xr:uid="{00000000-0005-0000-0000-000097000000}"/>
    <cellStyle name="60% - Accent1 7" xfId="161" xr:uid="{00000000-0005-0000-0000-000098000000}"/>
    <cellStyle name="60% - Accent2 2" xfId="162" xr:uid="{00000000-0005-0000-0000-000099000000}"/>
    <cellStyle name="60% - Accent2 3" xfId="163" xr:uid="{00000000-0005-0000-0000-00009A000000}"/>
    <cellStyle name="60% - Accent2 4" xfId="164" xr:uid="{00000000-0005-0000-0000-00009B000000}"/>
    <cellStyle name="60% - Accent2 5" xfId="165" xr:uid="{00000000-0005-0000-0000-00009C000000}"/>
    <cellStyle name="60% - Accent2 6" xfId="166" xr:uid="{00000000-0005-0000-0000-00009D000000}"/>
    <cellStyle name="60% - Accent2 7" xfId="167" xr:uid="{00000000-0005-0000-0000-00009E000000}"/>
    <cellStyle name="60% - Accent3 2" xfId="168" xr:uid="{00000000-0005-0000-0000-00009F000000}"/>
    <cellStyle name="60% - Accent3 3" xfId="169" xr:uid="{00000000-0005-0000-0000-0000A0000000}"/>
    <cellStyle name="60% - Accent3 4" xfId="170" xr:uid="{00000000-0005-0000-0000-0000A1000000}"/>
    <cellStyle name="60% - Accent3 5" xfId="171" xr:uid="{00000000-0005-0000-0000-0000A2000000}"/>
    <cellStyle name="60% - Accent3 6" xfId="172" xr:uid="{00000000-0005-0000-0000-0000A3000000}"/>
    <cellStyle name="60% - Accent3 7" xfId="173" xr:uid="{00000000-0005-0000-0000-0000A4000000}"/>
    <cellStyle name="60% - Accent4 2" xfId="174" xr:uid="{00000000-0005-0000-0000-0000A5000000}"/>
    <cellStyle name="60% - Accent4 3" xfId="175" xr:uid="{00000000-0005-0000-0000-0000A6000000}"/>
    <cellStyle name="60% - Accent4 4" xfId="176" xr:uid="{00000000-0005-0000-0000-0000A7000000}"/>
    <cellStyle name="60% - Accent4 5" xfId="177" xr:uid="{00000000-0005-0000-0000-0000A8000000}"/>
    <cellStyle name="60% - Accent4 6" xfId="178" xr:uid="{00000000-0005-0000-0000-0000A9000000}"/>
    <cellStyle name="60% - Accent4 7" xfId="179" xr:uid="{00000000-0005-0000-0000-0000AA000000}"/>
    <cellStyle name="60% - Accent5 2" xfId="180" xr:uid="{00000000-0005-0000-0000-0000AB000000}"/>
    <cellStyle name="60% - Accent5 3" xfId="181" xr:uid="{00000000-0005-0000-0000-0000AC000000}"/>
    <cellStyle name="60% - Accent5 4" xfId="182" xr:uid="{00000000-0005-0000-0000-0000AD000000}"/>
    <cellStyle name="60% - Accent5 5" xfId="183" xr:uid="{00000000-0005-0000-0000-0000AE000000}"/>
    <cellStyle name="60% - Accent5 6" xfId="184" xr:uid="{00000000-0005-0000-0000-0000AF000000}"/>
    <cellStyle name="60% - Accent5 7" xfId="185" xr:uid="{00000000-0005-0000-0000-0000B0000000}"/>
    <cellStyle name="60% - Accent6 2" xfId="186" xr:uid="{00000000-0005-0000-0000-0000B1000000}"/>
    <cellStyle name="60% - Accent6 3" xfId="187" xr:uid="{00000000-0005-0000-0000-0000B2000000}"/>
    <cellStyle name="60% - Accent6 4" xfId="188" xr:uid="{00000000-0005-0000-0000-0000B3000000}"/>
    <cellStyle name="60% - Accent6 5" xfId="189" xr:uid="{00000000-0005-0000-0000-0000B4000000}"/>
    <cellStyle name="60% - Accent6 6" xfId="190" xr:uid="{00000000-0005-0000-0000-0000B5000000}"/>
    <cellStyle name="60% - Accent6 7" xfId="191" xr:uid="{00000000-0005-0000-0000-0000B6000000}"/>
    <cellStyle name="Accent1 2" xfId="192" xr:uid="{00000000-0005-0000-0000-0000B7000000}"/>
    <cellStyle name="Accent1 3" xfId="193" xr:uid="{00000000-0005-0000-0000-0000B8000000}"/>
    <cellStyle name="Accent1 4" xfId="194" xr:uid="{00000000-0005-0000-0000-0000B9000000}"/>
    <cellStyle name="Accent1 5" xfId="195" xr:uid="{00000000-0005-0000-0000-0000BA000000}"/>
    <cellStyle name="Accent1 6" xfId="196" xr:uid="{00000000-0005-0000-0000-0000BB000000}"/>
    <cellStyle name="Accent1 7" xfId="197" xr:uid="{00000000-0005-0000-0000-0000BC000000}"/>
    <cellStyle name="Accent2 2" xfId="198" xr:uid="{00000000-0005-0000-0000-0000BD000000}"/>
    <cellStyle name="Accent2 3" xfId="199" xr:uid="{00000000-0005-0000-0000-0000BE000000}"/>
    <cellStyle name="Accent2 4" xfId="200" xr:uid="{00000000-0005-0000-0000-0000BF000000}"/>
    <cellStyle name="Accent2 5" xfId="201" xr:uid="{00000000-0005-0000-0000-0000C0000000}"/>
    <cellStyle name="Accent2 6" xfId="202" xr:uid="{00000000-0005-0000-0000-0000C1000000}"/>
    <cellStyle name="Accent2 7" xfId="203" xr:uid="{00000000-0005-0000-0000-0000C2000000}"/>
    <cellStyle name="Accent3 2" xfId="204" xr:uid="{00000000-0005-0000-0000-0000C3000000}"/>
    <cellStyle name="Accent3 3" xfId="205" xr:uid="{00000000-0005-0000-0000-0000C4000000}"/>
    <cellStyle name="Accent3 4" xfId="206" xr:uid="{00000000-0005-0000-0000-0000C5000000}"/>
    <cellStyle name="Accent3 5" xfId="207" xr:uid="{00000000-0005-0000-0000-0000C6000000}"/>
    <cellStyle name="Accent3 6" xfId="208" xr:uid="{00000000-0005-0000-0000-0000C7000000}"/>
    <cellStyle name="Accent3 7" xfId="209" xr:uid="{00000000-0005-0000-0000-0000C8000000}"/>
    <cellStyle name="Accent4 2" xfId="210" xr:uid="{00000000-0005-0000-0000-0000C9000000}"/>
    <cellStyle name="Accent4 3" xfId="211" xr:uid="{00000000-0005-0000-0000-0000CA000000}"/>
    <cellStyle name="Accent4 4" xfId="212" xr:uid="{00000000-0005-0000-0000-0000CB000000}"/>
    <cellStyle name="Accent4 5" xfId="213" xr:uid="{00000000-0005-0000-0000-0000CC000000}"/>
    <cellStyle name="Accent4 6" xfId="214" xr:uid="{00000000-0005-0000-0000-0000CD000000}"/>
    <cellStyle name="Accent4 7" xfId="215" xr:uid="{00000000-0005-0000-0000-0000CE000000}"/>
    <cellStyle name="Accent5 2" xfId="216" xr:uid="{00000000-0005-0000-0000-0000CF000000}"/>
    <cellStyle name="Accent5 3" xfId="217" xr:uid="{00000000-0005-0000-0000-0000D0000000}"/>
    <cellStyle name="Accent5 4" xfId="218" xr:uid="{00000000-0005-0000-0000-0000D1000000}"/>
    <cellStyle name="Accent5 5" xfId="219" xr:uid="{00000000-0005-0000-0000-0000D2000000}"/>
    <cellStyle name="Accent5 6" xfId="220" xr:uid="{00000000-0005-0000-0000-0000D3000000}"/>
    <cellStyle name="Accent5 7" xfId="221" xr:uid="{00000000-0005-0000-0000-0000D4000000}"/>
    <cellStyle name="Accent6 2" xfId="222" xr:uid="{00000000-0005-0000-0000-0000D5000000}"/>
    <cellStyle name="Accent6 3" xfId="223" xr:uid="{00000000-0005-0000-0000-0000D6000000}"/>
    <cellStyle name="Accent6 4" xfId="224" xr:uid="{00000000-0005-0000-0000-0000D7000000}"/>
    <cellStyle name="Accent6 5" xfId="225" xr:uid="{00000000-0005-0000-0000-0000D8000000}"/>
    <cellStyle name="Accent6 6" xfId="226" xr:uid="{00000000-0005-0000-0000-0000D9000000}"/>
    <cellStyle name="Accent6 7" xfId="227" xr:uid="{00000000-0005-0000-0000-0000DA000000}"/>
    <cellStyle name="alternate1" xfId="228" xr:uid="{00000000-0005-0000-0000-0000DB000000}"/>
    <cellStyle name="Bad 2" xfId="229" xr:uid="{00000000-0005-0000-0000-0000DC000000}"/>
    <cellStyle name="Bad 3" xfId="230" xr:uid="{00000000-0005-0000-0000-0000DD000000}"/>
    <cellStyle name="Bad 4" xfId="231" xr:uid="{00000000-0005-0000-0000-0000DE000000}"/>
    <cellStyle name="Bad 5" xfId="232" xr:uid="{00000000-0005-0000-0000-0000DF000000}"/>
    <cellStyle name="Bad 6" xfId="233" xr:uid="{00000000-0005-0000-0000-0000E0000000}"/>
    <cellStyle name="Bad 7" xfId="234" xr:uid="{00000000-0005-0000-0000-0000E1000000}"/>
    <cellStyle name="Calculation 2" xfId="235" xr:uid="{00000000-0005-0000-0000-0000E2000000}"/>
    <cellStyle name="Calculation 3" xfId="236" xr:uid="{00000000-0005-0000-0000-0000E3000000}"/>
    <cellStyle name="Calculation 4" xfId="237" xr:uid="{00000000-0005-0000-0000-0000E4000000}"/>
    <cellStyle name="Calculation 5" xfId="238" xr:uid="{00000000-0005-0000-0000-0000E5000000}"/>
    <cellStyle name="Calculation 6" xfId="239" xr:uid="{00000000-0005-0000-0000-0000E6000000}"/>
    <cellStyle name="Calculation 7" xfId="240" xr:uid="{00000000-0005-0000-0000-0000E7000000}"/>
    <cellStyle name="Check Cell 2" xfId="241" xr:uid="{00000000-0005-0000-0000-0000E8000000}"/>
    <cellStyle name="Check Cell 3" xfId="242" xr:uid="{00000000-0005-0000-0000-0000E9000000}"/>
    <cellStyle name="Check Cell 4" xfId="243" xr:uid="{00000000-0005-0000-0000-0000EA000000}"/>
    <cellStyle name="Check Cell 5" xfId="244" xr:uid="{00000000-0005-0000-0000-0000EB000000}"/>
    <cellStyle name="Check Cell 6" xfId="245" xr:uid="{00000000-0005-0000-0000-0000EC000000}"/>
    <cellStyle name="Check Cell 7" xfId="246" xr:uid="{00000000-0005-0000-0000-0000ED000000}"/>
    <cellStyle name="Comma 10" xfId="247" xr:uid="{00000000-0005-0000-0000-0000EE000000}"/>
    <cellStyle name="Comma 11" xfId="248" xr:uid="{00000000-0005-0000-0000-0000EF000000}"/>
    <cellStyle name="Comma 12" xfId="249" xr:uid="{00000000-0005-0000-0000-0000F0000000}"/>
    <cellStyle name="Comma 12 2" xfId="250" xr:uid="{00000000-0005-0000-0000-0000F1000000}"/>
    <cellStyle name="Comma 2" xfId="251" xr:uid="{00000000-0005-0000-0000-0000F2000000}"/>
    <cellStyle name="Comma 2 2" xfId="252" xr:uid="{00000000-0005-0000-0000-0000F3000000}"/>
    <cellStyle name="Comma 2 3" xfId="253" xr:uid="{00000000-0005-0000-0000-0000F4000000}"/>
    <cellStyle name="Comma 2 4" xfId="254" xr:uid="{00000000-0005-0000-0000-0000F5000000}"/>
    <cellStyle name="Comma 2 5" xfId="255" xr:uid="{00000000-0005-0000-0000-0000F6000000}"/>
    <cellStyle name="Comma 2 6" xfId="256" xr:uid="{00000000-0005-0000-0000-0000F7000000}"/>
    <cellStyle name="Comma 3" xfId="257" xr:uid="{00000000-0005-0000-0000-0000F8000000}"/>
    <cellStyle name="Comma 3 2" xfId="258" xr:uid="{00000000-0005-0000-0000-0000F9000000}"/>
    <cellStyle name="Comma 3 3" xfId="259" xr:uid="{00000000-0005-0000-0000-0000FA000000}"/>
    <cellStyle name="Comma 3 4" xfId="260" xr:uid="{00000000-0005-0000-0000-0000FB000000}"/>
    <cellStyle name="Comma 3 5" xfId="261" xr:uid="{00000000-0005-0000-0000-0000FC000000}"/>
    <cellStyle name="Comma 3 6" xfId="262" xr:uid="{00000000-0005-0000-0000-0000FD000000}"/>
    <cellStyle name="Comma 4" xfId="263" xr:uid="{00000000-0005-0000-0000-0000FE000000}"/>
    <cellStyle name="Comma 4 2" xfId="264" xr:uid="{00000000-0005-0000-0000-0000FF000000}"/>
    <cellStyle name="Comma 4 2 2" xfId="265" xr:uid="{00000000-0005-0000-0000-000000010000}"/>
    <cellStyle name="Comma 4 3" xfId="266" xr:uid="{00000000-0005-0000-0000-000001010000}"/>
    <cellStyle name="Comma 4 4" xfId="267" xr:uid="{00000000-0005-0000-0000-000002010000}"/>
    <cellStyle name="Comma 4 5" xfId="268" xr:uid="{00000000-0005-0000-0000-000003010000}"/>
    <cellStyle name="Comma 4 6" xfId="269" xr:uid="{00000000-0005-0000-0000-000004010000}"/>
    <cellStyle name="Comma 5" xfId="270" xr:uid="{00000000-0005-0000-0000-000005010000}"/>
    <cellStyle name="Comma 6" xfId="271" xr:uid="{00000000-0005-0000-0000-000006010000}"/>
    <cellStyle name="Comma 7" xfId="272" xr:uid="{00000000-0005-0000-0000-000007010000}"/>
    <cellStyle name="Comma 7 2" xfId="273" xr:uid="{00000000-0005-0000-0000-000008010000}"/>
    <cellStyle name="Comma 8" xfId="274" xr:uid="{00000000-0005-0000-0000-000009010000}"/>
    <cellStyle name="Comma 9" xfId="275" xr:uid="{00000000-0005-0000-0000-00000A010000}"/>
    <cellStyle name="Comma 9 2" xfId="276" xr:uid="{00000000-0005-0000-0000-00000B010000}"/>
    <cellStyle name="Comma0" xfId="277" xr:uid="{00000000-0005-0000-0000-00000C010000}"/>
    <cellStyle name="Currency 10" xfId="278" xr:uid="{00000000-0005-0000-0000-00000D010000}"/>
    <cellStyle name="Currency 11" xfId="279" xr:uid="{00000000-0005-0000-0000-00000E010000}"/>
    <cellStyle name="Currency 2" xfId="280" xr:uid="{00000000-0005-0000-0000-00000F010000}"/>
    <cellStyle name="Currency 2 2" xfId="281" xr:uid="{00000000-0005-0000-0000-000010010000}"/>
    <cellStyle name="Currency 2 3" xfId="282" xr:uid="{00000000-0005-0000-0000-000011010000}"/>
    <cellStyle name="Currency 2 4" xfId="283" xr:uid="{00000000-0005-0000-0000-000012010000}"/>
    <cellStyle name="Currency 2 5" xfId="284" xr:uid="{00000000-0005-0000-0000-000013010000}"/>
    <cellStyle name="Currency 2 6" xfId="285" xr:uid="{00000000-0005-0000-0000-000014010000}"/>
    <cellStyle name="Currency 3" xfId="286" xr:uid="{00000000-0005-0000-0000-000015010000}"/>
    <cellStyle name="Currency 3 2" xfId="287" xr:uid="{00000000-0005-0000-0000-000016010000}"/>
    <cellStyle name="Currency 3 3" xfId="288" xr:uid="{00000000-0005-0000-0000-000017010000}"/>
    <cellStyle name="Currency 4" xfId="289" xr:uid="{00000000-0005-0000-0000-000018010000}"/>
    <cellStyle name="Currency 5" xfId="290" xr:uid="{00000000-0005-0000-0000-000019010000}"/>
    <cellStyle name="Currency 5 2" xfId="291" xr:uid="{00000000-0005-0000-0000-00001A010000}"/>
    <cellStyle name="Currency 6" xfId="292" xr:uid="{00000000-0005-0000-0000-00001B010000}"/>
    <cellStyle name="Currency 7" xfId="293" xr:uid="{00000000-0005-0000-0000-00001C010000}"/>
    <cellStyle name="Currency 8" xfId="294" xr:uid="{00000000-0005-0000-0000-00001D010000}"/>
    <cellStyle name="Currency 9" xfId="295" xr:uid="{00000000-0005-0000-0000-00001E010000}"/>
    <cellStyle name="Currency0" xfId="296" xr:uid="{00000000-0005-0000-0000-00001F010000}"/>
    <cellStyle name="Date" xfId="297" xr:uid="{00000000-0005-0000-0000-000020010000}"/>
    <cellStyle name="Date 2" xfId="298" xr:uid="{00000000-0005-0000-0000-000021010000}"/>
    <cellStyle name="Date_DE - Delmarva Cost of Capital Exhibits - May 2013 - JRW" xfId="299" xr:uid="{00000000-0005-0000-0000-000022010000}"/>
    <cellStyle name="Explanatory Text 2" xfId="300" xr:uid="{00000000-0005-0000-0000-000023010000}"/>
    <cellStyle name="Explanatory Text 3" xfId="301" xr:uid="{00000000-0005-0000-0000-000024010000}"/>
    <cellStyle name="Explanatory Text 4" xfId="302" xr:uid="{00000000-0005-0000-0000-000025010000}"/>
    <cellStyle name="Explanatory Text 5" xfId="303" xr:uid="{00000000-0005-0000-0000-000026010000}"/>
    <cellStyle name="Explanatory Text 6" xfId="304" xr:uid="{00000000-0005-0000-0000-000027010000}"/>
    <cellStyle name="Explanatory Text 7" xfId="305" xr:uid="{00000000-0005-0000-0000-000028010000}"/>
    <cellStyle name="F2" xfId="306" xr:uid="{00000000-0005-0000-0000-000029010000}"/>
    <cellStyle name="F3" xfId="307" xr:uid="{00000000-0005-0000-0000-00002A010000}"/>
    <cellStyle name="F3 2" xfId="308" xr:uid="{00000000-0005-0000-0000-00002B010000}"/>
    <cellStyle name="F3_DE - Delmarva Cost of Capital Exhibits - May 2013 - JRW" xfId="309" xr:uid="{00000000-0005-0000-0000-00002C010000}"/>
    <cellStyle name="F4" xfId="310" xr:uid="{00000000-0005-0000-0000-00002D010000}"/>
    <cellStyle name="F5" xfId="311" xr:uid="{00000000-0005-0000-0000-00002E010000}"/>
    <cellStyle name="F5 2" xfId="312" xr:uid="{00000000-0005-0000-0000-00002F010000}"/>
    <cellStyle name="F5_DE - Delmarva Cost of Capital Exhibits - May 2013 - JRW" xfId="313" xr:uid="{00000000-0005-0000-0000-000030010000}"/>
    <cellStyle name="F6" xfId="314" xr:uid="{00000000-0005-0000-0000-000031010000}"/>
    <cellStyle name="F6 2" xfId="315" xr:uid="{00000000-0005-0000-0000-000032010000}"/>
    <cellStyle name="F6_DE - Delmarva Cost of Capital Exhibits - May 2013 - JRW" xfId="316" xr:uid="{00000000-0005-0000-0000-000033010000}"/>
    <cellStyle name="F7" xfId="317" xr:uid="{00000000-0005-0000-0000-000034010000}"/>
    <cellStyle name="F7 2" xfId="318" xr:uid="{00000000-0005-0000-0000-000035010000}"/>
    <cellStyle name="F7_DE - Delmarva Cost of Capital Exhibits - May 2013 - JRW" xfId="319" xr:uid="{00000000-0005-0000-0000-000036010000}"/>
    <cellStyle name="F8" xfId="320" xr:uid="{00000000-0005-0000-0000-000037010000}"/>
    <cellStyle name="F8 2" xfId="321" xr:uid="{00000000-0005-0000-0000-000038010000}"/>
    <cellStyle name="F8_DE - Delmarva Cost of Capital Exhibits - May 2013 - JRW" xfId="322" xr:uid="{00000000-0005-0000-0000-000039010000}"/>
    <cellStyle name="Fixed" xfId="323" xr:uid="{00000000-0005-0000-0000-00003A010000}"/>
    <cellStyle name="Fixed 2" xfId="324" xr:uid="{00000000-0005-0000-0000-00003B010000}"/>
    <cellStyle name="Fixed_DE - Delmarva Cost of Capital Exhibits - May 2013 - JRW" xfId="325" xr:uid="{00000000-0005-0000-0000-00003C010000}"/>
    <cellStyle name="Good 2" xfId="326" xr:uid="{00000000-0005-0000-0000-00003D010000}"/>
    <cellStyle name="Good 3" xfId="327" xr:uid="{00000000-0005-0000-0000-00003E010000}"/>
    <cellStyle name="Good 4" xfId="328" xr:uid="{00000000-0005-0000-0000-00003F010000}"/>
    <cellStyle name="Good 5" xfId="329" xr:uid="{00000000-0005-0000-0000-000040010000}"/>
    <cellStyle name="Good 6" xfId="330" xr:uid="{00000000-0005-0000-0000-000041010000}"/>
    <cellStyle name="Good 7" xfId="331" xr:uid="{00000000-0005-0000-0000-000042010000}"/>
    <cellStyle name="Heading 1 2" xfId="332" xr:uid="{00000000-0005-0000-0000-000043010000}"/>
    <cellStyle name="Heading 1 3" xfId="333" xr:uid="{00000000-0005-0000-0000-000044010000}"/>
    <cellStyle name="Heading 1 4" xfId="334" xr:uid="{00000000-0005-0000-0000-000045010000}"/>
    <cellStyle name="Heading 1 5" xfId="335" xr:uid="{00000000-0005-0000-0000-000046010000}"/>
    <cellStyle name="Heading 1 6" xfId="336" xr:uid="{00000000-0005-0000-0000-000047010000}"/>
    <cellStyle name="Heading 1 7" xfId="337" xr:uid="{00000000-0005-0000-0000-000048010000}"/>
    <cellStyle name="Heading 2 2" xfId="338" xr:uid="{00000000-0005-0000-0000-000049010000}"/>
    <cellStyle name="Heading 2 3" xfId="339" xr:uid="{00000000-0005-0000-0000-00004A010000}"/>
    <cellStyle name="Heading 2 4" xfId="340" xr:uid="{00000000-0005-0000-0000-00004B010000}"/>
    <cellStyle name="Heading 2 5" xfId="341" xr:uid="{00000000-0005-0000-0000-00004C010000}"/>
    <cellStyle name="Heading 2 6" xfId="342" xr:uid="{00000000-0005-0000-0000-00004D010000}"/>
    <cellStyle name="Heading 2 7" xfId="343" xr:uid="{00000000-0005-0000-0000-00004E010000}"/>
    <cellStyle name="Heading 3 2" xfId="344" xr:uid="{00000000-0005-0000-0000-00004F010000}"/>
    <cellStyle name="Heading 3 3" xfId="345" xr:uid="{00000000-0005-0000-0000-000050010000}"/>
    <cellStyle name="Heading 3 4" xfId="346" xr:uid="{00000000-0005-0000-0000-000051010000}"/>
    <cellStyle name="Heading 3 5" xfId="347" xr:uid="{00000000-0005-0000-0000-000052010000}"/>
    <cellStyle name="Heading 3 6" xfId="348" xr:uid="{00000000-0005-0000-0000-000053010000}"/>
    <cellStyle name="Heading 3 7" xfId="349" xr:uid="{00000000-0005-0000-0000-000054010000}"/>
    <cellStyle name="Heading 4 2" xfId="350" xr:uid="{00000000-0005-0000-0000-000055010000}"/>
    <cellStyle name="Heading 4 3" xfId="351" xr:uid="{00000000-0005-0000-0000-000056010000}"/>
    <cellStyle name="Heading 4 4" xfId="352" xr:uid="{00000000-0005-0000-0000-000057010000}"/>
    <cellStyle name="Heading 4 5" xfId="353" xr:uid="{00000000-0005-0000-0000-000058010000}"/>
    <cellStyle name="Heading 4 6" xfId="354" xr:uid="{00000000-0005-0000-0000-000059010000}"/>
    <cellStyle name="Heading 4 7" xfId="355" xr:uid="{00000000-0005-0000-0000-00005A010000}"/>
    <cellStyle name="HEADING1" xfId="356" xr:uid="{00000000-0005-0000-0000-00005B010000}"/>
    <cellStyle name="HEADING2" xfId="357" xr:uid="{00000000-0005-0000-0000-00005C010000}"/>
    <cellStyle name="HEADING2 2" xfId="358" xr:uid="{00000000-0005-0000-0000-00005D010000}"/>
    <cellStyle name="HEADING2_DE - Delmarva Cost of Capital Exhibits - May 2013 - JRW" xfId="359" xr:uid="{00000000-0005-0000-0000-00005E010000}"/>
    <cellStyle name="HeadlineStyle" xfId="360" xr:uid="{00000000-0005-0000-0000-00005F010000}"/>
    <cellStyle name="HeadlineStyle 2" xfId="361" xr:uid="{00000000-0005-0000-0000-000060010000}"/>
    <cellStyle name="HeadlineStyleJustified" xfId="362" xr:uid="{00000000-0005-0000-0000-000061010000}"/>
    <cellStyle name="Hyperlink" xfId="631" builtinId="8"/>
    <cellStyle name="Input 2" xfId="363" xr:uid="{00000000-0005-0000-0000-000063010000}"/>
    <cellStyle name="Input 3" xfId="364" xr:uid="{00000000-0005-0000-0000-000064010000}"/>
    <cellStyle name="Input 4" xfId="365" xr:uid="{00000000-0005-0000-0000-000065010000}"/>
    <cellStyle name="Input 5" xfId="366" xr:uid="{00000000-0005-0000-0000-000066010000}"/>
    <cellStyle name="Input 6" xfId="367" xr:uid="{00000000-0005-0000-0000-000067010000}"/>
    <cellStyle name="Input 7" xfId="368" xr:uid="{00000000-0005-0000-0000-000068010000}"/>
    <cellStyle name="Lines" xfId="369" xr:uid="{00000000-0005-0000-0000-000069010000}"/>
    <cellStyle name="Linked Cell 2" xfId="370" xr:uid="{00000000-0005-0000-0000-00006A010000}"/>
    <cellStyle name="Linked Cell 3" xfId="371" xr:uid="{00000000-0005-0000-0000-00006B010000}"/>
    <cellStyle name="Linked Cell 4" xfId="372" xr:uid="{00000000-0005-0000-0000-00006C010000}"/>
    <cellStyle name="Linked Cell 5" xfId="373" xr:uid="{00000000-0005-0000-0000-00006D010000}"/>
    <cellStyle name="Linked Cell 6" xfId="374" xr:uid="{00000000-0005-0000-0000-00006E010000}"/>
    <cellStyle name="Linked Cell 7" xfId="375" xr:uid="{00000000-0005-0000-0000-00006F010000}"/>
    <cellStyle name="Neutral 2" xfId="376" xr:uid="{00000000-0005-0000-0000-000070010000}"/>
    <cellStyle name="Neutral 3" xfId="377" xr:uid="{00000000-0005-0000-0000-000071010000}"/>
    <cellStyle name="Neutral 4" xfId="378" xr:uid="{00000000-0005-0000-0000-000072010000}"/>
    <cellStyle name="Neutral 5" xfId="379" xr:uid="{00000000-0005-0000-0000-000073010000}"/>
    <cellStyle name="Neutral 6" xfId="380" xr:uid="{00000000-0005-0000-0000-000074010000}"/>
    <cellStyle name="Neutral 7" xfId="381" xr:uid="{00000000-0005-0000-0000-000075010000}"/>
    <cellStyle name="Normal" xfId="0" builtinId="0"/>
    <cellStyle name="Normal - Style1" xfId="382" xr:uid="{00000000-0005-0000-0000-000077010000}"/>
    <cellStyle name="Normal - Style2" xfId="383" xr:uid="{00000000-0005-0000-0000-000078010000}"/>
    <cellStyle name="Normal - Style3" xfId="384" xr:uid="{00000000-0005-0000-0000-000079010000}"/>
    <cellStyle name="Normal - Style4" xfId="385" xr:uid="{00000000-0005-0000-0000-00007A010000}"/>
    <cellStyle name="Normal - Style5" xfId="386" xr:uid="{00000000-0005-0000-0000-00007B010000}"/>
    <cellStyle name="Normal - Style6" xfId="387" xr:uid="{00000000-0005-0000-0000-00007C010000}"/>
    <cellStyle name="Normal - Style7" xfId="388" xr:uid="{00000000-0005-0000-0000-00007D010000}"/>
    <cellStyle name="Normal - Style8" xfId="389" xr:uid="{00000000-0005-0000-0000-00007E010000}"/>
    <cellStyle name="Normal 10" xfId="3" xr:uid="{00000000-0005-0000-0000-00007F010000}"/>
    <cellStyle name="Normal 10 2" xfId="390" xr:uid="{00000000-0005-0000-0000-000080010000}"/>
    <cellStyle name="Normal 10 3" xfId="391" xr:uid="{00000000-0005-0000-0000-000081010000}"/>
    <cellStyle name="Normal 10 4" xfId="8" xr:uid="{00000000-0005-0000-0000-000082010000}"/>
    <cellStyle name="Normal 10 70" xfId="392" xr:uid="{00000000-0005-0000-0000-000083010000}"/>
    <cellStyle name="Normal 10_Avera Rebuttal Analyses" xfId="393" xr:uid="{00000000-0005-0000-0000-000084010000}"/>
    <cellStyle name="Normal 11" xfId="394" xr:uid="{00000000-0005-0000-0000-000085010000}"/>
    <cellStyle name="Normal 11 2" xfId="395" xr:uid="{00000000-0005-0000-0000-000086010000}"/>
    <cellStyle name="Normal 11 3" xfId="396" xr:uid="{00000000-0005-0000-0000-000087010000}"/>
    <cellStyle name="Normal 11_Avera Rebuttal Analyses" xfId="397" xr:uid="{00000000-0005-0000-0000-000088010000}"/>
    <cellStyle name="Normal 12" xfId="398" xr:uid="{00000000-0005-0000-0000-000089010000}"/>
    <cellStyle name="Normal 12 2" xfId="399" xr:uid="{00000000-0005-0000-0000-00008A010000}"/>
    <cellStyle name="Normal 12_Avera Rebuttal Analyses" xfId="400" xr:uid="{00000000-0005-0000-0000-00008B010000}"/>
    <cellStyle name="Normal 13" xfId="401" xr:uid="{00000000-0005-0000-0000-00008C010000}"/>
    <cellStyle name="Normal 13 2" xfId="402" xr:uid="{00000000-0005-0000-0000-00008D010000}"/>
    <cellStyle name="Normal 13_Avera Rebuttal Analyses" xfId="403" xr:uid="{00000000-0005-0000-0000-00008E010000}"/>
    <cellStyle name="Normal 14" xfId="404" xr:uid="{00000000-0005-0000-0000-00008F010000}"/>
    <cellStyle name="Normal 14 2" xfId="7" xr:uid="{00000000-0005-0000-0000-000090010000}"/>
    <cellStyle name="Normal 14 2 2" xfId="405" xr:uid="{00000000-0005-0000-0000-000091010000}"/>
    <cellStyle name="Normal 14 2 3" xfId="406" xr:uid="{00000000-0005-0000-0000-000092010000}"/>
    <cellStyle name="Normal 14 3" xfId="407" xr:uid="{00000000-0005-0000-0000-000093010000}"/>
    <cellStyle name="Normal 15" xfId="408" xr:uid="{00000000-0005-0000-0000-000094010000}"/>
    <cellStyle name="Normal 15 2" xfId="409" xr:uid="{00000000-0005-0000-0000-000095010000}"/>
    <cellStyle name="Normal 16" xfId="410" xr:uid="{00000000-0005-0000-0000-000096010000}"/>
    <cellStyle name="Normal 17" xfId="411" xr:uid="{00000000-0005-0000-0000-000097010000}"/>
    <cellStyle name="Normal 18" xfId="412" xr:uid="{00000000-0005-0000-0000-000098010000}"/>
    <cellStyle name="Normal 19" xfId="413" xr:uid="{00000000-0005-0000-0000-000099010000}"/>
    <cellStyle name="Normal 2" xfId="5" xr:uid="{00000000-0005-0000-0000-00009A010000}"/>
    <cellStyle name="Normal 2 10" xfId="414" xr:uid="{00000000-0005-0000-0000-00009B010000}"/>
    <cellStyle name="Normal 2 11" xfId="415" xr:uid="{00000000-0005-0000-0000-00009C010000}"/>
    <cellStyle name="Normal 2 12" xfId="416" xr:uid="{00000000-0005-0000-0000-00009D010000}"/>
    <cellStyle name="Normal 2 13" xfId="417" xr:uid="{00000000-0005-0000-0000-00009E010000}"/>
    <cellStyle name="Normal 2 2" xfId="418" xr:uid="{00000000-0005-0000-0000-00009F010000}"/>
    <cellStyle name="Normal 2 2 2" xfId="6" xr:uid="{00000000-0005-0000-0000-0000A0010000}"/>
    <cellStyle name="Normal 2 2 2 2" xfId="633" xr:uid="{00D8AC60-48F6-44C1-868F-8615F647C75E}"/>
    <cellStyle name="Normal 2 3" xfId="419" xr:uid="{00000000-0005-0000-0000-0000A1010000}"/>
    <cellStyle name="Normal 2 3 2" xfId="420" xr:uid="{00000000-0005-0000-0000-0000A2010000}"/>
    <cellStyle name="Normal 2 3_DE - Delmarva Cost of Capital Exhibits - May 2013 - JRW" xfId="421" xr:uid="{00000000-0005-0000-0000-0000A3010000}"/>
    <cellStyle name="Normal 2 4" xfId="422" xr:uid="{00000000-0005-0000-0000-0000A4010000}"/>
    <cellStyle name="Normal 2 4 2" xfId="423" xr:uid="{00000000-0005-0000-0000-0000A5010000}"/>
    <cellStyle name="Normal 2 4 2 2" xfId="424" xr:uid="{00000000-0005-0000-0000-0000A6010000}"/>
    <cellStyle name="Normal 2 4 2_Avera Analyses - Black Hills CO" xfId="425" xr:uid="{00000000-0005-0000-0000-0000A7010000}"/>
    <cellStyle name="Normal 2 4 3" xfId="426" xr:uid="{00000000-0005-0000-0000-0000A8010000}"/>
    <cellStyle name="Normal 2 4 4" xfId="427" xr:uid="{00000000-0005-0000-0000-0000A9010000}"/>
    <cellStyle name="Normal 2 4_Avera Analyses - Black Hills CO" xfId="428" xr:uid="{00000000-0005-0000-0000-0000AA010000}"/>
    <cellStyle name="Normal 2 5" xfId="429" xr:uid="{00000000-0005-0000-0000-0000AB010000}"/>
    <cellStyle name="Normal 2 5 2" xfId="430" xr:uid="{00000000-0005-0000-0000-0000AC010000}"/>
    <cellStyle name="Normal 2 5_Avera Analyses - Black Hills CO" xfId="431" xr:uid="{00000000-0005-0000-0000-0000AD010000}"/>
    <cellStyle name="Normal 2 6" xfId="432" xr:uid="{00000000-0005-0000-0000-0000AE010000}"/>
    <cellStyle name="Normal 2 7" xfId="433" xr:uid="{00000000-0005-0000-0000-0000AF010000}"/>
    <cellStyle name="Normal 2 8" xfId="434" xr:uid="{00000000-0005-0000-0000-0000B0010000}"/>
    <cellStyle name="Normal 2 9" xfId="435" xr:uid="{00000000-0005-0000-0000-0000B1010000}"/>
    <cellStyle name="Normal 2_Atmos Rebuttal Analyses" xfId="436" xr:uid="{00000000-0005-0000-0000-0000B2010000}"/>
    <cellStyle name="Normal 20" xfId="437" xr:uid="{00000000-0005-0000-0000-0000B3010000}"/>
    <cellStyle name="Normal 21" xfId="632" xr:uid="{00000000-0005-0000-0000-0000B4010000}"/>
    <cellStyle name="Normal 3" xfId="438" xr:uid="{00000000-0005-0000-0000-0000B5010000}"/>
    <cellStyle name="Normal 3 2" xfId="439" xr:uid="{00000000-0005-0000-0000-0000B6010000}"/>
    <cellStyle name="Normal 3 2 10" xfId="440" xr:uid="{00000000-0005-0000-0000-0000B7010000}"/>
    <cellStyle name="Normal 3 2 2" xfId="441" xr:uid="{00000000-0005-0000-0000-0000B8010000}"/>
    <cellStyle name="Normal 3 2_Avera Rebuttal Analyses" xfId="442" xr:uid="{00000000-0005-0000-0000-0000B9010000}"/>
    <cellStyle name="Normal 3 3" xfId="443" xr:uid="{00000000-0005-0000-0000-0000BA010000}"/>
    <cellStyle name="Normal 3 4" xfId="444" xr:uid="{00000000-0005-0000-0000-0000BB010000}"/>
    <cellStyle name="Normal 3_Atmos Rebuttal Analyses" xfId="445" xr:uid="{00000000-0005-0000-0000-0000BC010000}"/>
    <cellStyle name="Normal 4" xfId="446" xr:uid="{00000000-0005-0000-0000-0000BD010000}"/>
    <cellStyle name="Normal 4 2" xfId="447" xr:uid="{00000000-0005-0000-0000-0000BE010000}"/>
    <cellStyle name="Normal 4 3" xfId="448" xr:uid="{00000000-0005-0000-0000-0000BF010000}"/>
    <cellStyle name="Normal 4_Exhibits MPG-5 thru 18, 22" xfId="449" xr:uid="{00000000-0005-0000-0000-0000C0010000}"/>
    <cellStyle name="Normal 5" xfId="450" xr:uid="{00000000-0005-0000-0000-0000C1010000}"/>
    <cellStyle name="Normal 5 2" xfId="451" xr:uid="{00000000-0005-0000-0000-0000C2010000}"/>
    <cellStyle name="Normal 5 3" xfId="452" xr:uid="{00000000-0005-0000-0000-0000C3010000}"/>
    <cellStyle name="Normal 5 4" xfId="453" xr:uid="{00000000-0005-0000-0000-0000C4010000}"/>
    <cellStyle name="Normal 5 5" xfId="454" xr:uid="{00000000-0005-0000-0000-0000C5010000}"/>
    <cellStyle name="Normal 5_Atmos Rebuttal Analyses" xfId="455" xr:uid="{00000000-0005-0000-0000-0000C6010000}"/>
    <cellStyle name="Normal 6" xfId="456" xr:uid="{00000000-0005-0000-0000-0000C7010000}"/>
    <cellStyle name="Normal 6 2" xfId="457" xr:uid="{00000000-0005-0000-0000-0000C8010000}"/>
    <cellStyle name="Normal 6 3" xfId="458" xr:uid="{00000000-0005-0000-0000-0000C9010000}"/>
    <cellStyle name="Normal 6 4" xfId="459" xr:uid="{00000000-0005-0000-0000-0000CA010000}"/>
    <cellStyle name="Normal 6 5" xfId="460" xr:uid="{00000000-0005-0000-0000-0000CB010000}"/>
    <cellStyle name="Normal 6 6" xfId="461" xr:uid="{00000000-0005-0000-0000-0000CC010000}"/>
    <cellStyle name="Normal 6_Atmos Rebuttal Analyses" xfId="462" xr:uid="{00000000-0005-0000-0000-0000CD010000}"/>
    <cellStyle name="Normal 7" xfId="463" xr:uid="{00000000-0005-0000-0000-0000CE010000}"/>
    <cellStyle name="Normal 7 2" xfId="464" xr:uid="{00000000-0005-0000-0000-0000CF010000}"/>
    <cellStyle name="Normal 7 3" xfId="465" xr:uid="{00000000-0005-0000-0000-0000D0010000}"/>
    <cellStyle name="Normal 7 4" xfId="466" xr:uid="{00000000-0005-0000-0000-0000D1010000}"/>
    <cellStyle name="Normal 7 5" xfId="467" xr:uid="{00000000-0005-0000-0000-0000D2010000}"/>
    <cellStyle name="Normal 7 6" xfId="468" xr:uid="{00000000-0005-0000-0000-0000D3010000}"/>
    <cellStyle name="Normal 7_Avera Rebuttal Analyses" xfId="469" xr:uid="{00000000-0005-0000-0000-0000D4010000}"/>
    <cellStyle name="Normal 8" xfId="470" xr:uid="{00000000-0005-0000-0000-0000D5010000}"/>
    <cellStyle name="Normal 8 2" xfId="471" xr:uid="{00000000-0005-0000-0000-0000D6010000}"/>
    <cellStyle name="Normal 8 3" xfId="472" xr:uid="{00000000-0005-0000-0000-0000D7010000}"/>
    <cellStyle name="Normal 8 4" xfId="473" xr:uid="{00000000-0005-0000-0000-0000D8010000}"/>
    <cellStyle name="Normal 8_Avera Rebuttal Analyses" xfId="474" xr:uid="{00000000-0005-0000-0000-0000D9010000}"/>
    <cellStyle name="Normal 9" xfId="475" xr:uid="{00000000-0005-0000-0000-0000DA010000}"/>
    <cellStyle name="Normal 9 2" xfId="476" xr:uid="{00000000-0005-0000-0000-0000DB010000}"/>
    <cellStyle name="Normal 9 3" xfId="477" xr:uid="{00000000-0005-0000-0000-0000DC010000}"/>
    <cellStyle name="Normal 9 4" xfId="478" xr:uid="{00000000-0005-0000-0000-0000DD010000}"/>
    <cellStyle name="Normal 9_Avera Rebuttal Analyses" xfId="479" xr:uid="{00000000-0005-0000-0000-0000DE010000}"/>
    <cellStyle name="Normal_rcjrw1" xfId="4" xr:uid="{00000000-0005-0000-0000-0000DF010000}"/>
    <cellStyle name="Normal_S&amp;P Data - Damoderan 2005" xfId="480" xr:uid="{00000000-0005-0000-0000-0000E0010000}"/>
    <cellStyle name="Normal_S&amp;P Data - Damoderan 2005 2" xfId="2" xr:uid="{00000000-0005-0000-0000-0000E1010000}"/>
    <cellStyle name="Note 2" xfId="481" xr:uid="{00000000-0005-0000-0000-0000E2010000}"/>
    <cellStyle name="Note 3" xfId="482" xr:uid="{00000000-0005-0000-0000-0000E3010000}"/>
    <cellStyle name="Note 4" xfId="483" xr:uid="{00000000-0005-0000-0000-0000E4010000}"/>
    <cellStyle name="Note 5" xfId="484" xr:uid="{00000000-0005-0000-0000-0000E5010000}"/>
    <cellStyle name="Note 6" xfId="485" xr:uid="{00000000-0005-0000-0000-0000E6010000}"/>
    <cellStyle name="Note 7" xfId="486" xr:uid="{00000000-0005-0000-0000-0000E7010000}"/>
    <cellStyle name="Output 2" xfId="487" xr:uid="{00000000-0005-0000-0000-0000E8010000}"/>
    <cellStyle name="Output 3" xfId="488" xr:uid="{00000000-0005-0000-0000-0000E9010000}"/>
    <cellStyle name="Output 4" xfId="489" xr:uid="{00000000-0005-0000-0000-0000EA010000}"/>
    <cellStyle name="Output 5" xfId="490" xr:uid="{00000000-0005-0000-0000-0000EB010000}"/>
    <cellStyle name="Output 6" xfId="491" xr:uid="{00000000-0005-0000-0000-0000EC010000}"/>
    <cellStyle name="Output 7" xfId="492" xr:uid="{00000000-0005-0000-0000-0000ED010000}"/>
    <cellStyle name="Output Amounts" xfId="493" xr:uid="{00000000-0005-0000-0000-0000EE010000}"/>
    <cellStyle name="Output Column Headings" xfId="494" xr:uid="{00000000-0005-0000-0000-0000EF010000}"/>
    <cellStyle name="Output Line Items" xfId="495" xr:uid="{00000000-0005-0000-0000-0000F0010000}"/>
    <cellStyle name="Output Report Heading" xfId="496" xr:uid="{00000000-0005-0000-0000-0000F1010000}"/>
    <cellStyle name="Output Report Title" xfId="497" xr:uid="{00000000-0005-0000-0000-0000F2010000}"/>
    <cellStyle name="Percent" xfId="1" builtinId="5"/>
    <cellStyle name="Percent 10" xfId="498" xr:uid="{00000000-0005-0000-0000-0000F4010000}"/>
    <cellStyle name="Percent 11" xfId="499" xr:uid="{00000000-0005-0000-0000-0000F5010000}"/>
    <cellStyle name="Percent 11 2" xfId="500" xr:uid="{00000000-0005-0000-0000-0000F6010000}"/>
    <cellStyle name="Percent 12" xfId="501" xr:uid="{00000000-0005-0000-0000-0000F7010000}"/>
    <cellStyle name="Percent 13" xfId="502" xr:uid="{00000000-0005-0000-0000-0000F8010000}"/>
    <cellStyle name="Percent 14" xfId="503" xr:uid="{00000000-0005-0000-0000-0000F9010000}"/>
    <cellStyle name="Percent 14 2" xfId="504" xr:uid="{00000000-0005-0000-0000-0000FA010000}"/>
    <cellStyle name="Percent 2" xfId="505" xr:uid="{00000000-0005-0000-0000-0000FB010000}"/>
    <cellStyle name="Percent 2 2" xfId="506" xr:uid="{00000000-0005-0000-0000-0000FC010000}"/>
    <cellStyle name="Percent 2 2 2" xfId="507" xr:uid="{00000000-0005-0000-0000-0000FD010000}"/>
    <cellStyle name="Percent 2 2 2 2" xfId="508" xr:uid="{00000000-0005-0000-0000-0000FE010000}"/>
    <cellStyle name="Percent 2 3" xfId="509" xr:uid="{00000000-0005-0000-0000-0000FF010000}"/>
    <cellStyle name="Percent 2 4" xfId="510" xr:uid="{00000000-0005-0000-0000-000000020000}"/>
    <cellStyle name="Percent 2 5" xfId="511" xr:uid="{00000000-0005-0000-0000-000001020000}"/>
    <cellStyle name="Percent 2 6" xfId="512" xr:uid="{00000000-0005-0000-0000-000002020000}"/>
    <cellStyle name="Percent 2_Atmos Rebuttal Analyses" xfId="513" xr:uid="{00000000-0005-0000-0000-000003020000}"/>
    <cellStyle name="Percent 3" xfId="514" xr:uid="{00000000-0005-0000-0000-000004020000}"/>
    <cellStyle name="Percent 3 2" xfId="515" xr:uid="{00000000-0005-0000-0000-000005020000}"/>
    <cellStyle name="Percent 3 3" xfId="516" xr:uid="{00000000-0005-0000-0000-000006020000}"/>
    <cellStyle name="Percent 4" xfId="517" xr:uid="{00000000-0005-0000-0000-000007020000}"/>
    <cellStyle name="Percent 4 2" xfId="518" xr:uid="{00000000-0005-0000-0000-000008020000}"/>
    <cellStyle name="Percent 5" xfId="519" xr:uid="{00000000-0005-0000-0000-000009020000}"/>
    <cellStyle name="Percent 5 2" xfId="520" xr:uid="{00000000-0005-0000-0000-00000A020000}"/>
    <cellStyle name="Percent 6" xfId="521" xr:uid="{00000000-0005-0000-0000-00000B020000}"/>
    <cellStyle name="Percent 7" xfId="522" xr:uid="{00000000-0005-0000-0000-00000C020000}"/>
    <cellStyle name="Percent 7 2" xfId="523" xr:uid="{00000000-0005-0000-0000-00000D020000}"/>
    <cellStyle name="Percent 8" xfId="524" xr:uid="{00000000-0005-0000-0000-00000E020000}"/>
    <cellStyle name="Percent 8 2" xfId="525" xr:uid="{00000000-0005-0000-0000-00000F020000}"/>
    <cellStyle name="Percent 8 3" xfId="526" xr:uid="{00000000-0005-0000-0000-000010020000}"/>
    <cellStyle name="Percent 9" xfId="527" xr:uid="{00000000-0005-0000-0000-000011020000}"/>
    <cellStyle name="PSChar" xfId="528" xr:uid="{00000000-0005-0000-0000-000012020000}"/>
    <cellStyle name="PSDate" xfId="529" xr:uid="{00000000-0005-0000-0000-000013020000}"/>
    <cellStyle name="PSDec" xfId="530" xr:uid="{00000000-0005-0000-0000-000014020000}"/>
    <cellStyle name="PSHeading" xfId="531" xr:uid="{00000000-0005-0000-0000-000015020000}"/>
    <cellStyle name="PSInt" xfId="532" xr:uid="{00000000-0005-0000-0000-000016020000}"/>
    <cellStyle name="PSSpacer" xfId="533" xr:uid="{00000000-0005-0000-0000-000017020000}"/>
    <cellStyle name="SAPBEXaggData" xfId="534" xr:uid="{00000000-0005-0000-0000-000018020000}"/>
    <cellStyle name="SAPBEXaggDataEmph" xfId="535" xr:uid="{00000000-0005-0000-0000-000019020000}"/>
    <cellStyle name="SAPBEXaggItem" xfId="536" xr:uid="{00000000-0005-0000-0000-00001A020000}"/>
    <cellStyle name="SAPBEXaggItemX" xfId="537" xr:uid="{00000000-0005-0000-0000-00001B020000}"/>
    <cellStyle name="SAPBEXchaText" xfId="538" xr:uid="{00000000-0005-0000-0000-00001C020000}"/>
    <cellStyle name="SAPBEXexcBad7" xfId="539" xr:uid="{00000000-0005-0000-0000-00001D020000}"/>
    <cellStyle name="SAPBEXexcBad8" xfId="540" xr:uid="{00000000-0005-0000-0000-00001E020000}"/>
    <cellStyle name="SAPBEXexcBad9" xfId="541" xr:uid="{00000000-0005-0000-0000-00001F020000}"/>
    <cellStyle name="SAPBEXexcCritical4" xfId="542" xr:uid="{00000000-0005-0000-0000-000020020000}"/>
    <cellStyle name="SAPBEXexcCritical5" xfId="543" xr:uid="{00000000-0005-0000-0000-000021020000}"/>
    <cellStyle name="SAPBEXexcCritical6" xfId="544" xr:uid="{00000000-0005-0000-0000-000022020000}"/>
    <cellStyle name="SAPBEXexcGood1" xfId="545" xr:uid="{00000000-0005-0000-0000-000023020000}"/>
    <cellStyle name="SAPBEXexcGood2" xfId="546" xr:uid="{00000000-0005-0000-0000-000024020000}"/>
    <cellStyle name="SAPBEXexcGood3" xfId="547" xr:uid="{00000000-0005-0000-0000-000025020000}"/>
    <cellStyle name="SAPBEXfilterDrill" xfId="548" xr:uid="{00000000-0005-0000-0000-000026020000}"/>
    <cellStyle name="SAPBEXfilterItem" xfId="549" xr:uid="{00000000-0005-0000-0000-000027020000}"/>
    <cellStyle name="SAPBEXfilterText" xfId="550" xr:uid="{00000000-0005-0000-0000-000028020000}"/>
    <cellStyle name="SAPBEXformats" xfId="551" xr:uid="{00000000-0005-0000-0000-000029020000}"/>
    <cellStyle name="SAPBEXheaderItem" xfId="552" xr:uid="{00000000-0005-0000-0000-00002A020000}"/>
    <cellStyle name="SAPBEXheaderText" xfId="553" xr:uid="{00000000-0005-0000-0000-00002B020000}"/>
    <cellStyle name="SAPBEXHLevel0" xfId="554" xr:uid="{00000000-0005-0000-0000-00002C020000}"/>
    <cellStyle name="SAPBEXHLevel0X" xfId="555" xr:uid="{00000000-0005-0000-0000-00002D020000}"/>
    <cellStyle name="SAPBEXHLevel1" xfId="556" xr:uid="{00000000-0005-0000-0000-00002E020000}"/>
    <cellStyle name="SAPBEXHLevel1X" xfId="557" xr:uid="{00000000-0005-0000-0000-00002F020000}"/>
    <cellStyle name="SAPBEXHLevel2" xfId="558" xr:uid="{00000000-0005-0000-0000-000030020000}"/>
    <cellStyle name="SAPBEXHLevel2X" xfId="559" xr:uid="{00000000-0005-0000-0000-000031020000}"/>
    <cellStyle name="SAPBEXHLevel3" xfId="560" xr:uid="{00000000-0005-0000-0000-000032020000}"/>
    <cellStyle name="SAPBEXHLevel3X" xfId="561" xr:uid="{00000000-0005-0000-0000-000033020000}"/>
    <cellStyle name="SAPBEXresData" xfId="562" xr:uid="{00000000-0005-0000-0000-000034020000}"/>
    <cellStyle name="SAPBEXresDataEmph" xfId="563" xr:uid="{00000000-0005-0000-0000-000035020000}"/>
    <cellStyle name="SAPBEXresItem" xfId="564" xr:uid="{00000000-0005-0000-0000-000036020000}"/>
    <cellStyle name="SAPBEXresItemX" xfId="565" xr:uid="{00000000-0005-0000-0000-000037020000}"/>
    <cellStyle name="SAPBEXstdData" xfId="566" xr:uid="{00000000-0005-0000-0000-000038020000}"/>
    <cellStyle name="SAPBEXstdDataEmph" xfId="567" xr:uid="{00000000-0005-0000-0000-000039020000}"/>
    <cellStyle name="SAPBEXstdItem" xfId="568" xr:uid="{00000000-0005-0000-0000-00003A020000}"/>
    <cellStyle name="SAPBEXstdItemX" xfId="569" xr:uid="{00000000-0005-0000-0000-00003B020000}"/>
    <cellStyle name="SAPBEXtitle" xfId="570" xr:uid="{00000000-0005-0000-0000-00003C020000}"/>
    <cellStyle name="SAPBEXundefined" xfId="571" xr:uid="{00000000-0005-0000-0000-00003D020000}"/>
    <cellStyle name="Style 1" xfId="572" xr:uid="{00000000-0005-0000-0000-00003E020000}"/>
    <cellStyle name="Style 105" xfId="573" xr:uid="{00000000-0005-0000-0000-00003F020000}"/>
    <cellStyle name="Style 109" xfId="574" xr:uid="{00000000-0005-0000-0000-000040020000}"/>
    <cellStyle name="Style 113" xfId="575" xr:uid="{00000000-0005-0000-0000-000041020000}"/>
    <cellStyle name="Style 117" xfId="576" xr:uid="{00000000-0005-0000-0000-000042020000}"/>
    <cellStyle name="Style 140" xfId="577" xr:uid="{00000000-0005-0000-0000-000043020000}"/>
    <cellStyle name="Style 144" xfId="578" xr:uid="{00000000-0005-0000-0000-000044020000}"/>
    <cellStyle name="Style 21" xfId="579" xr:uid="{00000000-0005-0000-0000-000045020000}"/>
    <cellStyle name="Style 21 2" xfId="580" xr:uid="{00000000-0005-0000-0000-000046020000}"/>
    <cellStyle name="Style 22" xfId="581" xr:uid="{00000000-0005-0000-0000-000047020000}"/>
    <cellStyle name="Style 22 2" xfId="582" xr:uid="{00000000-0005-0000-0000-000048020000}"/>
    <cellStyle name="Style 22 2 2" xfId="583" xr:uid="{00000000-0005-0000-0000-000049020000}"/>
    <cellStyle name="Style 22 2_Avera Rebuttal Analyses" xfId="584" xr:uid="{00000000-0005-0000-0000-00004A020000}"/>
    <cellStyle name="Style 23" xfId="585" xr:uid="{00000000-0005-0000-0000-00004B020000}"/>
    <cellStyle name="Style 24" xfId="586" xr:uid="{00000000-0005-0000-0000-00004C020000}"/>
    <cellStyle name="Style 24 2" xfId="587" xr:uid="{00000000-0005-0000-0000-00004D020000}"/>
    <cellStyle name="Style 24 2 2" xfId="588" xr:uid="{00000000-0005-0000-0000-00004E020000}"/>
    <cellStyle name="Style 24 2_Avera Rebuttal Analyses" xfId="589" xr:uid="{00000000-0005-0000-0000-00004F020000}"/>
    <cellStyle name="Style 25" xfId="590" xr:uid="{00000000-0005-0000-0000-000050020000}"/>
    <cellStyle name="Style 26" xfId="591" xr:uid="{00000000-0005-0000-0000-000051020000}"/>
    <cellStyle name="Style 26 2" xfId="592" xr:uid="{00000000-0005-0000-0000-000052020000}"/>
    <cellStyle name="Style 26 2 2" xfId="593" xr:uid="{00000000-0005-0000-0000-000053020000}"/>
    <cellStyle name="Style 26 2_Avera Rebuttal Analyses" xfId="594" xr:uid="{00000000-0005-0000-0000-000054020000}"/>
    <cellStyle name="Style 26 3" xfId="595" xr:uid="{00000000-0005-0000-0000-000055020000}"/>
    <cellStyle name="Style 26 4" xfId="596" xr:uid="{00000000-0005-0000-0000-000056020000}"/>
    <cellStyle name="Style 27" xfId="597" xr:uid="{00000000-0005-0000-0000-000057020000}"/>
    <cellStyle name="Style 28" xfId="598" xr:uid="{00000000-0005-0000-0000-000058020000}"/>
    <cellStyle name="Style 29" xfId="599" xr:uid="{00000000-0005-0000-0000-000059020000}"/>
    <cellStyle name="Style 30" xfId="600" xr:uid="{00000000-0005-0000-0000-00005A020000}"/>
    <cellStyle name="Style 31" xfId="601" xr:uid="{00000000-0005-0000-0000-00005B020000}"/>
    <cellStyle name="Style 32" xfId="602" xr:uid="{00000000-0005-0000-0000-00005C020000}"/>
    <cellStyle name="Style 33" xfId="603" xr:uid="{00000000-0005-0000-0000-00005D020000}"/>
    <cellStyle name="Style 34" xfId="604" xr:uid="{00000000-0005-0000-0000-00005E020000}"/>
    <cellStyle name="Style 35" xfId="605" xr:uid="{00000000-0005-0000-0000-00005F020000}"/>
    <cellStyle name="Style 36" xfId="606" xr:uid="{00000000-0005-0000-0000-000060020000}"/>
    <cellStyle name="Style 37" xfId="607" xr:uid="{00000000-0005-0000-0000-000061020000}"/>
    <cellStyle name="Style 38" xfId="608" xr:uid="{00000000-0005-0000-0000-000062020000}"/>
    <cellStyle name="Style 39" xfId="609" xr:uid="{00000000-0005-0000-0000-000063020000}"/>
    <cellStyle name="STYLE1" xfId="610" xr:uid="{00000000-0005-0000-0000-000064020000}"/>
    <cellStyle name="STYLE2" xfId="611" xr:uid="{00000000-0005-0000-0000-000065020000}"/>
    <cellStyle name="STYLE3" xfId="612" xr:uid="{00000000-0005-0000-0000-000066020000}"/>
    <cellStyle name="STYLE4" xfId="613" xr:uid="{00000000-0005-0000-0000-000067020000}"/>
    <cellStyle name="Title 2" xfId="614" xr:uid="{00000000-0005-0000-0000-000068020000}"/>
    <cellStyle name="Title 3" xfId="615" xr:uid="{00000000-0005-0000-0000-000069020000}"/>
    <cellStyle name="Title 4" xfId="616" xr:uid="{00000000-0005-0000-0000-00006A020000}"/>
    <cellStyle name="Title 5" xfId="617" xr:uid="{00000000-0005-0000-0000-00006B020000}"/>
    <cellStyle name="Title 6" xfId="618" xr:uid="{00000000-0005-0000-0000-00006C020000}"/>
    <cellStyle name="Total 2" xfId="619" xr:uid="{00000000-0005-0000-0000-00006D020000}"/>
    <cellStyle name="Total 3" xfId="620" xr:uid="{00000000-0005-0000-0000-00006E020000}"/>
    <cellStyle name="Total 4" xfId="621" xr:uid="{00000000-0005-0000-0000-00006F020000}"/>
    <cellStyle name="Total 5" xfId="622" xr:uid="{00000000-0005-0000-0000-000070020000}"/>
    <cellStyle name="Total 6" xfId="623" xr:uid="{00000000-0005-0000-0000-000071020000}"/>
    <cellStyle name="Total 7" xfId="624" xr:uid="{00000000-0005-0000-0000-000072020000}"/>
    <cellStyle name="Warning Text 2" xfId="625" xr:uid="{00000000-0005-0000-0000-000073020000}"/>
    <cellStyle name="Warning Text 3" xfId="626" xr:uid="{00000000-0005-0000-0000-000074020000}"/>
    <cellStyle name="Warning Text 4" xfId="627" xr:uid="{00000000-0005-0000-0000-000075020000}"/>
    <cellStyle name="Warning Text 5" xfId="628" xr:uid="{00000000-0005-0000-0000-000076020000}"/>
    <cellStyle name="Warning Text 6" xfId="629" xr:uid="{00000000-0005-0000-0000-000077020000}"/>
    <cellStyle name="Warning Text 7" xfId="630" xr:uid="{00000000-0005-0000-0000-00007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'JRW-14.1'!$C$8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'JRW-14.1'!$H$9:$H$71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'JRW-14.1'!$I$9:$I$71</c:f>
              <c:numCache>
                <c:formatCode>0.00</c:formatCode>
                <c:ptCount val="63"/>
                <c:pt idx="0" formatCode="General">
                  <c:v>1</c:v>
                </c:pt>
                <c:pt idx="1">
                  <c:v>1.0365554166620574</c:v>
                </c:pt>
                <c:pt idx="2">
                  <c:v>1.1134624674122668</c:v>
                </c:pt>
                <c:pt idx="3">
                  <c:v>1.1752786781272242</c:v>
                </c:pt>
                <c:pt idx="4">
                  <c:v>1.2619519084335395</c:v>
                </c:pt>
                <c:pt idx="5">
                  <c:v>1.368572334627624</c:v>
                </c:pt>
                <c:pt idx="6">
                  <c:v>1.4997068486786065</c:v>
                </c:pt>
                <c:pt idx="7">
                  <c:v>1.5855227496487712</c:v>
                </c:pt>
                <c:pt idx="8">
                  <c:v>1.7342961233964249</c:v>
                </c:pt>
                <c:pt idx="9">
                  <c:v>1.8761961127028548</c:v>
                </c:pt>
                <c:pt idx="10">
                  <c:v>1.9788691365126418</c:v>
                </c:pt>
                <c:pt idx="11">
                  <c:v>2.1476560800321538</c:v>
                </c:pt>
                <c:pt idx="12">
                  <c:v>2.3583194132548639</c:v>
                </c:pt>
                <c:pt idx="13">
                  <c:v>2.6279928168707656</c:v>
                </c:pt>
                <c:pt idx="14">
                  <c:v>2.8489938825403489</c:v>
                </c:pt>
                <c:pt idx="15">
                  <c:v>3.1064895221449085</c:v>
                </c:pt>
                <c:pt idx="16">
                  <c:v>3.4540453038633285</c:v>
                </c:pt>
                <c:pt idx="17">
                  <c:v>3.8383021560450015</c:v>
                </c:pt>
                <c:pt idx="18">
                  <c:v>4.3356877624994938</c:v>
                </c:pt>
                <c:pt idx="19">
                  <c:v>4.844063777927734</c:v>
                </c:pt>
                <c:pt idx="20">
                  <c:v>5.2680712118027513</c:v>
                </c:pt>
                <c:pt idx="21">
                  <c:v>5.9128824334140884</c:v>
                </c:pt>
                <c:pt idx="22">
                  <c:v>6.1650073195644408</c:v>
                </c:pt>
                <c:pt idx="23">
                  <c:v>6.7001449163135947</c:v>
                </c:pt>
                <c:pt idx="24">
                  <c:v>7.4442238127371487</c:v>
                </c:pt>
                <c:pt idx="25">
                  <c:v>7.9998580336368104</c:v>
                </c:pt>
                <c:pt idx="26">
                  <c:v>8.4435526990202501</c:v>
                </c:pt>
                <c:pt idx="27">
                  <c:v>8.9516521565981186</c:v>
                </c:pt>
                <c:pt idx="28">
                  <c:v>9.6545202458783663</c:v>
                </c:pt>
                <c:pt idx="29">
                  <c:v>10.401488249978796</c:v>
                </c:pt>
                <c:pt idx="30">
                  <c:v>10.994361907290433</c:v>
                </c:pt>
                <c:pt idx="31">
                  <c:v>11.353859456987877</c:v>
                </c:pt>
                <c:pt idx="32">
                  <c:v>12.021650792246053</c:v>
                </c:pt>
                <c:pt idx="33">
                  <c:v>12.64525555789093</c:v>
                </c:pt>
                <c:pt idx="34">
                  <c:v>13.435615488714594</c:v>
                </c:pt>
                <c:pt idx="35">
                  <c:v>14.085550405433805</c:v>
                </c:pt>
                <c:pt idx="36">
                  <c:v>14.884568440693087</c:v>
                </c:pt>
                <c:pt idx="37">
                  <c:v>15.814595617111182</c:v>
                </c:pt>
                <c:pt idx="38">
                  <c:v>16.709287918846858</c:v>
                </c:pt>
                <c:pt idx="39">
                  <c:v>17.757174832498126</c:v>
                </c:pt>
                <c:pt idx="40">
                  <c:v>18.899874995851626</c:v>
                </c:pt>
                <c:pt idx="41">
                  <c:v>19.510103580133553</c:v>
                </c:pt>
                <c:pt idx="42">
                  <c:v>20.150204099693564</c:v>
                </c:pt>
                <c:pt idx="43">
                  <c:v>21.122474565896351</c:v>
                </c:pt>
                <c:pt idx="44">
                  <c:v>22.52507642215264</c:v>
                </c:pt>
                <c:pt idx="45">
                  <c:v>24.040615285905492</c:v>
                </c:pt>
                <c:pt idx="46">
                  <c:v>25.472052907360478</c:v>
                </c:pt>
                <c:pt idx="47">
                  <c:v>26.68640920974514</c:v>
                </c:pt>
                <c:pt idx="48">
                  <c:v>27.231475233322616</c:v>
                </c:pt>
                <c:pt idx="49">
                  <c:v>26.693487246995637</c:v>
                </c:pt>
                <c:pt idx="50">
                  <c:v>27.746071956665205</c:v>
                </c:pt>
                <c:pt idx="51">
                  <c:v>28.761520478186934</c:v>
                </c:pt>
                <c:pt idx="52">
                  <c:v>29.967753354646696</c:v>
                </c:pt>
                <c:pt idx="53">
                  <c:v>31.054120527598602</c:v>
                </c:pt>
                <c:pt idx="54">
                  <c:v>32.358535128378129</c:v>
                </c:pt>
                <c:pt idx="55">
                  <c:v>33.566790564583606</c:v>
                </c:pt>
                <c:pt idx="56">
                  <c:v>34.468522185470725</c:v>
                </c:pt>
                <c:pt idx="57">
                  <c:v>35.914951086134835</c:v>
                </c:pt>
                <c:pt idx="58">
                  <c:v>37.846313115110725</c:v>
                </c:pt>
                <c:pt idx="59">
                  <c:v>39.405035565339524</c:v>
                </c:pt>
                <c:pt idx="60">
                  <c:v>38.522196533070755</c:v>
                </c:pt>
                <c:pt idx="61">
                  <c:v>42.400929603121014</c:v>
                </c:pt>
                <c:pt idx="62">
                  <c:v>46.943556386458212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0-4005-8E78-0C1781322499}"/>
            </c:ext>
          </c:extLst>
        </c:ser>
        <c:ser>
          <c:idx val="2"/>
          <c:order val="1"/>
          <c:tx>
            <c:strRef>
              <c:f>'JRW-14.1'!$D$8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'JRW-14.1'!$H$9:$H$71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'JRW-14.1'!$J$9:$J$71</c:f>
              <c:numCache>
                <c:formatCode>0.00</c:formatCode>
                <c:ptCount val="63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  <c:pt idx="55">
                  <c:v>35.173636207193269</c:v>
                </c:pt>
                <c:pt idx="56">
                  <c:v>38.527447943555337</c:v>
                </c:pt>
                <c:pt idx="57">
                  <c:v>46.009464808122544</c:v>
                </c:pt>
                <c:pt idx="58">
                  <c:v>43.139734985372584</c:v>
                </c:pt>
                <c:pt idx="59">
                  <c:v>55.597659611082456</c:v>
                </c:pt>
                <c:pt idx="60">
                  <c:v>64.637239717776666</c:v>
                </c:pt>
                <c:pt idx="61">
                  <c:v>82.019962140767561</c:v>
                </c:pt>
                <c:pt idx="62">
                  <c:v>66.072965066253687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0-4005-8E78-0C1781322499}"/>
            </c:ext>
          </c:extLst>
        </c:ser>
        <c:ser>
          <c:idx val="3"/>
          <c:order val="2"/>
          <c:tx>
            <c:strRef>
              <c:f>'JRW-14.1'!$E$8</c:f>
              <c:strCache>
                <c:ptCount val="1"/>
                <c:pt idx="0">
                  <c:v>S&amp;P 500 EPS</c:v>
                </c:pt>
              </c:strCache>
            </c:strRef>
          </c:tx>
          <c:marker>
            <c:symbol val="none"/>
          </c:marker>
          <c:cat>
            <c:numRef>
              <c:f>'JRW-14.1'!$H$9:$H$71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'JRW-14.1'!$K$9:$K$71</c:f>
              <c:numCache>
                <c:formatCode>0.00</c:formatCode>
                <c:ptCount val="63"/>
                <c:pt idx="0" formatCode="General">
                  <c:v>1</c:v>
                </c:pt>
                <c:pt idx="1">
                  <c:v>1.0860214741897873</c:v>
                </c:pt>
                <c:pt idx="2">
                  <c:v>1.1814445933290667</c:v>
                </c:pt>
                <c:pt idx="3">
                  <c:v>1.3320990733704705</c:v>
                </c:pt>
                <c:pt idx="4">
                  <c:v>1.5349134438946668</c:v>
                </c:pt>
                <c:pt idx="5">
                  <c:v>1.7067717366714421</c:v>
                </c:pt>
                <c:pt idx="6">
                  <c:v>1.7447995117100006</c:v>
                </c:pt>
                <c:pt idx="7">
                  <c:v>1.7596106312643522</c:v>
                </c:pt>
                <c:pt idx="8">
                  <c:v>1.844199010400654</c:v>
                </c:pt>
                <c:pt idx="9">
                  <c:v>1.9669456803157122</c:v>
                </c:pt>
                <c:pt idx="10">
                  <c:v>1.7758422776898002</c:v>
                </c:pt>
                <c:pt idx="11">
                  <c:v>1.7963200361963647</c:v>
                </c:pt>
                <c:pt idx="12">
                  <c:v>1.9896447844943428</c:v>
                </c:pt>
                <c:pt idx="13">
                  <c:v>2.5652240326850078</c:v>
                </c:pt>
                <c:pt idx="14">
                  <c:v>3.0136516241636517</c:v>
                </c:pt>
                <c:pt idx="15">
                  <c:v>2.4850341951239314</c:v>
                </c:pt>
                <c:pt idx="16">
                  <c:v>3.1409569994141289</c:v>
                </c:pt>
                <c:pt idx="17">
                  <c:v>3.5029554564280443</c:v>
                </c:pt>
                <c:pt idx="18">
                  <c:v>3.7507713319115163</c:v>
                </c:pt>
                <c:pt idx="19">
                  <c:v>4.6889993599894799</c:v>
                </c:pt>
                <c:pt idx="20">
                  <c:v>4.8300182335322956</c:v>
                </c:pt>
                <c:pt idx="21">
                  <c:v>4.8931946192710827</c:v>
                </c:pt>
                <c:pt idx="22">
                  <c:v>4.4552311675454712</c:v>
                </c:pt>
                <c:pt idx="23">
                  <c:v>4.2839319977544834</c:v>
                </c:pt>
                <c:pt idx="24">
                  <c:v>5.4272208783934879</c:v>
                </c:pt>
                <c:pt idx="25">
                  <c:v>5.0520793252110634</c:v>
                </c:pt>
                <c:pt idx="26">
                  <c:v>4.6513012580428299</c:v>
                </c:pt>
                <c:pt idx="27">
                  <c:v>5.1676150810454402</c:v>
                </c:pt>
                <c:pt idx="28">
                  <c:v>7.7729374162523985</c:v>
                </c:pt>
                <c:pt idx="29">
                  <c:v>7.8373896336342597</c:v>
                </c:pt>
                <c:pt idx="30">
                  <c:v>7.2992136184957221</c:v>
                </c:pt>
                <c:pt idx="31">
                  <c:v>6.2196389773495566</c:v>
                </c:pt>
                <c:pt idx="32">
                  <c:v>6.7255888837971636</c:v>
                </c:pt>
                <c:pt idx="33">
                  <c:v>8.6688232378602628</c:v>
                </c:pt>
                <c:pt idx="34">
                  <c:v>10.231789509370385</c:v>
                </c:pt>
                <c:pt idx="35">
                  <c:v>12.149242976480741</c:v>
                </c:pt>
                <c:pt idx="36">
                  <c:v>13.093467961124999</c:v>
                </c:pt>
                <c:pt idx="37">
                  <c:v>14.20849132183119</c:v>
                </c:pt>
                <c:pt idx="38">
                  <c:v>14.266498317474863</c:v>
                </c:pt>
                <c:pt idx="39">
                  <c:v>16.6544529714728</c:v>
                </c:pt>
                <c:pt idx="40">
                  <c:v>18.088514808219198</c:v>
                </c:pt>
                <c:pt idx="41">
                  <c:v>12.519843226426437</c:v>
                </c:pt>
                <c:pt idx="42">
                  <c:v>14.836900441304326</c:v>
                </c:pt>
                <c:pt idx="43">
                  <c:v>17.624458843069799</c:v>
                </c:pt>
                <c:pt idx="44">
                  <c:v>21.810630362021652</c:v>
                </c:pt>
                <c:pt idx="45">
                  <c:v>24.636860094216239</c:v>
                </c:pt>
                <c:pt idx="46">
                  <c:v>28.268742543684084</c:v>
                </c:pt>
                <c:pt idx="47">
                  <c:v>26.599430113493895</c:v>
                </c:pt>
                <c:pt idx="48">
                  <c:v>21.072652472999341</c:v>
                </c:pt>
                <c:pt idx="49">
                  <c:v>19.222873834139939</c:v>
                </c:pt>
                <c:pt idx="50">
                  <c:v>26.96036253083231</c:v>
                </c:pt>
                <c:pt idx="51">
                  <c:v>31.275438484547884</c:v>
                </c:pt>
                <c:pt idx="52">
                  <c:v>33.022093575596308</c:v>
                </c:pt>
                <c:pt idx="53">
                  <c:v>34.626953788404634</c:v>
                </c:pt>
                <c:pt idx="54">
                  <c:v>36.418725431620359</c:v>
                </c:pt>
                <c:pt idx="55">
                  <c:v>34.262798760197114</c:v>
                </c:pt>
                <c:pt idx="56">
                  <c:v>35.081341920946748</c:v>
                </c:pt>
                <c:pt idx="57">
                  <c:v>40.263300198448341</c:v>
                </c:pt>
                <c:pt idx="58">
                  <c:v>47.804209632126039</c:v>
                </c:pt>
                <c:pt idx="59">
                  <c:v>52.319087459725374</c:v>
                </c:pt>
                <c:pt idx="60">
                  <c:v>45.039209506444209</c:v>
                </c:pt>
                <c:pt idx="61">
                  <c:v>66.508243116341987</c:v>
                </c:pt>
                <c:pt idx="62">
                  <c:v>70.733085965722964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0-4005-8E78-0C1781322499}"/>
            </c:ext>
          </c:extLst>
        </c:ser>
        <c:ser>
          <c:idx val="4"/>
          <c:order val="3"/>
          <c:tx>
            <c:strRef>
              <c:f>'JRW-14.1'!$F$8</c:f>
              <c:strCache>
                <c:ptCount val="1"/>
                <c:pt idx="0">
                  <c:v>S&amp;P 500 DPS</c:v>
                </c:pt>
              </c:strCache>
            </c:strRef>
          </c:tx>
          <c:marker>
            <c:symbol val="none"/>
          </c:marker>
          <c:cat>
            <c:numRef>
              <c:f>'JRW-14.1'!$H$9:$H$71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'JRW-14.1'!$L$9:$L$71</c:f>
              <c:numCache>
                <c:formatCode>0.00</c:formatCode>
                <c:ptCount val="63"/>
                <c:pt idx="0" formatCode="General">
                  <c:v>1</c:v>
                </c:pt>
                <c:pt idx="1">
                  <c:v>1.0290802507732582</c:v>
                </c:pt>
                <c:pt idx="2">
                  <c:v>1.08268724852401</c:v>
                </c:pt>
                <c:pt idx="3">
                  <c:v>1.1849939769402857</c:v>
                </c:pt>
                <c:pt idx="4">
                  <c:v>1.3044705889477486</c:v>
                </c:pt>
                <c:pt idx="5">
                  <c:v>1.4273455490169067</c:v>
                </c:pt>
                <c:pt idx="6">
                  <c:v>1.4553483609556352</c:v>
                </c:pt>
                <c:pt idx="7">
                  <c:v>1.5043382683564541</c:v>
                </c:pt>
                <c:pt idx="8">
                  <c:v>1.5357152049076708</c:v>
                </c:pt>
                <c:pt idx="9">
                  <c:v>1.6353412049450151</c:v>
                </c:pt>
                <c:pt idx="10">
                  <c:v>1.6090375670371337</c:v>
                </c:pt>
                <c:pt idx="11">
                  <c:v>1.5971277045102545</c:v>
                </c:pt>
                <c:pt idx="12">
                  <c:v>1.6085127256376441</c:v>
                </c:pt>
                <c:pt idx="13">
                  <c:v>1.821477216584382</c:v>
                </c:pt>
                <c:pt idx="14">
                  <c:v>1.8787343853375458</c:v>
                </c:pt>
                <c:pt idx="15">
                  <c:v>1.8843148624486572</c:v>
                </c:pt>
                <c:pt idx="16">
                  <c:v>2.1312487036669752</c:v>
                </c:pt>
                <c:pt idx="17">
                  <c:v>2.4524274167053979</c:v>
                </c:pt>
                <c:pt idx="18">
                  <c:v>2.6142799251697273</c:v>
                </c:pt>
                <c:pt idx="19">
                  <c:v>3.0123282216808942</c:v>
                </c:pt>
                <c:pt idx="20">
                  <c:v>3.2474682710664511</c:v>
                </c:pt>
                <c:pt idx="21">
                  <c:v>3.4447940022739751</c:v>
                </c:pt>
                <c:pt idx="22">
                  <c:v>3.4990530145325538</c:v>
                </c:pt>
                <c:pt idx="23">
                  <c:v>3.5956561299709162</c:v>
                </c:pt>
                <c:pt idx="24">
                  <c:v>3.9498514042787685</c:v>
                </c:pt>
                <c:pt idx="25">
                  <c:v>4.1369936983706177</c:v>
                </c:pt>
                <c:pt idx="26">
                  <c:v>4.1307773557178162</c:v>
                </c:pt>
                <c:pt idx="27">
                  <c:v>4.6260065978619753</c:v>
                </c:pt>
                <c:pt idx="28">
                  <c:v>5.1576245072672844</c:v>
                </c:pt>
                <c:pt idx="29">
                  <c:v>5.9210588069648429</c:v>
                </c:pt>
                <c:pt idx="30">
                  <c:v>6.2326066803226325</c:v>
                </c:pt>
                <c:pt idx="31">
                  <c:v>6.546134315997918</c:v>
                </c:pt>
                <c:pt idx="32">
                  <c:v>6.37661609516989</c:v>
                </c:pt>
                <c:pt idx="33">
                  <c:v>6.402782466865597</c:v>
                </c:pt>
                <c:pt idx="34">
                  <c:v>6.7445940074214548</c:v>
                </c:pt>
                <c:pt idx="35">
                  <c:v>7.1491422628032231</c:v>
                </c:pt>
                <c:pt idx="36">
                  <c:v>7.5137475644078764</c:v>
                </c:pt>
                <c:pt idx="37">
                  <c:v>7.8332578873821541</c:v>
                </c:pt>
                <c:pt idx="38">
                  <c:v>8.1754141074340225</c:v>
                </c:pt>
                <c:pt idx="39">
                  <c:v>8.4337186381219418</c:v>
                </c:pt>
                <c:pt idx="40">
                  <c:v>8.2099578317767978</c:v>
                </c:pt>
                <c:pt idx="41">
                  <c:v>7.9437773743900584</c:v>
                </c:pt>
                <c:pt idx="42">
                  <c:v>8.1148554844159904</c:v>
                </c:pt>
                <c:pt idx="43">
                  <c:v>9.0232348296864373</c:v>
                </c:pt>
                <c:pt idx="44">
                  <c:v>9.7938433075908673</c:v>
                </c:pt>
                <c:pt idx="45">
                  <c:v>11.294183192862555</c:v>
                </c:pt>
                <c:pt idx="46">
                  <c:v>12.641612555013719</c:v>
                </c:pt>
                <c:pt idx="47">
                  <c:v>13.994088469083049</c:v>
                </c:pt>
                <c:pt idx="48">
                  <c:v>14.155578130464463</c:v>
                </c:pt>
                <c:pt idx="49">
                  <c:v>11.25885732943537</c:v>
                </c:pt>
                <c:pt idx="50">
                  <c:v>11.667628034807072</c:v>
                </c:pt>
                <c:pt idx="51">
                  <c:v>13.131128091076123</c:v>
                </c:pt>
                <c:pt idx="52">
                  <c:v>15.361704038906888</c:v>
                </c:pt>
                <c:pt idx="53">
                  <c:v>18.308890359117669</c:v>
                </c:pt>
                <c:pt idx="54">
                  <c:v>19.903600765259117</c:v>
                </c:pt>
                <c:pt idx="55">
                  <c:v>21.78091807881804</c:v>
                </c:pt>
                <c:pt idx="56">
                  <c:v>22.724623287515669</c:v>
                </c:pt>
                <c:pt idx="57">
                  <c:v>25.096502689055168</c:v>
                </c:pt>
                <c:pt idx="58">
                  <c:v>27.054564833304802</c:v>
                </c:pt>
                <c:pt idx="59">
                  <c:v>29.673725278834588</c:v>
                </c:pt>
                <c:pt idx="60">
                  <c:v>28.613949376019072</c:v>
                </c:pt>
                <c:pt idx="61">
                  <c:v>29.875587355561358</c:v>
                </c:pt>
                <c:pt idx="62">
                  <c:v>34.488135808767957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0-4005-8E78-0C1781322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'JRW-14.1'!$C$8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'JRW-14.1'!$I$9:$I$68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1.0365554166620574</c:v>
                </c:pt>
                <c:pt idx="2">
                  <c:v>1.1134624674122668</c:v>
                </c:pt>
                <c:pt idx="3">
                  <c:v>1.1752786781272242</c:v>
                </c:pt>
                <c:pt idx="4">
                  <c:v>1.2619519084335395</c:v>
                </c:pt>
                <c:pt idx="5">
                  <c:v>1.368572334627624</c:v>
                </c:pt>
                <c:pt idx="6">
                  <c:v>1.4997068486786065</c:v>
                </c:pt>
                <c:pt idx="7">
                  <c:v>1.5855227496487712</c:v>
                </c:pt>
                <c:pt idx="8">
                  <c:v>1.7342961233964249</c:v>
                </c:pt>
                <c:pt idx="9">
                  <c:v>1.8761961127028548</c:v>
                </c:pt>
                <c:pt idx="10">
                  <c:v>1.9788691365126418</c:v>
                </c:pt>
                <c:pt idx="11">
                  <c:v>2.1476560800321538</c:v>
                </c:pt>
                <c:pt idx="12">
                  <c:v>2.3583194132548639</c:v>
                </c:pt>
                <c:pt idx="13">
                  <c:v>2.6279928168707656</c:v>
                </c:pt>
                <c:pt idx="14">
                  <c:v>2.8489938825403489</c:v>
                </c:pt>
                <c:pt idx="15">
                  <c:v>3.1064895221449085</c:v>
                </c:pt>
                <c:pt idx="16">
                  <c:v>3.4540453038633285</c:v>
                </c:pt>
                <c:pt idx="17">
                  <c:v>3.8383021560450015</c:v>
                </c:pt>
                <c:pt idx="18">
                  <c:v>4.3356877624994938</c:v>
                </c:pt>
                <c:pt idx="19">
                  <c:v>4.844063777927734</c:v>
                </c:pt>
                <c:pt idx="20">
                  <c:v>5.2680712118027513</c:v>
                </c:pt>
                <c:pt idx="21">
                  <c:v>5.9128824334140884</c:v>
                </c:pt>
                <c:pt idx="22">
                  <c:v>6.1650073195644408</c:v>
                </c:pt>
                <c:pt idx="23">
                  <c:v>6.7001449163135947</c:v>
                </c:pt>
                <c:pt idx="24">
                  <c:v>7.4442238127371487</c:v>
                </c:pt>
                <c:pt idx="25">
                  <c:v>7.9998580336368104</c:v>
                </c:pt>
                <c:pt idx="26">
                  <c:v>8.4435526990202501</c:v>
                </c:pt>
                <c:pt idx="27">
                  <c:v>8.9516521565981186</c:v>
                </c:pt>
                <c:pt idx="28">
                  <c:v>9.6545202458783663</c:v>
                </c:pt>
                <c:pt idx="29">
                  <c:v>10.401488249978796</c:v>
                </c:pt>
                <c:pt idx="30">
                  <c:v>10.994361907290433</c:v>
                </c:pt>
                <c:pt idx="31">
                  <c:v>11.353859456987877</c:v>
                </c:pt>
                <c:pt idx="32">
                  <c:v>12.021650792246053</c:v>
                </c:pt>
                <c:pt idx="33">
                  <c:v>12.64525555789093</c:v>
                </c:pt>
                <c:pt idx="34">
                  <c:v>13.435615488714594</c:v>
                </c:pt>
                <c:pt idx="35">
                  <c:v>14.085550405433805</c:v>
                </c:pt>
                <c:pt idx="36">
                  <c:v>14.884568440693087</c:v>
                </c:pt>
                <c:pt idx="37">
                  <c:v>15.814595617111182</c:v>
                </c:pt>
                <c:pt idx="38">
                  <c:v>16.709287918846858</c:v>
                </c:pt>
                <c:pt idx="39">
                  <c:v>17.757174832498126</c:v>
                </c:pt>
                <c:pt idx="40">
                  <c:v>18.899874995851626</c:v>
                </c:pt>
                <c:pt idx="41">
                  <c:v>19.510103580133553</c:v>
                </c:pt>
                <c:pt idx="42">
                  <c:v>20.150204099693564</c:v>
                </c:pt>
                <c:pt idx="43">
                  <c:v>21.122474565896351</c:v>
                </c:pt>
                <c:pt idx="44">
                  <c:v>22.52507642215264</c:v>
                </c:pt>
                <c:pt idx="45">
                  <c:v>24.040615285905492</c:v>
                </c:pt>
                <c:pt idx="46">
                  <c:v>25.472052907360478</c:v>
                </c:pt>
                <c:pt idx="47">
                  <c:v>26.68640920974514</c:v>
                </c:pt>
                <c:pt idx="48">
                  <c:v>27.231475233322616</c:v>
                </c:pt>
                <c:pt idx="49">
                  <c:v>26.693487246995637</c:v>
                </c:pt>
                <c:pt idx="50">
                  <c:v>27.746071956665205</c:v>
                </c:pt>
                <c:pt idx="51">
                  <c:v>28.761520478186934</c:v>
                </c:pt>
                <c:pt idx="52">
                  <c:v>29.967753354646696</c:v>
                </c:pt>
                <c:pt idx="53">
                  <c:v>31.054120527598602</c:v>
                </c:pt>
                <c:pt idx="54">
                  <c:v>32.358535128378129</c:v>
                </c:pt>
                <c:pt idx="55">
                  <c:v>33.566790564583606</c:v>
                </c:pt>
                <c:pt idx="56">
                  <c:v>34.468522185470725</c:v>
                </c:pt>
                <c:pt idx="57">
                  <c:v>35.914951086134835</c:v>
                </c:pt>
                <c:pt idx="58">
                  <c:v>37.846313115110725</c:v>
                </c:pt>
                <c:pt idx="59">
                  <c:v>39.405035565339524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16-470C-8BDC-0141C37F1F94}"/>
            </c:ext>
          </c:extLst>
        </c:ser>
        <c:ser>
          <c:idx val="2"/>
          <c:order val="1"/>
          <c:tx>
            <c:strRef>
              <c:f>'JRW-14.1'!$D$8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'JRW-14.1'!$J$9:$J$68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  <c:pt idx="55">
                  <c:v>35.173636207193269</c:v>
                </c:pt>
                <c:pt idx="56">
                  <c:v>38.527447943555337</c:v>
                </c:pt>
                <c:pt idx="57">
                  <c:v>46.009464808122544</c:v>
                </c:pt>
                <c:pt idx="58">
                  <c:v>43.139734985372584</c:v>
                </c:pt>
                <c:pt idx="59">
                  <c:v>55.597659611082456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6-470C-8BDC-0141C37F1F94}"/>
            </c:ext>
          </c:extLst>
        </c:ser>
        <c:ser>
          <c:idx val="3"/>
          <c:order val="2"/>
          <c:tx>
            <c:strRef>
              <c:f>'JRW-14.1'!$E$8</c:f>
              <c:strCache>
                <c:ptCount val="1"/>
                <c:pt idx="0">
                  <c:v>S&amp;P 500 EPS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'JRW-14.1'!$K$9:$K$68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1.0860214741897873</c:v>
                </c:pt>
                <c:pt idx="2">
                  <c:v>1.1814445933290667</c:v>
                </c:pt>
                <c:pt idx="3">
                  <c:v>1.3320990733704705</c:v>
                </c:pt>
                <c:pt idx="4">
                  <c:v>1.5349134438946668</c:v>
                </c:pt>
                <c:pt idx="5">
                  <c:v>1.7067717366714421</c:v>
                </c:pt>
                <c:pt idx="6">
                  <c:v>1.7447995117100006</c:v>
                </c:pt>
                <c:pt idx="7">
                  <c:v>1.7596106312643522</c:v>
                </c:pt>
                <c:pt idx="8">
                  <c:v>1.844199010400654</c:v>
                </c:pt>
                <c:pt idx="9">
                  <c:v>1.9669456803157122</c:v>
                </c:pt>
                <c:pt idx="10">
                  <c:v>1.7758422776898002</c:v>
                </c:pt>
                <c:pt idx="11">
                  <c:v>1.7963200361963647</c:v>
                </c:pt>
                <c:pt idx="12">
                  <c:v>1.9896447844943428</c:v>
                </c:pt>
                <c:pt idx="13">
                  <c:v>2.5652240326850078</c:v>
                </c:pt>
                <c:pt idx="14">
                  <c:v>3.0136516241636517</c:v>
                </c:pt>
                <c:pt idx="15">
                  <c:v>2.4850341951239314</c:v>
                </c:pt>
                <c:pt idx="16">
                  <c:v>3.1409569994141289</c:v>
                </c:pt>
                <c:pt idx="17">
                  <c:v>3.5029554564280443</c:v>
                </c:pt>
                <c:pt idx="18">
                  <c:v>3.7507713319115163</c:v>
                </c:pt>
                <c:pt idx="19">
                  <c:v>4.6889993599894799</c:v>
                </c:pt>
                <c:pt idx="20">
                  <c:v>4.8300182335322956</c:v>
                </c:pt>
                <c:pt idx="21">
                  <c:v>4.8931946192710827</c:v>
                </c:pt>
                <c:pt idx="22">
                  <c:v>4.4552311675454712</c:v>
                </c:pt>
                <c:pt idx="23">
                  <c:v>4.2839319977544834</c:v>
                </c:pt>
                <c:pt idx="24">
                  <c:v>5.4272208783934879</c:v>
                </c:pt>
                <c:pt idx="25">
                  <c:v>5.0520793252110634</c:v>
                </c:pt>
                <c:pt idx="26">
                  <c:v>4.6513012580428299</c:v>
                </c:pt>
                <c:pt idx="27">
                  <c:v>5.1676150810454402</c:v>
                </c:pt>
                <c:pt idx="28">
                  <c:v>7.7729374162523985</c:v>
                </c:pt>
                <c:pt idx="29">
                  <c:v>7.8373896336342597</c:v>
                </c:pt>
                <c:pt idx="30">
                  <c:v>7.2992136184957221</c:v>
                </c:pt>
                <c:pt idx="31">
                  <c:v>6.2196389773495566</c:v>
                </c:pt>
                <c:pt idx="32">
                  <c:v>6.7255888837971636</c:v>
                </c:pt>
                <c:pt idx="33">
                  <c:v>8.6688232378602628</c:v>
                </c:pt>
                <c:pt idx="34">
                  <c:v>10.231789509370385</c:v>
                </c:pt>
                <c:pt idx="35">
                  <c:v>12.149242976480741</c:v>
                </c:pt>
                <c:pt idx="36">
                  <c:v>13.093467961124999</c:v>
                </c:pt>
                <c:pt idx="37">
                  <c:v>14.20849132183119</c:v>
                </c:pt>
                <c:pt idx="38">
                  <c:v>14.266498317474863</c:v>
                </c:pt>
                <c:pt idx="39">
                  <c:v>16.6544529714728</c:v>
                </c:pt>
                <c:pt idx="40">
                  <c:v>18.088514808219198</c:v>
                </c:pt>
                <c:pt idx="41">
                  <c:v>12.519843226426437</c:v>
                </c:pt>
                <c:pt idx="42">
                  <c:v>14.836900441304326</c:v>
                </c:pt>
                <c:pt idx="43">
                  <c:v>17.624458843069799</c:v>
                </c:pt>
                <c:pt idx="44">
                  <c:v>21.810630362021652</c:v>
                </c:pt>
                <c:pt idx="45">
                  <c:v>24.636860094216239</c:v>
                </c:pt>
                <c:pt idx="46">
                  <c:v>28.268742543684084</c:v>
                </c:pt>
                <c:pt idx="47">
                  <c:v>26.599430113493895</c:v>
                </c:pt>
                <c:pt idx="48">
                  <c:v>21.072652472999341</c:v>
                </c:pt>
                <c:pt idx="49">
                  <c:v>19.222873834139939</c:v>
                </c:pt>
                <c:pt idx="50">
                  <c:v>26.96036253083231</c:v>
                </c:pt>
                <c:pt idx="51">
                  <c:v>31.275438484547884</c:v>
                </c:pt>
                <c:pt idx="52">
                  <c:v>33.022093575596308</c:v>
                </c:pt>
                <c:pt idx="53">
                  <c:v>34.626953788404634</c:v>
                </c:pt>
                <c:pt idx="54">
                  <c:v>36.418725431620359</c:v>
                </c:pt>
                <c:pt idx="55">
                  <c:v>34.262798760197114</c:v>
                </c:pt>
                <c:pt idx="56">
                  <c:v>35.081341920946748</c:v>
                </c:pt>
                <c:pt idx="57">
                  <c:v>40.263300198448341</c:v>
                </c:pt>
                <c:pt idx="58">
                  <c:v>47.804209632126039</c:v>
                </c:pt>
                <c:pt idx="59">
                  <c:v>52.319087459725374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16-470C-8BDC-0141C37F1F94}"/>
            </c:ext>
          </c:extLst>
        </c:ser>
        <c:ser>
          <c:idx val="4"/>
          <c:order val="3"/>
          <c:tx>
            <c:strRef>
              <c:f>'JRW-14.1'!$F$8</c:f>
              <c:strCache>
                <c:ptCount val="1"/>
                <c:pt idx="0">
                  <c:v>S&amp;P 500 DPS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'JRW-14.1'!$L$9:$L$68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1.0290802507732582</c:v>
                </c:pt>
                <c:pt idx="2">
                  <c:v>1.08268724852401</c:v>
                </c:pt>
                <c:pt idx="3">
                  <c:v>1.1849939769402857</c:v>
                </c:pt>
                <c:pt idx="4">
                  <c:v>1.3044705889477486</c:v>
                </c:pt>
                <c:pt idx="5">
                  <c:v>1.4273455490169067</c:v>
                </c:pt>
                <c:pt idx="6">
                  <c:v>1.4553483609556352</c:v>
                </c:pt>
                <c:pt idx="7">
                  <c:v>1.5043382683564541</c:v>
                </c:pt>
                <c:pt idx="8">
                  <c:v>1.5357152049076708</c:v>
                </c:pt>
                <c:pt idx="9">
                  <c:v>1.6353412049450151</c:v>
                </c:pt>
                <c:pt idx="10">
                  <c:v>1.6090375670371337</c:v>
                </c:pt>
                <c:pt idx="11">
                  <c:v>1.5971277045102545</c:v>
                </c:pt>
                <c:pt idx="12">
                  <c:v>1.6085127256376441</c:v>
                </c:pt>
                <c:pt idx="13">
                  <c:v>1.821477216584382</c:v>
                </c:pt>
                <c:pt idx="14">
                  <c:v>1.8787343853375458</c:v>
                </c:pt>
                <c:pt idx="15">
                  <c:v>1.8843148624486572</c:v>
                </c:pt>
                <c:pt idx="16">
                  <c:v>2.1312487036669752</c:v>
                </c:pt>
                <c:pt idx="17">
                  <c:v>2.4524274167053979</c:v>
                </c:pt>
                <c:pt idx="18">
                  <c:v>2.6142799251697273</c:v>
                </c:pt>
                <c:pt idx="19">
                  <c:v>3.0123282216808942</c:v>
                </c:pt>
                <c:pt idx="20">
                  <c:v>3.2474682710664511</c:v>
                </c:pt>
                <c:pt idx="21">
                  <c:v>3.4447940022739751</c:v>
                </c:pt>
                <c:pt idx="22">
                  <c:v>3.4990530145325538</c:v>
                </c:pt>
                <c:pt idx="23">
                  <c:v>3.5956561299709162</c:v>
                </c:pt>
                <c:pt idx="24">
                  <c:v>3.9498514042787685</c:v>
                </c:pt>
                <c:pt idx="25">
                  <c:v>4.1369936983706177</c:v>
                </c:pt>
                <c:pt idx="26">
                  <c:v>4.1307773557178162</c:v>
                </c:pt>
                <c:pt idx="27">
                  <c:v>4.6260065978619753</c:v>
                </c:pt>
                <c:pt idx="28">
                  <c:v>5.1576245072672844</c:v>
                </c:pt>
                <c:pt idx="29">
                  <c:v>5.9210588069648429</c:v>
                </c:pt>
                <c:pt idx="30">
                  <c:v>6.2326066803226325</c:v>
                </c:pt>
                <c:pt idx="31">
                  <c:v>6.546134315997918</c:v>
                </c:pt>
                <c:pt idx="32">
                  <c:v>6.37661609516989</c:v>
                </c:pt>
                <c:pt idx="33">
                  <c:v>6.402782466865597</c:v>
                </c:pt>
                <c:pt idx="34">
                  <c:v>6.7445940074214548</c:v>
                </c:pt>
                <c:pt idx="35">
                  <c:v>7.1491422628032231</c:v>
                </c:pt>
                <c:pt idx="36">
                  <c:v>7.5137475644078764</c:v>
                </c:pt>
                <c:pt idx="37">
                  <c:v>7.8332578873821541</c:v>
                </c:pt>
                <c:pt idx="38">
                  <c:v>8.1754141074340225</c:v>
                </c:pt>
                <c:pt idx="39">
                  <c:v>8.4337186381219418</c:v>
                </c:pt>
                <c:pt idx="40">
                  <c:v>8.2099578317767978</c:v>
                </c:pt>
                <c:pt idx="41">
                  <c:v>7.9437773743900584</c:v>
                </c:pt>
                <c:pt idx="42">
                  <c:v>8.1148554844159904</c:v>
                </c:pt>
                <c:pt idx="43">
                  <c:v>9.0232348296864373</c:v>
                </c:pt>
                <c:pt idx="44">
                  <c:v>9.7938433075908673</c:v>
                </c:pt>
                <c:pt idx="45">
                  <c:v>11.294183192862555</c:v>
                </c:pt>
                <c:pt idx="46">
                  <c:v>12.641612555013719</c:v>
                </c:pt>
                <c:pt idx="47">
                  <c:v>13.994088469083049</c:v>
                </c:pt>
                <c:pt idx="48">
                  <c:v>14.155578130464463</c:v>
                </c:pt>
                <c:pt idx="49">
                  <c:v>11.25885732943537</c:v>
                </c:pt>
                <c:pt idx="50">
                  <c:v>11.667628034807072</c:v>
                </c:pt>
                <c:pt idx="51">
                  <c:v>13.131128091076123</c:v>
                </c:pt>
                <c:pt idx="52">
                  <c:v>15.361704038906888</c:v>
                </c:pt>
                <c:pt idx="53">
                  <c:v>18.308890359117669</c:v>
                </c:pt>
                <c:pt idx="54">
                  <c:v>19.903600765259117</c:v>
                </c:pt>
                <c:pt idx="55">
                  <c:v>21.78091807881804</c:v>
                </c:pt>
                <c:pt idx="56">
                  <c:v>22.724623287515669</c:v>
                </c:pt>
                <c:pt idx="57">
                  <c:v>25.096502689055168</c:v>
                </c:pt>
                <c:pt idx="58">
                  <c:v>27.054564833304802</c:v>
                </c:pt>
                <c:pt idx="59">
                  <c:v>29.673725278834588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16-470C-8BDC-0141C37F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624839</xdr:colOff>
      <xdr:row>6</xdr:row>
      <xdr:rowOff>320040</xdr:rowOff>
    </xdr:from>
    <xdr:to>
      <xdr:col>18</xdr:col>
      <xdr:colOff>15240</xdr:colOff>
      <xdr:row>23</xdr:row>
      <xdr:rowOff>150495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1318260</xdr:colOff>
      <xdr:row>6</xdr:row>
      <xdr:rowOff>118110</xdr:rowOff>
    </xdr:from>
    <xdr:to>
      <xdr:col>5</xdr:col>
      <xdr:colOff>840105</xdr:colOff>
      <xdr:row>25</xdr:row>
      <xdr:rowOff>146685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4B4BA9-2266-48A6-A395-9B7D161A6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venue%20Requirements\Mid-States\Missouri\2005%20Sept%2030\Missouri%20Study%20ending%209-30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eudora%20mailboxes\attach\Yankee%20Gas\YGS%20ROR%20Schedule%20December%202003%20Revis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RATECASE\1999\Rate%20C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 refreshError="1"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tr/2018/lr6g4.html.%20The%204.4%25%20represents%20the%20compounded%20growth%20rate" TargetMode="Externa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sa.gov/oact/TR/2017/tr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9"/>
  <sheetViews>
    <sheetView topLeftCell="C58" workbookViewId="0">
      <selection activeCell="P4" sqref="P4"/>
    </sheetView>
  </sheetViews>
  <sheetFormatPr defaultColWidth="9.1328125" defaultRowHeight="15"/>
  <cols>
    <col min="1" max="1" width="20.46484375" style="1" customWidth="1"/>
    <col min="2" max="2" width="14.6640625" style="54" customWidth="1"/>
    <col min="3" max="6" width="12.53125" style="63" customWidth="1"/>
    <col min="7" max="7" width="8.1328125" style="1" customWidth="1"/>
    <col min="8" max="12" width="6.6640625" style="1" customWidth="1"/>
    <col min="13" max="13" width="9.1328125" style="1"/>
    <col min="14" max="18" width="15.53125" style="1" customWidth="1"/>
    <col min="19" max="16384" width="9.1328125" style="1"/>
  </cols>
  <sheetData>
    <row r="1" spans="1:22">
      <c r="H1" s="2"/>
    </row>
    <row r="2" spans="1:22">
      <c r="H2" s="3" t="s">
        <v>0</v>
      </c>
    </row>
    <row r="3" spans="1:22">
      <c r="H3" s="4" t="s">
        <v>1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>
      <c r="H4" s="5" t="s">
        <v>2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>
      <c r="H5" s="5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>
      <c r="B6" s="55" t="s">
        <v>3</v>
      </c>
      <c r="C6" s="76"/>
      <c r="D6" s="76"/>
      <c r="E6" s="76"/>
      <c r="F6" s="76"/>
      <c r="G6" s="6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ht="40.5">
      <c r="B7" s="56" t="s">
        <v>4</v>
      </c>
      <c r="C7" s="76"/>
      <c r="D7" s="76"/>
      <c r="E7" s="76"/>
      <c r="F7" s="76"/>
      <c r="G7" s="6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15.4" thickBot="1">
      <c r="B8" s="83"/>
      <c r="C8" s="83" t="s">
        <v>5</v>
      </c>
      <c r="D8" s="83" t="s">
        <v>6</v>
      </c>
      <c r="E8" s="83" t="s">
        <v>12</v>
      </c>
      <c r="F8" s="83" t="s">
        <v>13</v>
      </c>
      <c r="G8" s="7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 ht="15.4">
      <c r="B9" s="86">
        <v>1960</v>
      </c>
      <c r="C9" s="87">
        <v>542.38199999999995</v>
      </c>
      <c r="D9" s="88">
        <v>58.11</v>
      </c>
      <c r="E9" s="89">
        <v>3.1030739999999999</v>
      </c>
      <c r="F9" s="90">
        <v>1.9815509999999998</v>
      </c>
      <c r="G9" s="7"/>
      <c r="H9" s="8">
        <v>1960</v>
      </c>
      <c r="I9" s="1">
        <v>1</v>
      </c>
      <c r="J9" s="1">
        <v>1</v>
      </c>
      <c r="K9" s="1">
        <v>1</v>
      </c>
      <c r="L9" s="49">
        <v>1</v>
      </c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ht="15.4">
      <c r="A10" s="1">
        <v>1</v>
      </c>
      <c r="B10" s="91">
        <v>1961</v>
      </c>
      <c r="C10" s="92">
        <v>562.20899999999995</v>
      </c>
      <c r="D10" s="93">
        <v>71.55</v>
      </c>
      <c r="E10" s="81">
        <v>3.3700049999999999</v>
      </c>
      <c r="F10" s="94">
        <v>2.0391750000000002</v>
      </c>
      <c r="G10" s="7"/>
      <c r="H10" s="9">
        <v>1961</v>
      </c>
      <c r="I10" s="48">
        <f>I9*(1+(C10-C9)/C9)</f>
        <v>1.0365554166620574</v>
      </c>
      <c r="J10" s="48">
        <f t="shared" ref="J10:L25" si="0">J9*(1+(D10-D9)/D9)</f>
        <v>1.2312854930304595</v>
      </c>
      <c r="K10" s="48">
        <f t="shared" si="0"/>
        <v>1.0860214741897873</v>
      </c>
      <c r="L10" s="50">
        <f t="shared" si="0"/>
        <v>1.0290802507732582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ht="15.4">
      <c r="A11" s="1">
        <f>A10+1</f>
        <v>2</v>
      </c>
      <c r="B11" s="91">
        <v>1962</v>
      </c>
      <c r="C11" s="92">
        <v>603.92200000000003</v>
      </c>
      <c r="D11" s="93">
        <v>63.1</v>
      </c>
      <c r="E11" s="81">
        <v>3.6661100000000002</v>
      </c>
      <c r="F11" s="94">
        <v>2.1454000000000004</v>
      </c>
      <c r="G11" s="7"/>
      <c r="H11" s="9">
        <v>1962</v>
      </c>
      <c r="I11" s="48">
        <f t="shared" ref="I11:I63" si="1">I10*(1+(C11-C10)/C10)</f>
        <v>1.1134624674122668</v>
      </c>
      <c r="J11" s="48">
        <f t="shared" si="0"/>
        <v>1.0858716227843745</v>
      </c>
      <c r="K11" s="48">
        <f t="shared" si="0"/>
        <v>1.1814445933290667</v>
      </c>
      <c r="L11" s="50">
        <f t="shared" si="0"/>
        <v>1.08268724852401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ht="15.4">
      <c r="A12" s="1">
        <f t="shared" ref="A12:A57" si="2">A11+1</f>
        <v>3</v>
      </c>
      <c r="B12" s="91">
        <v>1963</v>
      </c>
      <c r="C12" s="92">
        <v>637.45000000000005</v>
      </c>
      <c r="D12" s="93">
        <v>75.02</v>
      </c>
      <c r="E12" s="81">
        <v>4.1336019999999998</v>
      </c>
      <c r="F12" s="94">
        <v>2.3481260000000002</v>
      </c>
      <c r="G12" s="7"/>
      <c r="H12" s="9">
        <v>1963</v>
      </c>
      <c r="I12" s="48">
        <f t="shared" si="1"/>
        <v>1.1752786781272242</v>
      </c>
      <c r="J12" s="48">
        <f t="shared" si="0"/>
        <v>1.2909998279125796</v>
      </c>
      <c r="K12" s="48">
        <f t="shared" si="0"/>
        <v>1.3320990733704705</v>
      </c>
      <c r="L12" s="50">
        <f t="shared" si="0"/>
        <v>1.1849939769402857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15.4">
      <c r="A13" s="1">
        <f t="shared" si="2"/>
        <v>4</v>
      </c>
      <c r="B13" s="91">
        <v>1964</v>
      </c>
      <c r="C13" s="92">
        <v>684.46</v>
      </c>
      <c r="D13" s="93">
        <v>84.75</v>
      </c>
      <c r="E13" s="81">
        <v>4.76295</v>
      </c>
      <c r="F13" s="94">
        <v>2.5848749999999998</v>
      </c>
      <c r="G13" s="7"/>
      <c r="H13" s="9">
        <v>1964</v>
      </c>
      <c r="I13" s="48">
        <f t="shared" si="1"/>
        <v>1.2619519084335395</v>
      </c>
      <c r="J13" s="48">
        <f t="shared" si="0"/>
        <v>1.4584408879710893</v>
      </c>
      <c r="K13" s="48">
        <f t="shared" si="0"/>
        <v>1.5349134438946668</v>
      </c>
      <c r="L13" s="50">
        <f t="shared" si="0"/>
        <v>1.3044705889477486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ht="15.4">
      <c r="A14" s="1">
        <f t="shared" si="2"/>
        <v>5</v>
      </c>
      <c r="B14" s="91">
        <v>1965</v>
      </c>
      <c r="C14" s="92">
        <v>742.28899999999999</v>
      </c>
      <c r="D14" s="93">
        <v>92.43</v>
      </c>
      <c r="E14" s="81">
        <v>5.2962389999999999</v>
      </c>
      <c r="F14" s="94">
        <v>2.8283580000000001</v>
      </c>
      <c r="G14" s="7"/>
      <c r="H14" s="9">
        <v>1965</v>
      </c>
      <c r="I14" s="48">
        <f t="shared" si="1"/>
        <v>1.368572334627624</v>
      </c>
      <c r="J14" s="48">
        <f t="shared" si="0"/>
        <v>1.5906040268456376</v>
      </c>
      <c r="K14" s="48">
        <f t="shared" si="0"/>
        <v>1.7067717366714421</v>
      </c>
      <c r="L14" s="50">
        <f t="shared" si="0"/>
        <v>1.4273455490169067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ht="15.4">
      <c r="A15" s="1">
        <f t="shared" si="2"/>
        <v>6</v>
      </c>
      <c r="B15" s="91">
        <v>1966</v>
      </c>
      <c r="C15" s="92">
        <v>813.41399999999999</v>
      </c>
      <c r="D15" s="93">
        <v>80.33</v>
      </c>
      <c r="E15" s="81">
        <v>5.4142419999999998</v>
      </c>
      <c r="F15" s="94">
        <v>2.8838469999999998</v>
      </c>
      <c r="G15" s="7"/>
      <c r="H15" s="9">
        <v>1966</v>
      </c>
      <c r="I15" s="48">
        <f t="shared" si="1"/>
        <v>1.4997068486786065</v>
      </c>
      <c r="J15" s="48">
        <f t="shared" si="0"/>
        <v>1.3823782481500602</v>
      </c>
      <c r="K15" s="48">
        <f t="shared" si="0"/>
        <v>1.7447995117100006</v>
      </c>
      <c r="L15" s="50">
        <f t="shared" si="0"/>
        <v>1.4553483609556352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 ht="15.4">
      <c r="A16" s="1">
        <f t="shared" si="2"/>
        <v>7</v>
      </c>
      <c r="B16" s="91">
        <v>1967</v>
      </c>
      <c r="C16" s="92">
        <v>859.95899999999995</v>
      </c>
      <c r="D16" s="93">
        <v>96.47</v>
      </c>
      <c r="E16" s="81">
        <v>5.4602019999999998</v>
      </c>
      <c r="F16" s="94">
        <v>2.9809230000000002</v>
      </c>
      <c r="G16" s="7"/>
      <c r="H16" s="9">
        <v>1967</v>
      </c>
      <c r="I16" s="48">
        <f t="shared" si="1"/>
        <v>1.5855227496487712</v>
      </c>
      <c r="J16" s="48">
        <f t="shared" si="0"/>
        <v>1.6601273446911031</v>
      </c>
      <c r="K16" s="48">
        <f t="shared" si="0"/>
        <v>1.7596106312643522</v>
      </c>
      <c r="L16" s="50">
        <f t="shared" si="0"/>
        <v>1.5043382683564541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ht="15.4">
      <c r="A17" s="1">
        <f t="shared" si="2"/>
        <v>8</v>
      </c>
      <c r="B17" s="91">
        <v>1968</v>
      </c>
      <c r="C17" s="92">
        <v>940.65099999999995</v>
      </c>
      <c r="D17" s="93">
        <v>103.86</v>
      </c>
      <c r="E17" s="81">
        <v>5.7226860000000004</v>
      </c>
      <c r="F17" s="94">
        <v>3.0430980000000001</v>
      </c>
      <c r="G17" s="7"/>
      <c r="H17" s="9">
        <v>1968</v>
      </c>
      <c r="I17" s="48">
        <f t="shared" si="1"/>
        <v>1.7342961233964249</v>
      </c>
      <c r="J17" s="48">
        <f t="shared" si="0"/>
        <v>1.7872999483737739</v>
      </c>
      <c r="K17" s="48">
        <f t="shared" si="0"/>
        <v>1.844199010400654</v>
      </c>
      <c r="L17" s="50">
        <f t="shared" si="0"/>
        <v>1.5357152049076708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15.4">
      <c r="A18" s="1">
        <f t="shared" si="2"/>
        <v>9</v>
      </c>
      <c r="B18" s="91">
        <v>1969</v>
      </c>
      <c r="C18" s="92">
        <v>1017.615</v>
      </c>
      <c r="D18" s="93">
        <v>92.06</v>
      </c>
      <c r="E18" s="81">
        <v>6.1035779999999997</v>
      </c>
      <c r="F18" s="94">
        <v>3.2405120000000003</v>
      </c>
      <c r="G18" s="7"/>
      <c r="H18" s="9">
        <v>1969</v>
      </c>
      <c r="I18" s="48">
        <f t="shared" si="1"/>
        <v>1.8761961127028548</v>
      </c>
      <c r="J18" s="48">
        <f t="shared" si="0"/>
        <v>1.5842367922904836</v>
      </c>
      <c r="K18" s="48">
        <f t="shared" si="0"/>
        <v>1.9669456803157122</v>
      </c>
      <c r="L18" s="50">
        <f t="shared" si="0"/>
        <v>1.6353412049450151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15.4">
      <c r="A19" s="1">
        <f t="shared" si="2"/>
        <v>10</v>
      </c>
      <c r="B19" s="91">
        <v>1970</v>
      </c>
      <c r="C19" s="92">
        <v>1073.3030000000001</v>
      </c>
      <c r="D19" s="93">
        <v>92.15</v>
      </c>
      <c r="E19" s="81">
        <v>5.5105700000000004</v>
      </c>
      <c r="F19" s="94">
        <v>3.1883900000000001</v>
      </c>
      <c r="G19" s="7"/>
      <c r="H19" s="9">
        <v>1970</v>
      </c>
      <c r="I19" s="48">
        <f t="shared" si="1"/>
        <v>1.9788691365126418</v>
      </c>
      <c r="J19" s="48">
        <f t="shared" si="0"/>
        <v>1.5857855790741697</v>
      </c>
      <c r="K19" s="48">
        <f t="shared" si="0"/>
        <v>1.7758422776898002</v>
      </c>
      <c r="L19" s="50">
        <f t="shared" si="0"/>
        <v>1.6090375670371337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15.4">
      <c r="A20" s="1">
        <f t="shared" si="2"/>
        <v>11</v>
      </c>
      <c r="B20" s="91">
        <v>1971</v>
      </c>
      <c r="C20" s="92">
        <v>1164.8499999999999</v>
      </c>
      <c r="D20" s="93">
        <v>102.09</v>
      </c>
      <c r="E20" s="81">
        <v>5.5741139999999998</v>
      </c>
      <c r="F20" s="94">
        <v>3.16479</v>
      </c>
      <c r="G20" s="7"/>
      <c r="H20" s="9">
        <v>1971</v>
      </c>
      <c r="I20" s="48">
        <f t="shared" si="1"/>
        <v>2.1476560800321538</v>
      </c>
      <c r="J20" s="48">
        <f t="shared" si="0"/>
        <v>1.7568404749612805</v>
      </c>
      <c r="K20" s="48">
        <f t="shared" si="0"/>
        <v>1.7963200361963647</v>
      </c>
      <c r="L20" s="50">
        <f t="shared" si="0"/>
        <v>1.5971277045102545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15.4">
      <c r="A21" s="1">
        <f t="shared" si="2"/>
        <v>12</v>
      </c>
      <c r="B21" s="91">
        <v>1972</v>
      </c>
      <c r="C21" s="92">
        <v>1279.1099999999999</v>
      </c>
      <c r="D21" s="93">
        <v>118.05</v>
      </c>
      <c r="E21" s="81">
        <v>6.1740149999999998</v>
      </c>
      <c r="F21" s="94">
        <v>3.1873499999999999</v>
      </c>
      <c r="G21" s="7"/>
      <c r="H21" s="9">
        <v>1972</v>
      </c>
      <c r="I21" s="48">
        <f t="shared" si="1"/>
        <v>2.3583194132548639</v>
      </c>
      <c r="J21" s="48">
        <f t="shared" si="0"/>
        <v>2.0314919979349511</v>
      </c>
      <c r="K21" s="48">
        <f t="shared" si="0"/>
        <v>1.9896447844943428</v>
      </c>
      <c r="L21" s="50">
        <f t="shared" si="0"/>
        <v>1.6085127256376441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15.4">
      <c r="A22" s="1">
        <f t="shared" si="2"/>
        <v>13</v>
      </c>
      <c r="B22" s="91">
        <v>1973</v>
      </c>
      <c r="C22" s="92">
        <v>1425.376</v>
      </c>
      <c r="D22" s="93">
        <v>97.55</v>
      </c>
      <c r="E22" s="81">
        <v>7.9600799999999996</v>
      </c>
      <c r="F22" s="94">
        <v>3.6093499999999996</v>
      </c>
      <c r="G22" s="7"/>
      <c r="H22" s="9">
        <v>1973</v>
      </c>
      <c r="I22" s="48">
        <f t="shared" si="1"/>
        <v>2.6279928168707656</v>
      </c>
      <c r="J22" s="48">
        <f t="shared" si="0"/>
        <v>1.6787127860953366</v>
      </c>
      <c r="K22" s="48">
        <f t="shared" si="0"/>
        <v>2.5652240326850078</v>
      </c>
      <c r="L22" s="50">
        <f t="shared" si="0"/>
        <v>1.821477216584382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 ht="15.4">
      <c r="A23" s="1">
        <f t="shared" si="2"/>
        <v>14</v>
      </c>
      <c r="B23" s="91">
        <v>1974</v>
      </c>
      <c r="C23" s="92">
        <v>1545.2429999999999</v>
      </c>
      <c r="D23" s="93">
        <v>68.56</v>
      </c>
      <c r="E23" s="81">
        <v>9.3515840000000008</v>
      </c>
      <c r="F23" s="94">
        <v>3.7228080000000001</v>
      </c>
      <c r="G23" s="7"/>
      <c r="H23" s="9">
        <v>1974</v>
      </c>
      <c r="I23" s="48">
        <f t="shared" si="1"/>
        <v>2.8489938825403489</v>
      </c>
      <c r="J23" s="48">
        <f t="shared" si="0"/>
        <v>1.1798313543279988</v>
      </c>
      <c r="K23" s="48">
        <f t="shared" si="0"/>
        <v>3.0136516241636517</v>
      </c>
      <c r="L23" s="50">
        <f t="shared" si="0"/>
        <v>1.8787343853375458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ht="15.75" thickBot="1">
      <c r="A24" s="1">
        <f t="shared" si="2"/>
        <v>15</v>
      </c>
      <c r="B24" s="91">
        <v>1975</v>
      </c>
      <c r="C24" s="92">
        <v>1684.904</v>
      </c>
      <c r="D24" s="93">
        <v>90.19</v>
      </c>
      <c r="E24" s="81">
        <v>7.7112449999999999</v>
      </c>
      <c r="F24" s="94">
        <v>3.7338659999999999</v>
      </c>
      <c r="G24" s="7"/>
      <c r="H24" s="9">
        <v>1975</v>
      </c>
      <c r="I24" s="48">
        <f t="shared" si="1"/>
        <v>3.1064895221449085</v>
      </c>
      <c r="J24" s="48">
        <f t="shared" si="0"/>
        <v>1.5520564446738945</v>
      </c>
      <c r="K24" s="48">
        <f t="shared" si="0"/>
        <v>2.4850341951239314</v>
      </c>
      <c r="L24" s="50">
        <f t="shared" si="0"/>
        <v>1.8843148624486572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 ht="15.4">
      <c r="A25" s="1">
        <f t="shared" si="2"/>
        <v>16</v>
      </c>
      <c r="B25" s="91">
        <v>1976</v>
      </c>
      <c r="C25" s="92">
        <v>1873.412</v>
      </c>
      <c r="D25" s="93">
        <v>107.46</v>
      </c>
      <c r="E25" s="81">
        <v>9.7466220000000003</v>
      </c>
      <c r="F25" s="94">
        <v>4.2231779999999999</v>
      </c>
      <c r="G25" s="7"/>
      <c r="H25" s="9">
        <v>1976</v>
      </c>
      <c r="I25" s="48">
        <f t="shared" si="1"/>
        <v>3.4540453038633285</v>
      </c>
      <c r="J25" s="48">
        <f t="shared" si="0"/>
        <v>1.8492514197212184</v>
      </c>
      <c r="K25" s="48">
        <f t="shared" si="0"/>
        <v>3.1409569994141289</v>
      </c>
      <c r="L25" s="50">
        <f t="shared" si="0"/>
        <v>2.1312487036669752</v>
      </c>
      <c r="M25" s="49"/>
      <c r="N25" s="26"/>
      <c r="O25" s="27" t="s">
        <v>5</v>
      </c>
      <c r="P25" s="27" t="s">
        <v>6</v>
      </c>
      <c r="Q25" s="27" t="s">
        <v>12</v>
      </c>
      <c r="R25" s="28" t="s">
        <v>13</v>
      </c>
      <c r="S25" s="49"/>
      <c r="T25" s="49"/>
      <c r="U25" s="49"/>
      <c r="V25" s="49"/>
    </row>
    <row r="26" spans="1:22" ht="15.75" thickBot="1">
      <c r="A26" s="1">
        <f t="shared" si="2"/>
        <v>17</v>
      </c>
      <c r="B26" s="91">
        <v>1977</v>
      </c>
      <c r="C26" s="92">
        <v>2081.826</v>
      </c>
      <c r="D26" s="93">
        <v>95.1</v>
      </c>
      <c r="E26" s="81">
        <v>10.86993</v>
      </c>
      <c r="F26" s="94">
        <v>4.85961</v>
      </c>
      <c r="G26" s="7"/>
      <c r="H26" s="9">
        <v>1977</v>
      </c>
      <c r="I26" s="48">
        <f t="shared" si="1"/>
        <v>3.8383021560450015</v>
      </c>
      <c r="J26" s="48">
        <f t="shared" ref="J26:J63" si="3">J25*(1+(D26-D25)/D25)</f>
        <v>1.6365513680949921</v>
      </c>
      <c r="K26" s="48">
        <f t="shared" ref="K26:K63" si="4">K25*(1+(E26-E25)/E25)</f>
        <v>3.5029554564280443</v>
      </c>
      <c r="L26" s="50">
        <f t="shared" ref="L26:L63" si="5">L25*(1+(F26-F25)/F25)</f>
        <v>2.4524274167053979</v>
      </c>
      <c r="M26" s="49"/>
      <c r="N26" s="29" t="s">
        <v>3</v>
      </c>
      <c r="O26" s="62">
        <f t="shared" ref="O26:R26" si="6">C72</f>
        <v>6.4047224029059047</v>
      </c>
      <c r="P26" s="62">
        <f t="shared" si="6"/>
        <v>6.9929649076038825</v>
      </c>
      <c r="Q26" s="62">
        <f t="shared" si="6"/>
        <v>7.110642070117712</v>
      </c>
      <c r="R26" s="109">
        <f t="shared" si="6"/>
        <v>5.8768774575100879</v>
      </c>
      <c r="S26" s="49"/>
      <c r="T26" s="49"/>
      <c r="U26" s="49"/>
      <c r="V26" s="49"/>
    </row>
    <row r="27" spans="1:22" ht="15.4">
      <c r="A27" s="1">
        <f t="shared" si="2"/>
        <v>18</v>
      </c>
      <c r="B27" s="91">
        <v>1978</v>
      </c>
      <c r="C27" s="92">
        <v>2351.5990000000002</v>
      </c>
      <c r="D27" s="93">
        <v>96.11</v>
      </c>
      <c r="E27" s="81">
        <v>11.638921</v>
      </c>
      <c r="F27" s="94">
        <v>5.1803290000000004</v>
      </c>
      <c r="G27" s="7"/>
      <c r="H27" s="9">
        <v>1978</v>
      </c>
      <c r="I27" s="48">
        <f t="shared" si="1"/>
        <v>4.3356877624994938</v>
      </c>
      <c r="J27" s="48">
        <f t="shared" si="3"/>
        <v>1.6539321975563586</v>
      </c>
      <c r="K27" s="48">
        <f t="shared" si="4"/>
        <v>3.7507713319115163</v>
      </c>
      <c r="L27" s="50">
        <f t="shared" si="5"/>
        <v>2.6142799251697273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15.4">
      <c r="A28" s="1">
        <f t="shared" si="2"/>
        <v>19</v>
      </c>
      <c r="B28" s="91">
        <v>1979</v>
      </c>
      <c r="C28" s="92">
        <v>2627.3330000000001</v>
      </c>
      <c r="D28" s="93">
        <v>107.94</v>
      </c>
      <c r="E28" s="81">
        <v>14.550312</v>
      </c>
      <c r="F28" s="94">
        <v>5.9690820000000002</v>
      </c>
      <c r="G28" s="7"/>
      <c r="H28" s="9">
        <v>1979</v>
      </c>
      <c r="I28" s="48">
        <f t="shared" si="1"/>
        <v>4.844063777927734</v>
      </c>
      <c r="J28" s="48">
        <f t="shared" si="3"/>
        <v>1.8575116159008778</v>
      </c>
      <c r="K28" s="48">
        <f t="shared" si="4"/>
        <v>4.6889993599894799</v>
      </c>
      <c r="L28" s="50">
        <f t="shared" si="5"/>
        <v>3.0123282216808942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ht="15.4">
      <c r="A29" s="1">
        <f t="shared" si="2"/>
        <v>20</v>
      </c>
      <c r="B29" s="91">
        <v>1980</v>
      </c>
      <c r="C29" s="92">
        <v>2857.3069999999998</v>
      </c>
      <c r="D29" s="93">
        <v>135.76</v>
      </c>
      <c r="E29" s="81">
        <v>14.987904</v>
      </c>
      <c r="F29" s="94">
        <v>6.4350239999999994</v>
      </c>
      <c r="G29" s="7"/>
      <c r="H29" s="9">
        <v>1980</v>
      </c>
      <c r="I29" s="48">
        <f t="shared" si="1"/>
        <v>5.2680712118027513</v>
      </c>
      <c r="J29" s="48">
        <f t="shared" si="3"/>
        <v>2.336258819480296</v>
      </c>
      <c r="K29" s="48">
        <f t="shared" si="4"/>
        <v>4.8300182335322956</v>
      </c>
      <c r="L29" s="48">
        <f t="shared" si="5"/>
        <v>3.2474682710664511</v>
      </c>
    </row>
    <row r="30" spans="1:22" ht="15.4">
      <c r="A30" s="1">
        <f t="shared" si="2"/>
        <v>21</v>
      </c>
      <c r="B30" s="91">
        <v>1981</v>
      </c>
      <c r="C30" s="92">
        <v>3207.0410000000002</v>
      </c>
      <c r="D30" s="93">
        <v>122.55</v>
      </c>
      <c r="E30" s="81">
        <v>15.183945</v>
      </c>
      <c r="F30" s="94">
        <v>6.8260350000000001</v>
      </c>
      <c r="G30" s="7"/>
      <c r="H30" s="9">
        <v>1981</v>
      </c>
      <c r="I30" s="48">
        <f t="shared" si="1"/>
        <v>5.9128824334140884</v>
      </c>
      <c r="J30" s="48">
        <f t="shared" si="3"/>
        <v>2.1089313371192566</v>
      </c>
      <c r="K30" s="48">
        <f t="shared" si="4"/>
        <v>4.8931946192710827</v>
      </c>
      <c r="L30" s="48">
        <f t="shared" si="5"/>
        <v>3.4447940022739751</v>
      </c>
    </row>
    <row r="31" spans="1:22" ht="15.4">
      <c r="A31" s="1">
        <f t="shared" si="2"/>
        <v>22</v>
      </c>
      <c r="B31" s="91">
        <v>1982</v>
      </c>
      <c r="C31" s="92">
        <v>3343.7890000000002</v>
      </c>
      <c r="D31" s="93">
        <v>140.63999999999999</v>
      </c>
      <c r="E31" s="81">
        <v>13.824911999999999</v>
      </c>
      <c r="F31" s="94">
        <v>6.9335519999999988</v>
      </c>
      <c r="G31" s="7"/>
      <c r="H31" s="9">
        <v>1982</v>
      </c>
      <c r="I31" s="48">
        <f t="shared" si="1"/>
        <v>6.1650073195644408</v>
      </c>
      <c r="J31" s="48">
        <f t="shared" si="3"/>
        <v>2.4202374806401652</v>
      </c>
      <c r="K31" s="48">
        <f t="shared" si="4"/>
        <v>4.4552311675454712</v>
      </c>
      <c r="L31" s="48">
        <f t="shared" si="5"/>
        <v>3.4990530145325538</v>
      </c>
    </row>
    <row r="32" spans="1:22" ht="15.4">
      <c r="A32" s="1">
        <f t="shared" si="2"/>
        <v>23</v>
      </c>
      <c r="B32" s="91">
        <v>1983</v>
      </c>
      <c r="C32" s="92">
        <v>3634.038</v>
      </c>
      <c r="D32" s="93">
        <v>164.93</v>
      </c>
      <c r="E32" s="81">
        <v>13.293358</v>
      </c>
      <c r="F32" s="94">
        <v>7.1249760000000011</v>
      </c>
      <c r="G32" s="7"/>
      <c r="H32" s="9">
        <v>1983</v>
      </c>
      <c r="I32" s="48">
        <f t="shared" si="1"/>
        <v>6.7001449163135947</v>
      </c>
      <c r="J32" s="48">
        <f t="shared" si="3"/>
        <v>2.8382378248150064</v>
      </c>
      <c r="K32" s="48">
        <f t="shared" si="4"/>
        <v>4.2839319977544834</v>
      </c>
      <c r="L32" s="48">
        <f t="shared" si="5"/>
        <v>3.5956561299709162</v>
      </c>
    </row>
    <row r="33" spans="1:12" ht="15.4">
      <c r="A33" s="1">
        <f t="shared" si="2"/>
        <v>24</v>
      </c>
      <c r="B33" s="91">
        <v>1984</v>
      </c>
      <c r="C33" s="92">
        <v>4037.6129999999998</v>
      </c>
      <c r="D33" s="93">
        <v>167.24</v>
      </c>
      <c r="E33" s="81">
        <v>16.841068</v>
      </c>
      <c r="F33" s="94">
        <v>7.8268320000000005</v>
      </c>
      <c r="G33" s="7"/>
      <c r="H33" s="9">
        <v>1984</v>
      </c>
      <c r="I33" s="48">
        <f t="shared" si="1"/>
        <v>7.4442238127371487</v>
      </c>
      <c r="J33" s="48">
        <f t="shared" si="3"/>
        <v>2.877990018929617</v>
      </c>
      <c r="K33" s="48">
        <f t="shared" si="4"/>
        <v>5.4272208783934879</v>
      </c>
      <c r="L33" s="48">
        <f t="shared" si="5"/>
        <v>3.9498514042787685</v>
      </c>
    </row>
    <row r="34" spans="1:12" ht="15.4">
      <c r="A34" s="1">
        <f t="shared" si="2"/>
        <v>25</v>
      </c>
      <c r="B34" s="91">
        <v>1985</v>
      </c>
      <c r="C34" s="92">
        <v>4338.9790000000003</v>
      </c>
      <c r="D34" s="93">
        <v>211.28</v>
      </c>
      <c r="E34" s="81">
        <v>15.676976</v>
      </c>
      <c r="F34" s="94">
        <v>8.1976639999999996</v>
      </c>
      <c r="G34" s="7"/>
      <c r="H34" s="9">
        <v>1985</v>
      </c>
      <c r="I34" s="48">
        <f t="shared" si="1"/>
        <v>7.9998580336368104</v>
      </c>
      <c r="J34" s="48">
        <f t="shared" si="3"/>
        <v>3.6358630184133549</v>
      </c>
      <c r="K34" s="48">
        <f t="shared" si="4"/>
        <v>5.0520793252110634</v>
      </c>
      <c r="L34" s="48">
        <f t="shared" si="5"/>
        <v>4.1369936983706177</v>
      </c>
    </row>
    <row r="35" spans="1:12" ht="15.4">
      <c r="A35" s="1">
        <f t="shared" si="2"/>
        <v>26</v>
      </c>
      <c r="B35" s="91">
        <v>1986</v>
      </c>
      <c r="C35" s="92">
        <v>4579.6310000000003</v>
      </c>
      <c r="D35" s="93">
        <v>242.17</v>
      </c>
      <c r="E35" s="81">
        <v>14.433332</v>
      </c>
      <c r="F35" s="94">
        <v>8.1853459999999991</v>
      </c>
      <c r="G35" s="7"/>
      <c r="H35" s="9">
        <v>1986</v>
      </c>
      <c r="I35" s="48">
        <f t="shared" si="1"/>
        <v>8.4435526990202501</v>
      </c>
      <c r="J35" s="48">
        <f t="shared" si="3"/>
        <v>4.1674410600585112</v>
      </c>
      <c r="K35" s="48">
        <f t="shared" si="4"/>
        <v>4.6513012580428299</v>
      </c>
      <c r="L35" s="48">
        <f t="shared" si="5"/>
        <v>4.1307773557178162</v>
      </c>
    </row>
    <row r="36" spans="1:12" ht="15.4">
      <c r="A36" s="1">
        <f t="shared" si="2"/>
        <v>27</v>
      </c>
      <c r="B36" s="91">
        <v>1987</v>
      </c>
      <c r="C36" s="92">
        <v>4855.2150000000001</v>
      </c>
      <c r="D36" s="93">
        <v>247.08</v>
      </c>
      <c r="E36" s="81">
        <v>16.035492000000001</v>
      </c>
      <c r="F36" s="94">
        <v>9.1666680000000014</v>
      </c>
      <c r="G36" s="7"/>
      <c r="H36" s="9">
        <v>1987</v>
      </c>
      <c r="I36" s="48">
        <f t="shared" si="1"/>
        <v>8.9516521565981186</v>
      </c>
      <c r="J36" s="48">
        <f t="shared" si="3"/>
        <v>4.2519359834796093</v>
      </c>
      <c r="K36" s="48">
        <f t="shared" si="4"/>
        <v>5.1676150810454402</v>
      </c>
      <c r="L36" s="48">
        <f t="shared" si="5"/>
        <v>4.6260065978619753</v>
      </c>
    </row>
    <row r="37" spans="1:12" ht="15.4">
      <c r="A37" s="1">
        <f t="shared" si="2"/>
        <v>28</v>
      </c>
      <c r="B37" s="91">
        <v>1988</v>
      </c>
      <c r="C37" s="92">
        <v>5236.4380000000001</v>
      </c>
      <c r="D37" s="93">
        <v>277.72000000000003</v>
      </c>
      <c r="E37" s="81">
        <v>24.12</v>
      </c>
      <c r="F37" s="94">
        <v>10.220096000000002</v>
      </c>
      <c r="G37" s="7"/>
      <c r="H37" s="9">
        <v>1988</v>
      </c>
      <c r="I37" s="48">
        <f t="shared" si="1"/>
        <v>9.6545202458783663</v>
      </c>
      <c r="J37" s="48">
        <f t="shared" si="3"/>
        <v>4.7792118396145264</v>
      </c>
      <c r="K37" s="48">
        <f t="shared" si="4"/>
        <v>7.7729374162523985</v>
      </c>
      <c r="L37" s="48">
        <f t="shared" si="5"/>
        <v>5.1576245072672844</v>
      </c>
    </row>
    <row r="38" spans="1:12" ht="15.4">
      <c r="A38" s="1">
        <f t="shared" si="2"/>
        <v>29</v>
      </c>
      <c r="B38" s="91">
        <v>1989</v>
      </c>
      <c r="C38" s="92">
        <v>5641.58</v>
      </c>
      <c r="D38" s="93">
        <v>353.4</v>
      </c>
      <c r="E38" s="81">
        <v>24.32</v>
      </c>
      <c r="F38" s="94">
        <v>11.73288</v>
      </c>
      <c r="G38" s="7"/>
      <c r="H38" s="9">
        <v>1989</v>
      </c>
      <c r="I38" s="48">
        <f t="shared" si="1"/>
        <v>10.401488249978796</v>
      </c>
      <c r="J38" s="48">
        <f t="shared" si="3"/>
        <v>6.0815694372741378</v>
      </c>
      <c r="K38" s="48">
        <f t="shared" si="4"/>
        <v>7.8373896336342597</v>
      </c>
      <c r="L38" s="48">
        <f t="shared" si="5"/>
        <v>5.9210588069648429</v>
      </c>
    </row>
    <row r="39" spans="1:12" ht="15.4">
      <c r="A39" s="1">
        <f t="shared" si="2"/>
        <v>30</v>
      </c>
      <c r="B39" s="91">
        <v>1990</v>
      </c>
      <c r="C39" s="92">
        <v>5963.1440000000002</v>
      </c>
      <c r="D39" s="93">
        <v>330.22</v>
      </c>
      <c r="E39" s="81">
        <v>22.65</v>
      </c>
      <c r="F39" s="94">
        <v>12.350228000000001</v>
      </c>
      <c r="G39" s="7"/>
      <c r="H39" s="9">
        <v>1990</v>
      </c>
      <c r="I39" s="48">
        <f t="shared" si="1"/>
        <v>10.994361907290433</v>
      </c>
      <c r="J39" s="48">
        <f t="shared" si="3"/>
        <v>5.6826707967647598</v>
      </c>
      <c r="K39" s="48">
        <f t="shared" si="4"/>
        <v>7.2992136184957221</v>
      </c>
      <c r="L39" s="48">
        <f t="shared" si="5"/>
        <v>6.2326066803226325</v>
      </c>
    </row>
    <row r="40" spans="1:12" ht="15.4">
      <c r="A40" s="1">
        <f t="shared" si="2"/>
        <v>31</v>
      </c>
      <c r="B40" s="91">
        <v>1991</v>
      </c>
      <c r="C40" s="92">
        <v>6158.1289999999999</v>
      </c>
      <c r="D40" s="93">
        <v>417.09</v>
      </c>
      <c r="E40" s="81">
        <v>19.3</v>
      </c>
      <c r="F40" s="94">
        <v>12.971499</v>
      </c>
      <c r="G40" s="7"/>
      <c r="H40" s="9">
        <v>1991</v>
      </c>
      <c r="I40" s="48">
        <f t="shared" si="1"/>
        <v>11.353859456987877</v>
      </c>
      <c r="J40" s="48">
        <f t="shared" si="3"/>
        <v>7.1775942178626773</v>
      </c>
      <c r="K40" s="48">
        <f t="shared" si="4"/>
        <v>6.2196389773495566</v>
      </c>
      <c r="L40" s="48">
        <f t="shared" si="5"/>
        <v>6.546134315997918</v>
      </c>
    </row>
    <row r="41" spans="1:12" ht="15.4">
      <c r="A41" s="1">
        <f t="shared" si="2"/>
        <v>32</v>
      </c>
      <c r="B41" s="91">
        <v>1992</v>
      </c>
      <c r="C41" s="92">
        <v>6520.3270000000002</v>
      </c>
      <c r="D41" s="93">
        <v>435.71</v>
      </c>
      <c r="E41" s="81">
        <v>20.87</v>
      </c>
      <c r="F41" s="94">
        <v>12.635590000000001</v>
      </c>
      <c r="G41" s="7"/>
      <c r="H41" s="9">
        <v>1992</v>
      </c>
      <c r="I41" s="48">
        <f t="shared" si="1"/>
        <v>12.021650792246053</v>
      </c>
      <c r="J41" s="48">
        <f t="shared" si="3"/>
        <v>7.4980209946652936</v>
      </c>
      <c r="K41" s="48">
        <f t="shared" si="4"/>
        <v>6.7255888837971636</v>
      </c>
      <c r="L41" s="48">
        <f t="shared" si="5"/>
        <v>6.37661609516989</v>
      </c>
    </row>
    <row r="42" spans="1:12" ht="15.4">
      <c r="A42" s="1">
        <f t="shared" si="2"/>
        <v>33</v>
      </c>
      <c r="B42" s="91">
        <v>1993</v>
      </c>
      <c r="C42" s="92">
        <v>6858.5590000000002</v>
      </c>
      <c r="D42" s="93">
        <v>466.45</v>
      </c>
      <c r="E42" s="81">
        <v>26.9</v>
      </c>
      <c r="F42" s="94">
        <v>12.687439999999999</v>
      </c>
      <c r="G42" s="7"/>
      <c r="H42" s="9">
        <v>1993</v>
      </c>
      <c r="I42" s="48">
        <f t="shared" si="1"/>
        <v>12.64525555789093</v>
      </c>
      <c r="J42" s="48">
        <f t="shared" si="3"/>
        <v>8.0270177250043062</v>
      </c>
      <c r="K42" s="48">
        <f t="shared" si="4"/>
        <v>8.6688232378602628</v>
      </c>
      <c r="L42" s="48">
        <f t="shared" si="5"/>
        <v>6.402782466865597</v>
      </c>
    </row>
    <row r="43" spans="1:12" ht="15.4">
      <c r="A43" s="1">
        <f t="shared" si="2"/>
        <v>34</v>
      </c>
      <c r="B43" s="91">
        <v>1994</v>
      </c>
      <c r="C43" s="92">
        <v>7287.2359999999999</v>
      </c>
      <c r="D43" s="93">
        <v>459.27</v>
      </c>
      <c r="E43" s="81">
        <v>31.75</v>
      </c>
      <c r="F43" s="94">
        <v>13.364756999999999</v>
      </c>
      <c r="G43" s="7"/>
      <c r="H43" s="9">
        <v>1994</v>
      </c>
      <c r="I43" s="48">
        <f t="shared" si="1"/>
        <v>13.435615488714594</v>
      </c>
      <c r="J43" s="48">
        <f t="shared" si="3"/>
        <v>7.9034589571502361</v>
      </c>
      <c r="K43" s="48">
        <f t="shared" si="4"/>
        <v>10.231789509370385</v>
      </c>
      <c r="L43" s="48">
        <f t="shared" si="5"/>
        <v>6.7445940074214548</v>
      </c>
    </row>
    <row r="44" spans="1:12" ht="15.4">
      <c r="A44" s="1">
        <f t="shared" si="2"/>
        <v>35</v>
      </c>
      <c r="B44" s="91">
        <v>1995</v>
      </c>
      <c r="C44" s="92">
        <v>7639.7489999999998</v>
      </c>
      <c r="D44" s="93">
        <v>615.92999999999995</v>
      </c>
      <c r="E44" s="81">
        <v>37.700000000000003</v>
      </c>
      <c r="F44" s="94">
        <v>14.166389999999998</v>
      </c>
      <c r="G44" s="7"/>
      <c r="H44" s="9">
        <v>1995</v>
      </c>
      <c r="I44" s="48">
        <f t="shared" si="1"/>
        <v>14.085550405433805</v>
      </c>
      <c r="J44" s="48">
        <f t="shared" si="3"/>
        <v>10.599380485286531</v>
      </c>
      <c r="K44" s="48">
        <f t="shared" si="4"/>
        <v>12.149242976480741</v>
      </c>
      <c r="L44" s="48">
        <f t="shared" si="5"/>
        <v>7.1491422628032231</v>
      </c>
    </row>
    <row r="45" spans="1:12" ht="15.4">
      <c r="A45" s="1">
        <f t="shared" si="2"/>
        <v>36</v>
      </c>
      <c r="B45" s="91">
        <v>1996</v>
      </c>
      <c r="C45" s="92">
        <v>8073.1220000000003</v>
      </c>
      <c r="D45" s="93">
        <v>740.74</v>
      </c>
      <c r="E45" s="81">
        <v>40.630000000000003</v>
      </c>
      <c r="F45" s="94">
        <v>14.888873999999999</v>
      </c>
      <c r="G45" s="7"/>
      <c r="H45" s="9">
        <v>1996</v>
      </c>
      <c r="I45" s="48">
        <f t="shared" si="1"/>
        <v>14.884568440693087</v>
      </c>
      <c r="J45" s="48">
        <f t="shared" si="3"/>
        <v>12.74720357941835</v>
      </c>
      <c r="K45" s="48">
        <f t="shared" si="4"/>
        <v>13.093467961124999</v>
      </c>
      <c r="L45" s="48">
        <f t="shared" si="5"/>
        <v>7.5137475644078764</v>
      </c>
    </row>
    <row r="46" spans="1:12" ht="15.4">
      <c r="A46" s="1">
        <f t="shared" si="2"/>
        <v>37</v>
      </c>
      <c r="B46" s="91">
        <v>1997</v>
      </c>
      <c r="C46" s="92">
        <v>8577.5519999999997</v>
      </c>
      <c r="D46" s="93">
        <v>970.43</v>
      </c>
      <c r="E46" s="81">
        <v>44.09</v>
      </c>
      <c r="F46" s="94">
        <v>15.522000000000002</v>
      </c>
      <c r="G46" s="7"/>
      <c r="H46" s="9">
        <v>1997</v>
      </c>
      <c r="I46" s="48">
        <f t="shared" si="1"/>
        <v>15.814595617111182</v>
      </c>
      <c r="J46" s="48">
        <f t="shared" si="3"/>
        <v>16.699879538805718</v>
      </c>
      <c r="K46" s="48">
        <f t="shared" si="4"/>
        <v>14.20849132183119</v>
      </c>
      <c r="L46" s="48">
        <f t="shared" si="5"/>
        <v>7.8332578873821541</v>
      </c>
    </row>
    <row r="47" spans="1:12" ht="15.4">
      <c r="A47" s="1">
        <f t="shared" si="2"/>
        <v>38</v>
      </c>
      <c r="B47" s="91">
        <v>1998</v>
      </c>
      <c r="C47" s="92">
        <v>9062.8169999999991</v>
      </c>
      <c r="D47" s="93">
        <v>1229.23</v>
      </c>
      <c r="E47" s="81">
        <v>44.27</v>
      </c>
      <c r="F47" s="94">
        <v>16.2</v>
      </c>
      <c r="G47" s="7"/>
      <c r="H47" s="9">
        <v>1998</v>
      </c>
      <c r="I47" s="48">
        <f t="shared" si="1"/>
        <v>16.709287918846858</v>
      </c>
      <c r="J47" s="48">
        <f t="shared" si="3"/>
        <v>21.153501979005341</v>
      </c>
      <c r="K47" s="48">
        <f t="shared" si="4"/>
        <v>14.266498317474863</v>
      </c>
      <c r="L47" s="48">
        <f t="shared" si="5"/>
        <v>8.1754141074340225</v>
      </c>
    </row>
    <row r="48" spans="1:12" ht="15.4">
      <c r="A48" s="1">
        <f t="shared" si="2"/>
        <v>39</v>
      </c>
      <c r="B48" s="91">
        <v>1999</v>
      </c>
      <c r="C48" s="92">
        <v>9631.1720000000005</v>
      </c>
      <c r="D48" s="93">
        <v>1469.25</v>
      </c>
      <c r="E48" s="81">
        <v>51.68</v>
      </c>
      <c r="F48" s="94">
        <v>16.711843601089175</v>
      </c>
      <c r="G48" s="7"/>
      <c r="H48" s="9">
        <v>1999</v>
      </c>
      <c r="I48" s="48">
        <f t="shared" si="1"/>
        <v>17.757174832498126</v>
      </c>
      <c r="J48" s="48">
        <f t="shared" si="3"/>
        <v>25.283944243675794</v>
      </c>
      <c r="K48" s="48">
        <f t="shared" si="4"/>
        <v>16.6544529714728</v>
      </c>
      <c r="L48" s="48">
        <f t="shared" si="5"/>
        <v>8.4337186381219418</v>
      </c>
    </row>
    <row r="49" spans="1:12" ht="15.4">
      <c r="A49" s="1">
        <f t="shared" si="2"/>
        <v>40</v>
      </c>
      <c r="B49" s="91">
        <v>2000</v>
      </c>
      <c r="C49" s="92">
        <v>10250.951999999999</v>
      </c>
      <c r="D49" s="93">
        <v>1320.28</v>
      </c>
      <c r="E49" s="81">
        <v>56.13</v>
      </c>
      <c r="F49" s="94">
        <v>16.26845015151515</v>
      </c>
      <c r="G49" s="7"/>
      <c r="H49" s="9">
        <v>2000</v>
      </c>
      <c r="I49" s="48">
        <f t="shared" si="1"/>
        <v>18.899874995851626</v>
      </c>
      <c r="J49" s="48">
        <f t="shared" si="3"/>
        <v>22.720357941834457</v>
      </c>
      <c r="K49" s="48">
        <f t="shared" si="4"/>
        <v>18.088514808219198</v>
      </c>
      <c r="L49" s="48">
        <f t="shared" si="5"/>
        <v>8.2099578317767978</v>
      </c>
    </row>
    <row r="50" spans="1:12" ht="15.4">
      <c r="A50" s="1">
        <f t="shared" si="2"/>
        <v>41</v>
      </c>
      <c r="B50" s="91">
        <v>2001</v>
      </c>
      <c r="C50" s="92">
        <v>10581.929</v>
      </c>
      <c r="D50" s="93">
        <v>1148.0899999999999</v>
      </c>
      <c r="E50" s="81">
        <v>38.85</v>
      </c>
      <c r="F50" s="94">
        <v>15.741</v>
      </c>
      <c r="G50" s="7"/>
      <c r="H50" s="9">
        <v>2001</v>
      </c>
      <c r="I50" s="48">
        <f t="shared" si="1"/>
        <v>19.510103580133553</v>
      </c>
      <c r="J50" s="48">
        <f t="shared" si="3"/>
        <v>19.757184649802102</v>
      </c>
      <c r="K50" s="48">
        <f t="shared" si="4"/>
        <v>12.519843226426437</v>
      </c>
      <c r="L50" s="48">
        <f t="shared" si="5"/>
        <v>7.9437773743900584</v>
      </c>
    </row>
    <row r="51" spans="1:12" ht="15.4">
      <c r="A51" s="1">
        <f t="shared" si="2"/>
        <v>42</v>
      </c>
      <c r="B51" s="91">
        <v>2002</v>
      </c>
      <c r="C51" s="92">
        <v>10929.108</v>
      </c>
      <c r="D51" s="93">
        <v>879.82</v>
      </c>
      <c r="E51" s="80">
        <v>46.04</v>
      </c>
      <c r="F51" s="95">
        <v>16.079999999999998</v>
      </c>
      <c r="G51" s="7"/>
      <c r="H51" s="9">
        <v>2002</v>
      </c>
      <c r="I51" s="48">
        <f t="shared" si="1"/>
        <v>20.150204099693564</v>
      </c>
      <c r="J51" s="48">
        <f t="shared" si="3"/>
        <v>15.14059542247462</v>
      </c>
      <c r="K51" s="48">
        <f t="shared" si="4"/>
        <v>14.836900441304326</v>
      </c>
      <c r="L51" s="48">
        <f t="shared" si="5"/>
        <v>8.1148554844159904</v>
      </c>
    </row>
    <row r="52" spans="1:12" ht="15.4">
      <c r="A52" s="1">
        <f t="shared" si="2"/>
        <v>43</v>
      </c>
      <c r="B52" s="91">
        <v>2003</v>
      </c>
      <c r="C52" s="92">
        <v>11456.45</v>
      </c>
      <c r="D52" s="93">
        <v>1111.9100000000001</v>
      </c>
      <c r="E52" s="80">
        <v>54.69</v>
      </c>
      <c r="F52" s="95">
        <v>17.88</v>
      </c>
      <c r="G52" s="7"/>
      <c r="H52" s="9">
        <v>2003</v>
      </c>
      <c r="I52" s="48">
        <f t="shared" si="1"/>
        <v>21.122474565896351</v>
      </c>
      <c r="J52" s="48">
        <f t="shared" si="3"/>
        <v>19.134572362760284</v>
      </c>
      <c r="K52" s="48">
        <f t="shared" si="4"/>
        <v>17.624458843069799</v>
      </c>
      <c r="L52" s="48">
        <f t="shared" si="5"/>
        <v>9.0232348296864373</v>
      </c>
    </row>
    <row r="53" spans="1:12" ht="15.4">
      <c r="A53" s="1">
        <f t="shared" si="2"/>
        <v>44</v>
      </c>
      <c r="B53" s="91">
        <v>2004</v>
      </c>
      <c r="C53" s="92">
        <v>12217.196</v>
      </c>
      <c r="D53" s="93">
        <v>1211.92</v>
      </c>
      <c r="E53" s="80">
        <v>67.680000000000007</v>
      </c>
      <c r="F53" s="95">
        <v>19.407</v>
      </c>
      <c r="G53" s="7"/>
      <c r="H53" s="9">
        <v>2004</v>
      </c>
      <c r="I53" s="48">
        <f t="shared" si="1"/>
        <v>22.52507642215264</v>
      </c>
      <c r="J53" s="48">
        <f t="shared" si="3"/>
        <v>20.855618654276377</v>
      </c>
      <c r="K53" s="48">
        <f t="shared" si="4"/>
        <v>21.810630362021652</v>
      </c>
      <c r="L53" s="48">
        <f t="shared" si="5"/>
        <v>9.7938433075908673</v>
      </c>
    </row>
    <row r="54" spans="1:12" ht="15.4">
      <c r="A54" s="1">
        <f t="shared" si="2"/>
        <v>45</v>
      </c>
      <c r="B54" s="91">
        <v>2005</v>
      </c>
      <c r="C54" s="92">
        <v>13039.197</v>
      </c>
      <c r="D54" s="93">
        <v>1248.29</v>
      </c>
      <c r="E54" s="80">
        <v>76.45</v>
      </c>
      <c r="F54" s="95">
        <v>22.38</v>
      </c>
      <c r="H54" s="9">
        <v>2005</v>
      </c>
      <c r="I54" s="48">
        <f t="shared" si="1"/>
        <v>24.040615285905492</v>
      </c>
      <c r="J54" s="48">
        <f t="shared" si="3"/>
        <v>21.481500602305974</v>
      </c>
      <c r="K54" s="48">
        <f t="shared" si="4"/>
        <v>24.636860094216239</v>
      </c>
      <c r="L54" s="48">
        <f t="shared" si="5"/>
        <v>11.294183192862555</v>
      </c>
    </row>
    <row r="55" spans="1:12" ht="15.4">
      <c r="A55" s="1">
        <f t="shared" si="2"/>
        <v>46</v>
      </c>
      <c r="B55" s="91">
        <v>2006</v>
      </c>
      <c r="C55" s="92">
        <v>13815.583000000001</v>
      </c>
      <c r="D55" s="93">
        <v>1418.3</v>
      </c>
      <c r="E55" s="80">
        <v>87.72</v>
      </c>
      <c r="F55" s="95">
        <v>25.05</v>
      </c>
      <c r="G55" s="10"/>
      <c r="H55" s="9">
        <v>2006</v>
      </c>
      <c r="I55" s="48">
        <f t="shared" si="1"/>
        <v>25.472052907360478</v>
      </c>
      <c r="J55" s="48">
        <f t="shared" si="3"/>
        <v>24.407158836689042</v>
      </c>
      <c r="K55" s="48">
        <f t="shared" si="4"/>
        <v>28.268742543684084</v>
      </c>
      <c r="L55" s="48">
        <f t="shared" si="5"/>
        <v>12.641612555013719</v>
      </c>
    </row>
    <row r="56" spans="1:12" ht="15.4">
      <c r="A56" s="1">
        <f t="shared" si="2"/>
        <v>47</v>
      </c>
      <c r="B56" s="91">
        <v>2007</v>
      </c>
      <c r="C56" s="92">
        <v>14474.227999999999</v>
      </c>
      <c r="D56" s="93">
        <v>1468.36</v>
      </c>
      <c r="E56" s="80">
        <v>82.54</v>
      </c>
      <c r="F56" s="95">
        <v>27.73</v>
      </c>
      <c r="G56" s="10"/>
      <c r="H56" s="9">
        <v>2007</v>
      </c>
      <c r="I56" s="48">
        <f t="shared" si="1"/>
        <v>26.68640920974514</v>
      </c>
      <c r="J56" s="48">
        <f t="shared" si="3"/>
        <v>25.268628463259343</v>
      </c>
      <c r="K56" s="48">
        <f t="shared" si="4"/>
        <v>26.599430113493895</v>
      </c>
      <c r="L56" s="48">
        <f t="shared" si="5"/>
        <v>13.994088469083049</v>
      </c>
    </row>
    <row r="57" spans="1:12" ht="15.4">
      <c r="A57" s="1">
        <f t="shared" si="2"/>
        <v>48</v>
      </c>
      <c r="B57" s="91">
        <v>2008</v>
      </c>
      <c r="C57" s="92">
        <v>14769.861999999999</v>
      </c>
      <c r="D57" s="93">
        <v>903.25</v>
      </c>
      <c r="E57" s="81">
        <v>65.39</v>
      </c>
      <c r="F57" s="94">
        <v>28.05</v>
      </c>
      <c r="H57" s="9">
        <v>2008</v>
      </c>
      <c r="I57" s="48">
        <f t="shared" si="1"/>
        <v>27.231475233322616</v>
      </c>
      <c r="J57" s="48">
        <f t="shared" si="3"/>
        <v>15.543796248494239</v>
      </c>
      <c r="K57" s="48">
        <f t="shared" si="4"/>
        <v>21.072652472999341</v>
      </c>
      <c r="L57" s="48">
        <f t="shared" si="5"/>
        <v>14.155578130464463</v>
      </c>
    </row>
    <row r="58" spans="1:12" ht="15.4">
      <c r="A58" s="1">
        <v>49</v>
      </c>
      <c r="B58" s="91">
        <v>2009</v>
      </c>
      <c r="C58" s="92">
        <v>14478.066999999999</v>
      </c>
      <c r="D58" s="93">
        <v>1115.0999999999999</v>
      </c>
      <c r="E58" s="81">
        <v>59.65</v>
      </c>
      <c r="F58" s="94">
        <v>22.31</v>
      </c>
      <c r="H58" s="9">
        <v>2009</v>
      </c>
      <c r="I58" s="48">
        <f t="shared" si="1"/>
        <v>26.693487246995637</v>
      </c>
      <c r="J58" s="48">
        <f t="shared" si="3"/>
        <v>19.189468249870938</v>
      </c>
      <c r="K58" s="48">
        <f t="shared" si="4"/>
        <v>19.222873834139939</v>
      </c>
      <c r="L58" s="48">
        <f t="shared" si="5"/>
        <v>11.25885732943537</v>
      </c>
    </row>
    <row r="59" spans="1:12" ht="15.4">
      <c r="A59" s="1">
        <v>50</v>
      </c>
      <c r="B59" s="91">
        <v>2010</v>
      </c>
      <c r="C59" s="92">
        <v>15048.97</v>
      </c>
      <c r="D59" s="93">
        <v>1257.6400000000001</v>
      </c>
      <c r="E59" s="81">
        <v>83.66</v>
      </c>
      <c r="F59" s="94">
        <v>23.12</v>
      </c>
      <c r="H59" s="9">
        <v>2010</v>
      </c>
      <c r="I59" s="48">
        <f t="shared" si="1"/>
        <v>27.746071956665205</v>
      </c>
      <c r="J59" s="48">
        <f t="shared" si="3"/>
        <v>21.642402340388927</v>
      </c>
      <c r="K59" s="48">
        <f t="shared" si="4"/>
        <v>26.96036253083231</v>
      </c>
      <c r="L59" s="48">
        <f t="shared" si="5"/>
        <v>11.667628034807072</v>
      </c>
    </row>
    <row r="60" spans="1:12" ht="15.75" thickBot="1">
      <c r="A60" s="1">
        <v>51</v>
      </c>
      <c r="B60" s="91">
        <v>2011</v>
      </c>
      <c r="C60" s="92">
        <v>15599.731</v>
      </c>
      <c r="D60" s="96">
        <v>1257.5999999999999</v>
      </c>
      <c r="E60" s="82">
        <v>97.05</v>
      </c>
      <c r="F60" s="97">
        <v>26.02</v>
      </c>
      <c r="H60" s="9">
        <v>2011</v>
      </c>
      <c r="I60" s="48">
        <f t="shared" si="1"/>
        <v>28.761520478186934</v>
      </c>
      <c r="J60" s="48">
        <f t="shared" si="3"/>
        <v>21.641713990707284</v>
      </c>
      <c r="K60" s="48">
        <f t="shared" si="4"/>
        <v>31.275438484547884</v>
      </c>
      <c r="L60" s="48">
        <f t="shared" si="5"/>
        <v>13.131128091076123</v>
      </c>
    </row>
    <row r="61" spans="1:12" ht="15.4">
      <c r="A61" s="1">
        <v>52</v>
      </c>
      <c r="B61" s="91">
        <v>2012</v>
      </c>
      <c r="C61" s="92">
        <v>16253.97</v>
      </c>
      <c r="D61" s="96">
        <v>1426.19</v>
      </c>
      <c r="E61" s="82">
        <v>102.47</v>
      </c>
      <c r="F61" s="97">
        <v>30.44</v>
      </c>
      <c r="G61" s="11"/>
      <c r="H61" s="12">
        <v>2012</v>
      </c>
      <c r="I61" s="48">
        <f t="shared" si="1"/>
        <v>29.967753354646696</v>
      </c>
      <c r="J61" s="48">
        <f t="shared" si="3"/>
        <v>24.542935811392194</v>
      </c>
      <c r="K61" s="48">
        <f t="shared" si="4"/>
        <v>33.022093575596308</v>
      </c>
      <c r="L61" s="48">
        <f t="shared" si="5"/>
        <v>15.361704038906888</v>
      </c>
    </row>
    <row r="62" spans="1:12" ht="15.75" thickBot="1">
      <c r="A62" s="1">
        <f>A61+1</f>
        <v>53</v>
      </c>
      <c r="B62" s="91">
        <v>2013</v>
      </c>
      <c r="C62" s="92">
        <v>16843.196</v>
      </c>
      <c r="D62" s="96">
        <v>1848.36</v>
      </c>
      <c r="E62" s="82">
        <v>107.45</v>
      </c>
      <c r="F62" s="97">
        <v>36.28</v>
      </c>
      <c r="G62" s="14"/>
      <c r="H62" s="13">
        <v>2013</v>
      </c>
      <c r="I62" s="48">
        <f t="shared" si="1"/>
        <v>31.054120527598602</v>
      </c>
      <c r="J62" s="48">
        <f t="shared" si="3"/>
        <v>31.807950438822928</v>
      </c>
      <c r="K62" s="48">
        <f t="shared" si="4"/>
        <v>34.626953788404634</v>
      </c>
      <c r="L62" s="48">
        <f t="shared" si="5"/>
        <v>18.308890359117669</v>
      </c>
    </row>
    <row r="63" spans="1:12" ht="15.75" thickBot="1">
      <c r="A63" s="1">
        <f t="shared" ref="A63:A67" si="7">A62+1</f>
        <v>54</v>
      </c>
      <c r="B63" s="91">
        <v>2014</v>
      </c>
      <c r="C63" s="92">
        <v>17550.687000000002</v>
      </c>
      <c r="D63" s="96">
        <v>2058.9</v>
      </c>
      <c r="E63" s="82">
        <v>113.01</v>
      </c>
      <c r="F63" s="97">
        <v>39.44</v>
      </c>
      <c r="G63" s="14"/>
      <c r="H63" s="47">
        <v>2014</v>
      </c>
      <c r="I63" s="48">
        <f t="shared" si="1"/>
        <v>32.358535128378129</v>
      </c>
      <c r="J63" s="48">
        <f t="shared" si="3"/>
        <v>35.431078988125982</v>
      </c>
      <c r="K63" s="48">
        <f t="shared" si="4"/>
        <v>36.418725431620359</v>
      </c>
      <c r="L63" s="48">
        <f t="shared" si="5"/>
        <v>19.903600765259117</v>
      </c>
    </row>
    <row r="64" spans="1:12" ht="15.75" thickBot="1">
      <c r="A64" s="1">
        <f t="shared" si="7"/>
        <v>55</v>
      </c>
      <c r="B64" s="91">
        <v>2015</v>
      </c>
      <c r="C64" s="92">
        <v>18206.023000000001</v>
      </c>
      <c r="D64" s="96">
        <v>2043.94</v>
      </c>
      <c r="E64" s="82">
        <v>106.32</v>
      </c>
      <c r="F64" s="97">
        <v>43.16</v>
      </c>
      <c r="G64" s="14"/>
      <c r="H64" s="47">
        <f>H63+1</f>
        <v>2015</v>
      </c>
      <c r="I64" s="48">
        <f t="shared" ref="I64:I67" si="8">I63*(1+(C64-C63)/C63)</f>
        <v>33.566790564583606</v>
      </c>
      <c r="J64" s="48">
        <f t="shared" ref="J64:J67" si="9">J63*(1+(D64-D63)/D63)</f>
        <v>35.173636207193269</v>
      </c>
      <c r="K64" s="48">
        <f t="shared" ref="K64:K67" si="10">K63*(1+(E64-E63)/E63)</f>
        <v>34.262798760197114</v>
      </c>
      <c r="L64" s="48">
        <f t="shared" ref="L64:L67" si="11">L63*(1+(F64-F63)/F63)</f>
        <v>21.78091807881804</v>
      </c>
    </row>
    <row r="65" spans="1:12" ht="15.75" thickBot="1">
      <c r="A65" s="1">
        <f t="shared" si="7"/>
        <v>56</v>
      </c>
      <c r="B65" s="91">
        <v>2016</v>
      </c>
      <c r="C65" s="92">
        <v>18695.106</v>
      </c>
      <c r="D65" s="96">
        <v>2238.83</v>
      </c>
      <c r="E65" s="82">
        <v>108.86</v>
      </c>
      <c r="F65" s="97">
        <v>45.03</v>
      </c>
      <c r="G65" s="14"/>
      <c r="H65" s="47">
        <f t="shared" ref="H65:H67" si="12">H64+1</f>
        <v>2016</v>
      </c>
      <c r="I65" s="48">
        <f t="shared" si="8"/>
        <v>34.468522185470725</v>
      </c>
      <c r="J65" s="48">
        <f t="shared" si="9"/>
        <v>38.527447943555337</v>
      </c>
      <c r="K65" s="48">
        <f t="shared" si="10"/>
        <v>35.081341920946748</v>
      </c>
      <c r="L65" s="48">
        <f t="shared" si="11"/>
        <v>22.724623287515669</v>
      </c>
    </row>
    <row r="66" spans="1:12" ht="15.75" thickBot="1">
      <c r="A66" s="1">
        <f t="shared" si="7"/>
        <v>57</v>
      </c>
      <c r="B66" s="91">
        <v>2017</v>
      </c>
      <c r="C66" s="92">
        <v>19479.623</v>
      </c>
      <c r="D66" s="96">
        <v>2673.61</v>
      </c>
      <c r="E66" s="82">
        <v>124.94</v>
      </c>
      <c r="F66" s="97">
        <v>49.73</v>
      </c>
      <c r="G66" s="14"/>
      <c r="H66" s="47">
        <f t="shared" si="12"/>
        <v>2017</v>
      </c>
      <c r="I66" s="48">
        <f t="shared" si="8"/>
        <v>35.914951086134835</v>
      </c>
      <c r="J66" s="48">
        <f t="shared" si="9"/>
        <v>46.009464808122544</v>
      </c>
      <c r="K66" s="48">
        <f t="shared" si="10"/>
        <v>40.263300198448341</v>
      </c>
      <c r="L66" s="48">
        <f t="shared" si="11"/>
        <v>25.096502689055168</v>
      </c>
    </row>
    <row r="67" spans="1:12" ht="15.75" thickBot="1">
      <c r="A67" s="1">
        <f t="shared" si="7"/>
        <v>58</v>
      </c>
      <c r="B67" s="91">
        <v>2018</v>
      </c>
      <c r="C67" s="92">
        <v>20527.159</v>
      </c>
      <c r="D67" s="96">
        <v>2506.85</v>
      </c>
      <c r="E67" s="82">
        <v>148.34</v>
      </c>
      <c r="F67" s="97">
        <v>53.61</v>
      </c>
      <c r="G67" s="11" t="s">
        <v>7</v>
      </c>
      <c r="H67" s="47">
        <f t="shared" si="12"/>
        <v>2018</v>
      </c>
      <c r="I67" s="48">
        <f t="shared" si="8"/>
        <v>37.846313115110725</v>
      </c>
      <c r="J67" s="48">
        <f t="shared" si="9"/>
        <v>43.139734985372584</v>
      </c>
      <c r="K67" s="48">
        <f t="shared" si="10"/>
        <v>47.804209632126039</v>
      </c>
      <c r="L67" s="48">
        <f t="shared" si="11"/>
        <v>27.054564833304802</v>
      </c>
    </row>
    <row r="68" spans="1:12" ht="15.4">
      <c r="A68" s="1">
        <v>59</v>
      </c>
      <c r="B68" s="91">
        <v>2019</v>
      </c>
      <c r="C68" s="92">
        <v>21372.581999999999</v>
      </c>
      <c r="D68" s="96">
        <v>3230.78</v>
      </c>
      <c r="E68" s="82">
        <v>162.35</v>
      </c>
      <c r="F68" s="97">
        <v>58.8</v>
      </c>
      <c r="G68" s="10"/>
      <c r="H68" s="74">
        <v>2019</v>
      </c>
      <c r="I68" s="48">
        <f t="shared" ref="I68" si="13">I67*(1+(C68-C67)/C67)</f>
        <v>39.405035565339524</v>
      </c>
      <c r="J68" s="48">
        <f t="shared" ref="J68" si="14">J67*(1+(D68-D67)/D67)</f>
        <v>55.597659611082456</v>
      </c>
      <c r="K68" s="48">
        <f t="shared" ref="K68" si="15">K67*(1+(E68-E67)/E67)</f>
        <v>52.319087459725374</v>
      </c>
      <c r="L68" s="48">
        <f t="shared" ref="L68" si="16">L67*(1+(F68-F67)/F67)</f>
        <v>29.673725278834588</v>
      </c>
    </row>
    <row r="69" spans="1:12" ht="15.4">
      <c r="A69" s="1">
        <v>60</v>
      </c>
      <c r="B69" s="98">
        <v>2020</v>
      </c>
      <c r="C69" s="92">
        <v>20893.745999999999</v>
      </c>
      <c r="D69" s="99">
        <v>3756.07</v>
      </c>
      <c r="E69" s="100">
        <v>139.76</v>
      </c>
      <c r="F69" s="101">
        <v>56.7</v>
      </c>
      <c r="G69" s="10"/>
      <c r="H69" s="74">
        <v>2020</v>
      </c>
      <c r="I69" s="48">
        <f t="shared" ref="I69" si="17">I68*(1+(C69-C68)/C68)</f>
        <v>38.522196533070755</v>
      </c>
      <c r="J69" s="48">
        <f t="shared" ref="J69" si="18">J68*(1+(D69-D68)/D68)</f>
        <v>64.637239717776666</v>
      </c>
      <c r="K69" s="48">
        <f t="shared" ref="K69" si="19">K68*(1+(E69-E68)/E68)</f>
        <v>45.039209506444209</v>
      </c>
      <c r="L69" s="48">
        <f t="shared" ref="L69" si="20">L68*(1+(F69-F68)/F68)</f>
        <v>28.613949376019072</v>
      </c>
    </row>
    <row r="70" spans="1:12" ht="15.4">
      <c r="A70" s="1">
        <v>61</v>
      </c>
      <c r="B70" s="102">
        <v>2021</v>
      </c>
      <c r="C70" s="103">
        <v>22997.501</v>
      </c>
      <c r="D70" s="104">
        <v>4766.18</v>
      </c>
      <c r="E70" s="105">
        <v>206.38</v>
      </c>
      <c r="F70" s="106">
        <v>59.2</v>
      </c>
      <c r="G70" s="10"/>
      <c r="H70" s="74">
        <v>2021</v>
      </c>
      <c r="I70" s="48">
        <f t="shared" ref="I70:I71" si="21">I69*(1+(C70-C69)/C69)</f>
        <v>42.400929603121014</v>
      </c>
      <c r="J70" s="48">
        <f t="shared" ref="J70:J71" si="22">J69*(1+(D70-D69)/D69)</f>
        <v>82.019962140767561</v>
      </c>
      <c r="K70" s="48">
        <f t="shared" ref="K70:K71" si="23">K69*(1+(E70-E69)/E69)</f>
        <v>66.508243116341987</v>
      </c>
      <c r="L70" s="48">
        <f t="shared" ref="L70:L71" si="24">L69*(1+(F70-F69)/F69)</f>
        <v>29.875587355561358</v>
      </c>
    </row>
    <row r="71" spans="1:12" ht="15.4">
      <c r="A71" s="1">
        <v>62</v>
      </c>
      <c r="B71" s="102">
        <v>2022</v>
      </c>
      <c r="C71" s="103">
        <v>25461.34</v>
      </c>
      <c r="D71" s="104">
        <v>3839.5</v>
      </c>
      <c r="E71" s="107">
        <v>219.49</v>
      </c>
      <c r="F71" s="108">
        <v>68.34</v>
      </c>
      <c r="G71" s="10"/>
      <c r="H71" s="74">
        <v>2022</v>
      </c>
      <c r="I71" s="48">
        <f t="shared" si="21"/>
        <v>46.943556386458212</v>
      </c>
      <c r="J71" s="48">
        <f t="shared" si="22"/>
        <v>66.072965066253687</v>
      </c>
      <c r="K71" s="48">
        <f t="shared" si="23"/>
        <v>70.733085965722964</v>
      </c>
      <c r="L71" s="48">
        <f t="shared" si="24"/>
        <v>34.488135808767957</v>
      </c>
    </row>
    <row r="72" spans="1:12">
      <c r="B72" s="84" t="s">
        <v>3</v>
      </c>
      <c r="C72" s="85">
        <f>(((C71/C9)^(1/62))-1)*100</f>
        <v>6.4047224029059047</v>
      </c>
      <c r="D72" s="85">
        <f t="shared" ref="D72:F72" si="25">(((D71/D9)^(1/62))-1)*100</f>
        <v>6.9929649076038825</v>
      </c>
      <c r="E72" s="85">
        <f t="shared" si="25"/>
        <v>7.110642070117712</v>
      </c>
      <c r="F72" s="85">
        <f t="shared" si="25"/>
        <v>5.8768774575100879</v>
      </c>
      <c r="G72" s="15">
        <f>AVERAGE(C72:F72)</f>
        <v>6.596301709534397</v>
      </c>
    </row>
    <row r="73" spans="1:12">
      <c r="B73" s="57" t="s">
        <v>8</v>
      </c>
      <c r="G73" s="7"/>
    </row>
    <row r="74" spans="1:12">
      <c r="B74" s="57" t="s">
        <v>9</v>
      </c>
      <c r="E74" s="77"/>
      <c r="F74" s="77"/>
      <c r="G74" s="75"/>
      <c r="H74" s="75"/>
    </row>
    <row r="75" spans="1:12" ht="15.4" thickBot="1"/>
    <row r="76" spans="1:12" ht="15.4" thickBot="1">
      <c r="B76" s="58" t="s">
        <v>17</v>
      </c>
      <c r="C76" s="78">
        <f>(((C$71/C62)^(1/10))-1)</f>
        <v>4.2187057140631534E-2</v>
      </c>
      <c r="D76" s="78">
        <f t="shared" ref="D76:F76" si="26">(((D$69/D59)^(1/10))-1)</f>
        <v>0.11562370468857441</v>
      </c>
      <c r="E76" s="78">
        <f t="shared" si="26"/>
        <v>5.265607985737164E-2</v>
      </c>
      <c r="F76" s="78">
        <f t="shared" si="26"/>
        <v>9.3854412174481539E-2</v>
      </c>
    </row>
    <row r="77" spans="1:12" ht="15.4" thickBot="1">
      <c r="B77" s="59" t="s">
        <v>18</v>
      </c>
      <c r="C77" s="78">
        <f>(((C$71/C49)^(1/20))-1)</f>
        <v>4.6540049584832932E-2</v>
      </c>
      <c r="D77" s="78">
        <f t="shared" ref="D77:F77" si="27">(((D$69/D49)^(1/20))-1)</f>
        <v>5.3667007601474692E-2</v>
      </c>
      <c r="E77" s="78">
        <f t="shared" si="27"/>
        <v>4.6669074621906947E-2</v>
      </c>
      <c r="F77" s="78">
        <f t="shared" si="27"/>
        <v>6.4417102366452594E-2</v>
      </c>
    </row>
    <row r="78" spans="1:12" ht="15.4" thickBot="1">
      <c r="B78" s="59" t="s">
        <v>19</v>
      </c>
      <c r="C78" s="78">
        <f>(((C$71/C39)^(1/30))-1)</f>
        <v>4.9575131363476022E-2</v>
      </c>
      <c r="D78" s="78">
        <f t="shared" ref="D78:F78" si="28">(((D$69/D39)^(1/30))-1)</f>
        <v>8.4420394818048194E-2</v>
      </c>
      <c r="E78" s="78">
        <f t="shared" si="28"/>
        <v>6.2536414602878176E-2</v>
      </c>
      <c r="F78" s="78">
        <f t="shared" si="28"/>
        <v>5.2115945795028429E-2</v>
      </c>
    </row>
    <row r="79" spans="1:12" ht="15.4" thickBot="1">
      <c r="B79" s="59" t="s">
        <v>20</v>
      </c>
      <c r="C79" s="78">
        <f>(((C$71/C29)^(1/40))-1)</f>
        <v>5.6204731756151372E-2</v>
      </c>
      <c r="D79" s="78">
        <f t="shared" ref="D79:F79" si="29">(((D$69/D29)^(1/40))-1)</f>
        <v>8.6548323909143798E-2</v>
      </c>
      <c r="E79" s="78">
        <f t="shared" si="29"/>
        <v>5.7404245397367104E-2</v>
      </c>
      <c r="F79" s="78">
        <f t="shared" si="29"/>
        <v>5.5907372501035946E-2</v>
      </c>
    </row>
    <row r="80" spans="1:12" ht="15.4" thickBot="1">
      <c r="B80" s="60" t="s">
        <v>21</v>
      </c>
      <c r="C80" s="78">
        <f>(((C$71/C19)^(1/50))-1)</f>
        <v>6.5376660296346589E-2</v>
      </c>
      <c r="D80" s="78">
        <f t="shared" ref="D80:F80" si="30">(((D$69/D19)^(1/50))-1)</f>
        <v>7.6972878986589999E-2</v>
      </c>
      <c r="E80" s="78">
        <f t="shared" si="30"/>
        <v>6.6801769469544192E-2</v>
      </c>
      <c r="F80" s="78">
        <f t="shared" si="30"/>
        <v>5.9254292032702605E-2</v>
      </c>
    </row>
    <row r="81" spans="2:3">
      <c r="B81" s="61"/>
      <c r="C81" s="79"/>
    </row>
    <row r="82" spans="2:3">
      <c r="B82" s="61"/>
      <c r="C82" s="79"/>
    </row>
    <row r="83" spans="2:3">
      <c r="B83" s="61"/>
    </row>
    <row r="84" spans="2:3">
      <c r="B84" s="61"/>
    </row>
    <row r="85" spans="2:3">
      <c r="B85" s="61"/>
    </row>
    <row r="86" spans="2:3">
      <c r="B86" s="61"/>
    </row>
    <row r="87" spans="2:3">
      <c r="B87" s="61"/>
    </row>
    <row r="88" spans="2:3">
      <c r="B88" s="61"/>
      <c r="C88" s="79"/>
    </row>
    <row r="89" spans="2:3">
      <c r="B89" s="61"/>
      <c r="C89" s="79"/>
    </row>
  </sheetData>
  <pageMargins left="2.3199999999999998" right="0.75" top="0.38" bottom="0.25" header="0.41" footer="0.26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workbookViewId="0">
      <selection activeCell="G19" sqref="G19"/>
    </sheetView>
  </sheetViews>
  <sheetFormatPr defaultColWidth="9.1328125" defaultRowHeight="12.75"/>
  <cols>
    <col min="1" max="1" width="20.46484375" style="1" customWidth="1"/>
    <col min="2" max="2" width="14.1328125" style="1" customWidth="1"/>
    <col min="3" max="3" width="16.86328125" style="1" customWidth="1"/>
    <col min="4" max="4" width="15.53125" style="1" customWidth="1"/>
    <col min="5" max="5" width="18" style="1" customWidth="1"/>
    <col min="6" max="6" width="17.19921875" style="1" customWidth="1"/>
    <col min="7" max="7" width="8.1328125" style="1" customWidth="1"/>
    <col min="8" max="8" width="5.1328125" style="1" customWidth="1"/>
    <col min="9" max="11" width="9.1328125" style="1"/>
    <col min="12" max="12" width="12.6640625" style="1" customWidth="1"/>
    <col min="13" max="16384" width="9.1328125" style="1"/>
  </cols>
  <sheetData>
    <row r="1" spans="1:10" ht="15">
      <c r="H1" s="2"/>
    </row>
    <row r="2" spans="1:10" ht="15">
      <c r="H2" s="3" t="s">
        <v>0</v>
      </c>
    </row>
    <row r="3" spans="1:10" ht="15">
      <c r="H3" s="4" t="s">
        <v>1</v>
      </c>
    </row>
    <row r="4" spans="1:10" ht="15">
      <c r="H4" s="5" t="s">
        <v>10</v>
      </c>
    </row>
    <row r="5" spans="1:10" ht="15">
      <c r="H5" s="5"/>
    </row>
    <row r="6" spans="1:10" ht="15">
      <c r="A6" s="16" t="s">
        <v>11</v>
      </c>
      <c r="B6" s="16"/>
      <c r="C6" s="16"/>
      <c r="D6" s="16"/>
      <c r="E6" s="16"/>
      <c r="F6" s="16"/>
      <c r="G6" s="16"/>
      <c r="H6" s="17"/>
      <c r="I6" s="18"/>
      <c r="J6" s="18"/>
    </row>
    <row r="7" spans="1:10" ht="15">
      <c r="A7" s="18"/>
      <c r="B7" s="19"/>
      <c r="C7" s="20"/>
      <c r="D7" s="20"/>
      <c r="E7" s="21"/>
      <c r="F7" s="21"/>
      <c r="G7" s="21"/>
      <c r="H7" s="18"/>
      <c r="I7" s="18"/>
      <c r="J7" s="18"/>
    </row>
    <row r="8" spans="1:10" ht="15">
      <c r="A8" s="18"/>
      <c r="B8" s="18"/>
      <c r="C8" s="18"/>
      <c r="D8" s="22"/>
      <c r="E8" s="18"/>
      <c r="F8" s="18"/>
      <c r="G8" s="18"/>
      <c r="H8" s="18"/>
      <c r="I8" s="18"/>
      <c r="J8" s="18"/>
    </row>
    <row r="9" spans="1:10" ht="15">
      <c r="A9" s="18"/>
      <c r="B9" s="18"/>
      <c r="C9" s="18"/>
      <c r="D9" s="22"/>
      <c r="E9" s="18"/>
      <c r="F9" s="18"/>
      <c r="G9" s="18"/>
      <c r="H9" s="18"/>
      <c r="I9" s="18"/>
      <c r="J9" s="18"/>
    </row>
    <row r="10" spans="1:10" ht="15">
      <c r="A10" s="18"/>
      <c r="B10" s="18"/>
      <c r="C10" s="18"/>
      <c r="D10" s="22"/>
      <c r="E10" s="18"/>
      <c r="F10" s="18"/>
      <c r="G10" s="18"/>
      <c r="H10" s="18"/>
      <c r="I10" s="18"/>
      <c r="J10" s="18"/>
    </row>
    <row r="11" spans="1:10" ht="15">
      <c r="A11" s="18"/>
      <c r="B11" s="18"/>
      <c r="C11" s="18"/>
      <c r="D11" s="22"/>
      <c r="E11" s="18"/>
      <c r="F11" s="18"/>
      <c r="G11" s="18"/>
      <c r="H11" s="18"/>
      <c r="I11" s="18"/>
      <c r="J11" s="18"/>
    </row>
    <row r="12" spans="1:10" ht="15">
      <c r="A12" s="18"/>
      <c r="B12" s="18"/>
      <c r="C12" s="18"/>
      <c r="D12" s="22"/>
      <c r="E12" s="18"/>
      <c r="F12" s="18"/>
      <c r="G12" s="18"/>
      <c r="H12" s="18"/>
      <c r="I12" s="18"/>
      <c r="J12" s="18"/>
    </row>
    <row r="13" spans="1:10" ht="15">
      <c r="A13" s="18"/>
      <c r="B13" s="18"/>
      <c r="C13" s="18"/>
      <c r="D13" s="22"/>
      <c r="E13" s="18"/>
      <c r="F13" s="18"/>
      <c r="G13" s="18"/>
      <c r="H13" s="18"/>
      <c r="I13" s="18"/>
      <c r="J13" s="18"/>
    </row>
    <row r="14" spans="1:10" ht="15">
      <c r="A14" s="18"/>
      <c r="B14" s="18"/>
      <c r="C14" s="18"/>
      <c r="D14" s="22"/>
      <c r="E14" s="18"/>
      <c r="F14" s="18"/>
      <c r="G14" s="18"/>
      <c r="H14" s="18"/>
      <c r="I14" s="18"/>
      <c r="J14" s="18"/>
    </row>
    <row r="15" spans="1:10" ht="15">
      <c r="A15" s="18"/>
      <c r="B15" s="10"/>
      <c r="C15" s="18"/>
      <c r="D15" s="18"/>
      <c r="E15" s="18"/>
      <c r="F15" s="18"/>
      <c r="G15" s="18"/>
      <c r="H15" s="18"/>
      <c r="I15" s="18"/>
      <c r="J15" s="18"/>
    </row>
    <row r="16" spans="1:10" ht="15">
      <c r="A16" s="18"/>
      <c r="B16" s="16"/>
      <c r="C16" s="16"/>
      <c r="D16" s="16"/>
      <c r="E16" s="18"/>
      <c r="F16" s="18"/>
      <c r="G16" s="18"/>
      <c r="H16" s="18"/>
      <c r="I16" s="18"/>
      <c r="J16" s="18"/>
    </row>
    <row r="17" spans="1:10" ht="15">
      <c r="A17" s="18"/>
      <c r="B17" s="19"/>
      <c r="C17" s="20"/>
      <c r="D17" s="20"/>
      <c r="E17" s="18"/>
      <c r="F17" s="18"/>
      <c r="G17" s="18"/>
      <c r="H17" s="18"/>
      <c r="I17" s="18"/>
      <c r="J17" s="18"/>
    </row>
    <row r="18" spans="1:10" ht="1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1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5">
      <c r="A22" s="18"/>
      <c r="B22" s="18"/>
      <c r="C22" s="18"/>
      <c r="D22" s="23"/>
      <c r="E22" s="18"/>
      <c r="F22" s="18"/>
      <c r="G22" s="18"/>
      <c r="H22" s="18"/>
      <c r="I22" s="18"/>
      <c r="J22" s="18"/>
    </row>
    <row r="23" spans="1:10" ht="15">
      <c r="A23" s="18"/>
      <c r="B23" s="18"/>
      <c r="C23" s="18"/>
      <c r="D23" s="23"/>
      <c r="E23" s="18"/>
      <c r="F23" s="18"/>
      <c r="G23" s="18"/>
      <c r="H23" s="18"/>
      <c r="I23" s="18"/>
      <c r="J23" s="18"/>
    </row>
    <row r="24" spans="1:10" ht="15">
      <c r="A24" s="18"/>
      <c r="B24" s="18"/>
      <c r="C24" s="18"/>
      <c r="D24" s="23"/>
      <c r="E24" s="18"/>
      <c r="F24" s="18"/>
      <c r="G24" s="18"/>
      <c r="H24" s="18"/>
      <c r="I24" s="18"/>
      <c r="J24" s="18"/>
    </row>
    <row r="25" spans="1:10" ht="15">
      <c r="A25" s="10"/>
      <c r="B25" s="18"/>
      <c r="C25" s="18"/>
      <c r="D25" s="18"/>
      <c r="E25" s="18"/>
      <c r="F25" s="18"/>
      <c r="G25" s="18"/>
      <c r="H25" s="18"/>
      <c r="I25" s="18"/>
      <c r="J25" s="18"/>
    </row>
    <row r="26" spans="1:10">
      <c r="A26" s="24"/>
    </row>
    <row r="27" spans="1:10" ht="15.75" thickBot="1">
      <c r="A27" s="25"/>
    </row>
    <row r="28" spans="1:10" ht="15">
      <c r="B28" s="26"/>
      <c r="C28" s="27" t="s">
        <v>5</v>
      </c>
      <c r="D28" s="27" t="s">
        <v>6</v>
      </c>
      <c r="E28" s="27" t="s">
        <v>12</v>
      </c>
      <c r="F28" s="28" t="s">
        <v>13</v>
      </c>
    </row>
    <row r="29" spans="1:10" ht="15.4" thickBot="1">
      <c r="B29" s="29" t="s">
        <v>3</v>
      </c>
      <c r="C29" s="30">
        <f>'JRW-14.1'!C72/100</f>
        <v>6.4047224029059047E-2</v>
      </c>
      <c r="D29" s="30">
        <f>'JRW-14.1'!D72/100</f>
        <v>6.9929649076038825E-2</v>
      </c>
      <c r="E29" s="30">
        <f>'JRW-14.1'!E72/100</f>
        <v>7.110642070117712E-2</v>
      </c>
      <c r="F29" s="30">
        <f>'JRW-14.1'!F72/100</f>
        <v>5.8768774575100879E-2</v>
      </c>
    </row>
  </sheetData>
  <pageMargins left="0.87" right="0.75" top="0.38" bottom="0.25" header="0.41" footer="0.26"/>
  <pageSetup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tabSelected="1" topLeftCell="A16" workbookViewId="0">
      <selection activeCell="I16" sqref="I16"/>
    </sheetView>
  </sheetViews>
  <sheetFormatPr defaultColWidth="9.1328125" defaultRowHeight="12.75"/>
  <cols>
    <col min="1" max="1" width="20.46484375" style="31" customWidth="1"/>
    <col min="2" max="2" width="14.1328125" style="31" customWidth="1"/>
    <col min="3" max="3" width="16.86328125" style="31" customWidth="1"/>
    <col min="4" max="4" width="13.53125" style="31" customWidth="1"/>
    <col min="5" max="6" width="10.53125" style="31" bestFit="1" customWidth="1"/>
    <col min="7" max="7" width="8.1328125" style="31" customWidth="1"/>
    <col min="8" max="8" width="3.6640625" style="31" customWidth="1"/>
    <col min="9" max="11" width="9.1328125" style="31"/>
    <col min="12" max="12" width="12.6640625" style="31" customWidth="1"/>
    <col min="13" max="16384" width="9.1328125" style="31"/>
  </cols>
  <sheetData>
    <row r="1" spans="1:10" ht="15">
      <c r="H1" s="2"/>
    </row>
    <row r="2" spans="1:10" ht="15">
      <c r="H2" s="3" t="s">
        <v>0</v>
      </c>
    </row>
    <row r="3" spans="1:10" ht="15">
      <c r="H3" s="4" t="s">
        <v>1</v>
      </c>
    </row>
    <row r="4" spans="1:10" ht="15">
      <c r="H4" s="5" t="s">
        <v>14</v>
      </c>
    </row>
    <row r="5" spans="1:10" ht="15">
      <c r="B5" s="32"/>
      <c r="C5" s="32"/>
      <c r="D5" s="32"/>
      <c r="H5" s="5"/>
    </row>
    <row r="6" spans="1:10" ht="15">
      <c r="B6" s="33"/>
      <c r="C6" s="33"/>
      <c r="D6" s="33"/>
      <c r="H6" s="5"/>
    </row>
    <row r="7" spans="1:10" ht="15">
      <c r="A7" s="34"/>
      <c r="B7" s="32" t="s">
        <v>15</v>
      </c>
      <c r="C7" s="32"/>
      <c r="D7" s="32"/>
      <c r="E7" s="34"/>
      <c r="F7" s="34"/>
      <c r="G7" s="34"/>
      <c r="H7" s="5"/>
      <c r="I7" s="34"/>
      <c r="J7" s="34"/>
    </row>
    <row r="8" spans="1:10" ht="15.4" thickBot="1">
      <c r="A8" s="34"/>
      <c r="B8" s="35" t="s">
        <v>16</v>
      </c>
      <c r="C8" s="36"/>
      <c r="D8" s="36"/>
      <c r="E8" s="37"/>
      <c r="F8" s="37"/>
      <c r="G8" s="37"/>
      <c r="H8" s="34"/>
      <c r="I8" s="34"/>
      <c r="J8" s="34"/>
    </row>
    <row r="9" spans="1:10" ht="15">
      <c r="A9" s="34"/>
      <c r="B9" s="38" t="s">
        <v>17</v>
      </c>
      <c r="C9" s="39"/>
      <c r="D9" s="51">
        <f>'JRW-14.1'!C76</f>
        <v>4.2187057140631534E-2</v>
      </c>
      <c r="E9" s="34"/>
      <c r="F9" s="34"/>
      <c r="G9" s="34"/>
      <c r="H9" s="34"/>
      <c r="I9" s="34"/>
      <c r="J9" s="34"/>
    </row>
    <row r="10" spans="1:10" ht="15">
      <c r="A10" s="34"/>
      <c r="B10" s="40" t="s">
        <v>18</v>
      </c>
      <c r="C10" s="41"/>
      <c r="D10" s="52">
        <f>'JRW-14.1'!C77</f>
        <v>4.6540049584832932E-2</v>
      </c>
      <c r="E10" s="34"/>
      <c r="F10" s="34"/>
      <c r="G10" s="34"/>
      <c r="H10" s="34"/>
      <c r="I10" s="34"/>
      <c r="J10" s="34"/>
    </row>
    <row r="11" spans="1:10" ht="15">
      <c r="A11" s="34"/>
      <c r="B11" s="40" t="s">
        <v>19</v>
      </c>
      <c r="C11" s="41"/>
      <c r="D11" s="52">
        <f>'JRW-14.1'!C78</f>
        <v>4.9575131363476022E-2</v>
      </c>
      <c r="E11" s="34"/>
      <c r="F11" s="34"/>
      <c r="G11" s="34"/>
      <c r="H11" s="34"/>
      <c r="I11" s="34"/>
      <c r="J11" s="34"/>
    </row>
    <row r="12" spans="1:10" ht="15">
      <c r="A12" s="34"/>
      <c r="B12" s="40" t="s">
        <v>20</v>
      </c>
      <c r="C12" s="41"/>
      <c r="D12" s="52">
        <f>'JRW-14.1'!C79</f>
        <v>5.6204731756151372E-2</v>
      </c>
      <c r="E12" s="34"/>
      <c r="F12" s="34"/>
      <c r="G12" s="34"/>
      <c r="H12" s="34"/>
      <c r="I12" s="34"/>
      <c r="J12" s="34"/>
    </row>
    <row r="13" spans="1:10" ht="15.4" thickBot="1">
      <c r="A13" s="34"/>
      <c r="B13" s="42" t="s">
        <v>21</v>
      </c>
      <c r="C13" s="43"/>
      <c r="D13" s="53">
        <f>'JRW-14.1'!C80</f>
        <v>6.5376660296346589E-2</v>
      </c>
      <c r="E13" s="34"/>
      <c r="F13" s="34"/>
      <c r="G13" s="34"/>
      <c r="H13" s="34"/>
      <c r="I13" s="34"/>
      <c r="J13" s="34"/>
    </row>
    <row r="14" spans="1:10" ht="15">
      <c r="A14" s="34"/>
      <c r="B14" s="10" t="s">
        <v>22</v>
      </c>
      <c r="C14" s="34"/>
      <c r="D14" s="34"/>
      <c r="E14" s="34"/>
      <c r="F14" s="34"/>
      <c r="G14" s="34"/>
      <c r="H14" s="34"/>
      <c r="I14" s="34"/>
      <c r="J14" s="34"/>
    </row>
    <row r="15" spans="1:10" ht="15">
      <c r="A15" s="34"/>
      <c r="B15" s="10"/>
      <c r="C15" s="34"/>
      <c r="D15" s="34"/>
      <c r="E15" s="34"/>
      <c r="F15" s="34"/>
      <c r="G15" s="34"/>
      <c r="H15" s="34"/>
      <c r="I15" s="34"/>
      <c r="J15" s="34"/>
    </row>
    <row r="16" spans="1:10" ht="15">
      <c r="A16" s="18"/>
      <c r="B16" s="16" t="s">
        <v>23</v>
      </c>
      <c r="C16" s="16"/>
      <c r="D16" s="16"/>
      <c r="E16" s="18"/>
      <c r="F16" s="1"/>
      <c r="G16" s="5"/>
      <c r="H16" s="34"/>
      <c r="I16" s="34"/>
      <c r="J16" s="34"/>
    </row>
    <row r="17" spans="1:10" ht="15">
      <c r="A17" s="18"/>
      <c r="B17" s="35" t="s">
        <v>24</v>
      </c>
      <c r="C17" s="20"/>
      <c r="D17" s="20"/>
      <c r="E17" s="18"/>
      <c r="F17" s="1"/>
      <c r="G17" s="5"/>
      <c r="H17" s="34"/>
      <c r="I17" s="34"/>
      <c r="J17" s="34"/>
    </row>
    <row r="18" spans="1:10" ht="15">
      <c r="A18" s="18"/>
      <c r="B18" s="18"/>
      <c r="C18" s="18"/>
      <c r="D18" s="18"/>
      <c r="E18" s="18"/>
      <c r="F18" s="1"/>
      <c r="G18" s="5"/>
      <c r="H18" s="34"/>
      <c r="I18" s="34"/>
      <c r="J18" s="34"/>
    </row>
    <row r="19" spans="1:10" ht="15">
      <c r="A19" s="18"/>
      <c r="B19" s="18"/>
      <c r="C19" s="18"/>
      <c r="D19" s="63" t="s">
        <v>25</v>
      </c>
      <c r="E19" s="18"/>
      <c r="F19" s="18"/>
      <c r="G19" s="18"/>
      <c r="H19" s="34"/>
      <c r="I19" s="34"/>
      <c r="J19" s="34"/>
    </row>
    <row r="20" spans="1:10" ht="15">
      <c r="A20" s="18"/>
      <c r="B20" s="18"/>
      <c r="C20" s="18"/>
      <c r="D20" s="63" t="s">
        <v>26</v>
      </c>
      <c r="E20" s="18"/>
      <c r="F20" s="18"/>
      <c r="G20" s="18"/>
      <c r="H20" s="34"/>
      <c r="I20" s="34"/>
      <c r="J20" s="34"/>
    </row>
    <row r="21" spans="1:10" ht="15.4" thickBot="1">
      <c r="A21" s="18"/>
      <c r="B21" s="18"/>
      <c r="C21" s="18" t="s">
        <v>27</v>
      </c>
      <c r="D21" s="18" t="s">
        <v>28</v>
      </c>
      <c r="E21" s="18"/>
      <c r="F21" s="18"/>
      <c r="G21" s="18"/>
      <c r="H21" s="34"/>
      <c r="I21" s="34"/>
      <c r="J21" s="34"/>
    </row>
    <row r="22" spans="1:10" ht="15">
      <c r="A22" s="64" t="s">
        <v>29</v>
      </c>
      <c r="B22" s="65"/>
      <c r="C22" s="65" t="s">
        <v>34</v>
      </c>
      <c r="D22" s="44">
        <v>3.9999999999999994E-2</v>
      </c>
      <c r="E22" s="18"/>
      <c r="F22" s="18"/>
      <c r="G22" s="18"/>
      <c r="H22" s="34"/>
      <c r="I22" s="34"/>
      <c r="J22" s="34"/>
    </row>
    <row r="23" spans="1:10" ht="15">
      <c r="A23" s="66" t="s">
        <v>30</v>
      </c>
      <c r="B23" s="18"/>
      <c r="C23" s="18" t="s">
        <v>31</v>
      </c>
      <c r="D23" s="45">
        <v>4.7E-2</v>
      </c>
      <c r="E23" s="18"/>
      <c r="F23" s="18"/>
      <c r="G23" s="18"/>
      <c r="H23" s="34"/>
      <c r="I23" s="34"/>
      <c r="J23" s="34"/>
    </row>
    <row r="24" spans="1:10" ht="15">
      <c r="A24" s="66" t="s">
        <v>35</v>
      </c>
      <c r="B24" s="18"/>
      <c r="C24" s="18" t="s">
        <v>36</v>
      </c>
      <c r="D24" s="45">
        <v>4.3999999999999997E-2</v>
      </c>
      <c r="E24" s="7"/>
      <c r="F24" s="18"/>
      <c r="G24" s="18"/>
      <c r="H24" s="34"/>
      <c r="I24" s="34"/>
      <c r="J24" s="34"/>
    </row>
    <row r="25" spans="1:10" ht="15.4" thickBot="1">
      <c r="A25" s="67" t="s">
        <v>32</v>
      </c>
      <c r="B25" s="68"/>
      <c r="C25" s="68" t="s">
        <v>37</v>
      </c>
      <c r="D25" s="46">
        <v>4.2999999999999997E-2</v>
      </c>
      <c r="E25" s="7"/>
      <c r="F25" s="18"/>
      <c r="G25" s="18"/>
      <c r="H25" s="34"/>
      <c r="I25" s="34"/>
      <c r="J25" s="34"/>
    </row>
    <row r="26" spans="1:10" ht="15">
      <c r="A26" s="10" t="s">
        <v>33</v>
      </c>
      <c r="B26" s="18"/>
      <c r="C26" s="18"/>
      <c r="D26" s="18"/>
      <c r="E26" s="7"/>
      <c r="F26" s="7"/>
      <c r="G26" s="1"/>
    </row>
    <row r="27" spans="1:10" ht="13.15">
      <c r="A27" s="69" t="s">
        <v>38</v>
      </c>
      <c r="B27" s="7"/>
      <c r="C27" s="7"/>
      <c r="D27" s="7"/>
      <c r="E27" s="7"/>
      <c r="F27" s="7"/>
      <c r="G27" s="1"/>
    </row>
    <row r="28" spans="1:10" ht="13.15">
      <c r="A28" s="70" t="s">
        <v>39</v>
      </c>
      <c r="B28" s="7"/>
      <c r="C28" s="7"/>
      <c r="D28" s="7"/>
      <c r="E28" s="1"/>
      <c r="F28" s="7"/>
      <c r="G28" s="1"/>
    </row>
    <row r="29" spans="1:10" ht="14.25">
      <c r="A29" s="71" t="s">
        <v>40</v>
      </c>
      <c r="B29" s="7"/>
      <c r="C29" s="7"/>
      <c r="D29" s="7"/>
      <c r="E29"/>
      <c r="F29"/>
      <c r="G29"/>
    </row>
    <row r="30" spans="1:10" ht="14.25">
      <c r="A30" s="72" t="s">
        <v>41</v>
      </c>
      <c r="B30" s="7"/>
      <c r="C30" s="7"/>
      <c r="D30" s="7"/>
      <c r="E30"/>
      <c r="F30"/>
      <c r="G30"/>
    </row>
    <row r="31" spans="1:10" ht="14.25">
      <c r="A31" s="73" t="s">
        <v>42</v>
      </c>
      <c r="B31" s="7"/>
      <c r="C31" s="7"/>
      <c r="D31" s="7"/>
      <c r="E31"/>
      <c r="F31"/>
      <c r="G31"/>
    </row>
    <row r="32" spans="1:10" ht="14.25">
      <c r="A32" s="73" t="s">
        <v>43</v>
      </c>
      <c r="B32" s="7"/>
      <c r="C32" s="7"/>
      <c r="D32" s="7"/>
      <c r="E32"/>
      <c r="F32"/>
      <c r="G32"/>
    </row>
    <row r="33" spans="1:7" ht="14.25">
      <c r="A33" s="73" t="s">
        <v>44</v>
      </c>
      <c r="B33" s="7"/>
      <c r="C33" s="7"/>
      <c r="D33" s="7"/>
      <c r="E33"/>
      <c r="F33"/>
      <c r="G33"/>
    </row>
    <row r="34" spans="1:7" ht="14.25">
      <c r="A34" s="73" t="s">
        <v>45</v>
      </c>
      <c r="B34"/>
      <c r="C34"/>
      <c r="D34"/>
      <c r="E34"/>
      <c r="F34"/>
      <c r="G34"/>
    </row>
  </sheetData>
  <hyperlinks>
    <hyperlink ref="A31" r:id="rId1" display="https://www.ssa.gov/oact/TR/2017/tr2017.pdf" xr:uid="{D2EC42CF-F1DD-43B7-B5A4-418345A878F6}"/>
    <hyperlink ref="A32" r:id="rId2" display="https://www.ssa.gov/oact/TR/2017/tr2017.pdf" xr:uid="{3C5F53F6-2861-45B5-97FC-B2A10D33BB4A}"/>
    <hyperlink ref="A33" r:id="rId3" xr:uid="{479BD6CC-5FF4-40A5-BDFD-D5E8C1D33E89}"/>
    <hyperlink ref="A34" r:id="rId4" display="https://www.ssa.gov/oact/TR/2017/tr2017.pdf" xr:uid="{A21952F5-C908-486B-931C-8018E561377C}"/>
  </hyperlinks>
  <pageMargins left="1.26" right="0.75" top="0.38" bottom="0.25" header="0.41" footer="0.26"/>
  <pageSetup scale="86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JRW-14.1</vt:lpstr>
      <vt:lpstr>JRW-14.2</vt:lpstr>
      <vt:lpstr>JRW-14.3</vt:lpstr>
      <vt:lpstr>'JRW-14.1'!Print_Area</vt:lpstr>
      <vt:lpstr>'JRW-14.2'!Print_Area</vt:lpstr>
      <vt:lpstr>'JRW-14.3'!Print_Area</vt:lpstr>
    </vt:vector>
  </TitlesOfParts>
  <Company>Penn State University - Smeal 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2014-02-28T16:34:11Z</dcterms:created>
  <dcterms:modified xsi:type="dcterms:W3CDTF">2024-03-29T12:47:54Z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{20296EFC-8DFD-4A52-BA90-489C2D1C4765}</vt:lpwstr>
  </property>
</Properties>
</file>